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Tables/pivotTable1.xml" ContentType="application/vnd.openxmlformats-officedocument.spreadsheetml.pivotTable+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nnections.xml" ContentType="application/vnd.openxmlformats-officedocument.spreadsheetml.connections+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pivotCache/pivotCacheDefinition1.xml" ContentType="application/vnd.openxmlformats-officedocument.spreadsheetml.pivotCacheDefinition+xml"/>
  <Default Extension="vml" ContentType="application/vnd.openxmlformats-officedocument.vmlDrawing"/>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hidePivotFieldList="1" defaultThemeVersion="124226"/>
  <bookViews>
    <workbookView xWindow="240" yWindow="300" windowWidth="17400" windowHeight="7320" tabRatio="714" firstSheet="1" activeTab="4"/>
  </bookViews>
  <sheets>
    <sheet name="Pic" sheetId="5" state="veryHidden" r:id="rId1"/>
    <sheet name="∑Master" sheetId="6" r:id="rId2"/>
    <sheet name="DS" sheetId="24" r:id="rId3"/>
    <sheet name="MASTER" sheetId="8" r:id="rId4"/>
    <sheet name="MASTER2" sheetId="23" r:id="rId5"/>
    <sheet name="So sánh" sheetId="34" r:id="rId6"/>
    <sheet name="Blue Lagoon" sheetId="27" r:id="rId7"/>
    <sheet name="Vietnam Restaurant" sheetId="28" r:id="rId8"/>
    <sheet name="Bars" sheetId="30" r:id="rId9"/>
    <sheet name="Room Service" sheetId="31" r:id="rId10"/>
    <sheet name="Minibar" sheetId="32" r:id="rId11"/>
    <sheet name="Banquet" sheetId="33" r:id="rId12"/>
    <sheet name="Sheet1" sheetId="35"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3">MASTER!$A$11:$B$75</definedName>
    <definedName name="_xlnm._FilterDatabase" localSheetId="4">MASTER2!$A$11:$B$73</definedName>
    <definedName name="_Order1" hidden="1">255</definedName>
    <definedName name="Byear">[1]Parameter!$C$7</definedName>
    <definedName name="cty_bp" localSheetId="11">DS!$P$1</definedName>
    <definedName name="cty_bp" localSheetId="8">DS!$P$1</definedName>
    <definedName name="cty_bp" localSheetId="6">DS!$P$1</definedName>
    <definedName name="cty_bp" localSheetId="10">DS!$P$1</definedName>
    <definedName name="cty_bp" localSheetId="9">DS!$P$1</definedName>
    <definedName name="cty_bp" localSheetId="7">DS!$P$1</definedName>
    <definedName name="cty_bp">DS!$P$1</definedName>
    <definedName name="cty_phi" localSheetId="11">DS!$Q$1</definedName>
    <definedName name="cty_phi" localSheetId="8">DS!$Q$1</definedName>
    <definedName name="cty_phi" localSheetId="6">DS!$Q$1</definedName>
    <definedName name="cty_phi" localSheetId="10">DS!$Q$1</definedName>
    <definedName name="cty_phi" localSheetId="9">DS!$Q$1</definedName>
    <definedName name="cty_phi" localSheetId="7">DS!$Q$1</definedName>
    <definedName name="cty_phi">DS!$Q$1</definedName>
    <definedName name="d">[2]cover!$C$18</definedName>
    <definedName name="df">[3]Accueil!$E$29</definedName>
    <definedName name="dvt">1000</definedName>
    <definedName name="er">[3]Accueil!$E$28</definedName>
    <definedName name="ExternalData_1" localSheetId="2" hidden="1">DS!$I$1:$L$1235</definedName>
    <definedName name="For_B">[4]Parameter!$P$6</definedName>
    <definedName name="gh">[3]Accueil!$E$31</definedName>
    <definedName name="HCode">[5]Parameter!$C$8</definedName>
    <definedName name="HName">[5]Parameter!$C$6</definedName>
    <definedName name="HotelCode">[6]Parameter!$C$8</definedName>
    <definedName name="Hotelname">'[7]2004'!$B$1</definedName>
    <definedName name="jk">[3]Accueil!$F$22</definedName>
    <definedName name="kl">[3]Accueil!$C$20</definedName>
    <definedName name="ma_bp" localSheetId="11">MASTER!$B$2</definedName>
    <definedName name="ma_bp" localSheetId="8">MASTER!$B$2</definedName>
    <definedName name="ma_bp" localSheetId="6">MASTER!$B$2</definedName>
    <definedName name="ma_bp" localSheetId="10">MASTER!$B$2</definedName>
    <definedName name="ma_bp" localSheetId="9">MASTER!$B$2</definedName>
    <definedName name="ma_bp" localSheetId="7">MASTER!$B$2</definedName>
    <definedName name="ma_bp">MASTER!$B$2</definedName>
    <definedName name="ma_cty" localSheetId="11">MASTER!$B$1</definedName>
    <definedName name="ma_cty" localSheetId="8">MASTER!$B$1</definedName>
    <definedName name="ma_cty" localSheetId="6">MASTER!$B$1</definedName>
    <definedName name="ma_cty" localSheetId="10">MASTER!$B$1</definedName>
    <definedName name="ma_cty" localSheetId="9">MASTER!$B$1</definedName>
    <definedName name="ma_cty" localSheetId="7">MASTER!$B$1</definedName>
    <definedName name="ma_cty">MASTER!$B$1</definedName>
    <definedName name="ma_phi" localSheetId="11">[8]MASTER!$S$4</definedName>
    <definedName name="ma_phi" localSheetId="8">[8]MASTER!$S$4</definedName>
    <definedName name="ma_phi" localSheetId="6">[8]MASTER!$S$4</definedName>
    <definedName name="ma_phi" localSheetId="10">[8]MASTER!$S$4</definedName>
    <definedName name="ma_phi" localSheetId="9">[8]MASTER!$S$4</definedName>
    <definedName name="ma_phi" localSheetId="7">[8]MASTER!$S$4</definedName>
    <definedName name="ma_phi">[9]!tbl_ma_phi[ten_phi]</definedName>
    <definedName name="master">MASTER!$A$12:$S$75</definedName>
    <definedName name="master2">MASTER2!$A$12:$S$73</definedName>
    <definedName name="MS_YTD">[6]Parameter!$R$3</definedName>
    <definedName name="_xlnm.Print_Area" localSheetId="11">Banquet!$A$1:$C$49</definedName>
    <definedName name="_xlnm.Print_Area" localSheetId="8">Bars!$A$1:$C$100</definedName>
    <definedName name="_xlnm.Print_Area" localSheetId="6">'Blue Lagoon'!$A$1:$C$106</definedName>
    <definedName name="_xlnm.Print_Area" localSheetId="3">MASTER!$A$1:$P$77</definedName>
    <definedName name="_xlnm.Print_Area" localSheetId="4">MASTER2!$A$1:$Q$73</definedName>
    <definedName name="_xlnm.Print_Area" localSheetId="10">Minibar!$A$1:$C$69</definedName>
    <definedName name="_xlnm.Print_Area" localSheetId="9">'Room Service'!$A$1:$C$98</definedName>
    <definedName name="_xlnm.Print_Area" localSheetId="7">'Vietnam Restaurant'!$A$1:$C$110</definedName>
    <definedName name="_xlnm.Print_Area">#REF!</definedName>
    <definedName name="_xlnm.Print_Titles" localSheetId="1">∑Master!$1:$7</definedName>
    <definedName name="_xlnm.Print_Titles" localSheetId="3">MASTER!$1:$12</definedName>
    <definedName name="_xlnm.Print_Titles" localSheetId="4">MASTER2!$1:$12</definedName>
    <definedName name="Query_from_MS_Access_Database" localSheetId="2" hidden="1">DS!$C$2:$F$729</definedName>
    <definedName name="qw">[3]Accueil!$E$22</definedName>
    <definedName name="Region">[6]Parameter!$C$14</definedName>
    <definedName name="Rest1">[5]Parameter!$C$22</definedName>
    <definedName name="Rest2">[5]Parameter!$C$23</definedName>
    <definedName name="Rest3">[5]Parameter!$C$24</definedName>
    <definedName name="Rest4">[5]Parameter!$C$25</definedName>
    <definedName name="Rooms05">'[7]2005'!$A$3</definedName>
    <definedName name="sd">[3]Accueil!$E$28</definedName>
    <definedName name="tbl_cty" localSheetId="11">DS!$A$2:$A$34</definedName>
    <definedName name="tbl_cty" localSheetId="8">DS!$A$2:$A$34</definedName>
    <definedName name="tbl_cty" localSheetId="6">DS!$A$2:$A$34</definedName>
    <definedName name="tbl_cty" localSheetId="10">DS!$A$2:$A$34</definedName>
    <definedName name="tbl_cty" localSheetId="9">DS!$A$2:$A$34</definedName>
    <definedName name="tbl_cty" localSheetId="7">DS!$A$2:$A$34</definedName>
    <definedName name="tbl_cty">DS!$A$2:$A$34</definedName>
    <definedName name="yh">[3]Accueil!$C$22</definedName>
  </definedNames>
  <calcPr calcId="124519"/>
  <pivotCaches>
    <pivotCache cacheId="2" r:id="rId25"/>
  </pivotCaches>
  <fileRecoveryPr repairLoad="1"/>
</workbook>
</file>

<file path=xl/calcChain.xml><?xml version="1.0" encoding="utf-8"?>
<calcChain xmlns="http://schemas.openxmlformats.org/spreadsheetml/2006/main">
  <c r="W13" i="8"/>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R30" i="27" l="1"/>
  <c r="R29"/>
  <c r="R28"/>
  <c r="M15"/>
  <c r="K15"/>
  <c r="J15"/>
  <c r="J25" s="1"/>
  <c r="J28" s="1"/>
  <c r="M25" l="1"/>
  <c r="M28" s="1"/>
  <c r="K25"/>
  <c r="K28" s="1"/>
  <c r="M26" l="1"/>
  <c r="D6" i="31"/>
  <c r="D5"/>
  <c r="M29" i="27" l="1"/>
  <c r="M27"/>
  <c r="M30" s="1"/>
  <c r="Q26"/>
  <c r="F71" i="8" l="1"/>
  <c r="G71"/>
  <c r="H71"/>
  <c r="I71"/>
  <c r="E71"/>
  <c r="G54"/>
  <c r="H54"/>
  <c r="I54"/>
  <c r="G31"/>
  <c r="H31"/>
  <c r="I31"/>
  <c r="G19"/>
  <c r="H19"/>
  <c r="I19"/>
  <c r="C67"/>
  <c r="D67"/>
  <c r="R67"/>
  <c r="S67"/>
  <c r="T67"/>
  <c r="U67"/>
  <c r="C66"/>
  <c r="D66"/>
  <c r="R66"/>
  <c r="S66"/>
  <c r="T66"/>
  <c r="U66"/>
  <c r="C59"/>
  <c r="D59"/>
  <c r="R59"/>
  <c r="S59"/>
  <c r="T59"/>
  <c r="U59"/>
  <c r="C58"/>
  <c r="D58"/>
  <c r="R58"/>
  <c r="S58"/>
  <c r="T58"/>
  <c r="U58"/>
  <c r="C53"/>
  <c r="D53"/>
  <c r="R53"/>
  <c r="S53"/>
  <c r="T53"/>
  <c r="U53"/>
  <c r="C48"/>
  <c r="D48"/>
  <c r="R48"/>
  <c r="S48"/>
  <c r="T48"/>
  <c r="U48"/>
  <c r="C49"/>
  <c r="D49"/>
  <c r="R49"/>
  <c r="S49"/>
  <c r="T49"/>
  <c r="U49"/>
  <c r="C42"/>
  <c r="D42"/>
  <c r="R42"/>
  <c r="S42"/>
  <c r="T42"/>
  <c r="U42"/>
  <c r="C36" l="1"/>
  <c r="D36"/>
  <c r="R36"/>
  <c r="S36"/>
  <c r="T36"/>
  <c r="U36"/>
  <c r="C30"/>
  <c r="D30"/>
  <c r="R30"/>
  <c r="S30"/>
  <c r="T30"/>
  <c r="U30"/>
  <c r="C24"/>
  <c r="D24"/>
  <c r="R24"/>
  <c r="S24"/>
  <c r="T24"/>
  <c r="U24"/>
  <c r="C37"/>
  <c r="D37"/>
  <c r="R37"/>
  <c r="S37"/>
  <c r="T37"/>
  <c r="U37"/>
  <c r="R26"/>
  <c r="S26"/>
  <c r="T26"/>
  <c r="U26"/>
  <c r="C18" l="1"/>
  <c r="C25"/>
  <c r="D25"/>
  <c r="R25"/>
  <c r="S25"/>
  <c r="T25"/>
  <c r="U25"/>
  <c r="D18"/>
  <c r="R18"/>
  <c r="S18"/>
  <c r="T18"/>
  <c r="U18"/>
  <c r="Q28" i="27" l="1"/>
  <c r="J34" i="34"/>
  <c r="I34"/>
  <c r="I38"/>
  <c r="J38"/>
  <c r="D38"/>
  <c r="C38"/>
  <c r="D36"/>
  <c r="C36"/>
  <c r="D35"/>
  <c r="C35"/>
  <c r="D34"/>
  <c r="C34"/>
  <c r="L22"/>
  <c r="E22"/>
  <c r="F22" s="1"/>
  <c r="L17"/>
  <c r="L12"/>
  <c r="P29" i="8"/>
  <c r="O29"/>
  <c r="N29"/>
  <c r="M29"/>
  <c r="L29"/>
  <c r="K29"/>
  <c r="J29"/>
  <c r="L7" i="34"/>
  <c r="O36" i="31"/>
  <c r="N36"/>
  <c r="M36"/>
  <c r="L36"/>
  <c r="K36"/>
  <c r="J36"/>
  <c r="I36"/>
  <c r="H36"/>
  <c r="G36"/>
  <c r="F36"/>
  <c r="E36"/>
  <c r="E36" i="34" l="1"/>
  <c r="K34"/>
  <c r="E34"/>
  <c r="E35"/>
  <c r="F35" s="1"/>
  <c r="E38"/>
  <c r="F38" s="1"/>
  <c r="L38"/>
  <c r="K38"/>
  <c r="O24" i="33"/>
  <c r="O21"/>
  <c r="O22" s="1"/>
  <c r="O31"/>
  <c r="O34"/>
  <c r="O25"/>
  <c r="P15" i="27" l="1"/>
  <c r="P25" s="1"/>
  <c r="O15"/>
  <c r="O25" s="1"/>
  <c r="N15"/>
  <c r="N25" s="1"/>
  <c r="N26" s="1"/>
  <c r="N27" s="1"/>
  <c r="L15"/>
  <c r="L25" s="1"/>
  <c r="L28" s="1"/>
  <c r="I13"/>
  <c r="I14" s="1"/>
  <c r="I15" s="1"/>
  <c r="I25" s="1"/>
  <c r="H13"/>
  <c r="H14" s="1"/>
  <c r="H15" s="1"/>
  <c r="H25" s="1"/>
  <c r="G13"/>
  <c r="G14" s="1"/>
  <c r="G15" s="1"/>
  <c r="G25" s="1"/>
  <c r="F13"/>
  <c r="F14" s="1"/>
  <c r="F15" s="1"/>
  <c r="F25" s="1"/>
  <c r="E13"/>
  <c r="E14" s="1"/>
  <c r="E15" s="1"/>
  <c r="E25" s="1"/>
  <c r="E28" s="1"/>
  <c r="J36" i="34"/>
  <c r="I36"/>
  <c r="K36" s="1"/>
  <c r="J35"/>
  <c r="I35"/>
  <c r="K35" s="1"/>
  <c r="C37"/>
  <c r="C39" s="1"/>
  <c r="L32"/>
  <c r="E32"/>
  <c r="F32" s="1"/>
  <c r="L31"/>
  <c r="K31"/>
  <c r="E31"/>
  <c r="F31" s="1"/>
  <c r="L30"/>
  <c r="K30"/>
  <c r="E30"/>
  <c r="F30" s="1"/>
  <c r="L27"/>
  <c r="E27"/>
  <c r="F27" s="1"/>
  <c r="L26"/>
  <c r="K26"/>
  <c r="E26"/>
  <c r="F26" s="1"/>
  <c r="L25"/>
  <c r="K25"/>
  <c r="E25"/>
  <c r="F25" s="1"/>
  <c r="K22"/>
  <c r="L21"/>
  <c r="K21"/>
  <c r="E21"/>
  <c r="F21" s="1"/>
  <c r="L20"/>
  <c r="K20"/>
  <c r="E20"/>
  <c r="F20" s="1"/>
  <c r="K17"/>
  <c r="E17"/>
  <c r="F17" s="1"/>
  <c r="L16"/>
  <c r="K16"/>
  <c r="E16"/>
  <c r="F16" s="1"/>
  <c r="L15"/>
  <c r="K15"/>
  <c r="E15"/>
  <c r="F15" s="1"/>
  <c r="K12"/>
  <c r="E12"/>
  <c r="F12" s="1"/>
  <c r="L11"/>
  <c r="K11"/>
  <c r="E11"/>
  <c r="F11" s="1"/>
  <c r="L10"/>
  <c r="K10"/>
  <c r="E10"/>
  <c r="F10" s="1"/>
  <c r="K7"/>
  <c r="E7"/>
  <c r="F7" s="1"/>
  <c r="L6"/>
  <c r="K6"/>
  <c r="E6"/>
  <c r="F6" s="1"/>
  <c r="L5"/>
  <c r="K5"/>
  <c r="E5"/>
  <c r="F5" s="1"/>
  <c r="L4"/>
  <c r="K4"/>
  <c r="E4"/>
  <c r="F4" s="1"/>
  <c r="O28" i="27" l="1"/>
  <c r="O26"/>
  <c r="O35" s="1"/>
  <c r="N28"/>
  <c r="N35"/>
  <c r="P28"/>
  <c r="P26"/>
  <c r="P35" s="1"/>
  <c r="E39"/>
  <c r="I37" i="34"/>
  <c r="I39" s="1"/>
  <c r="K39" s="1"/>
  <c r="L35"/>
  <c r="J37"/>
  <c r="J39" s="1"/>
  <c r="L36"/>
  <c r="F36"/>
  <c r="D37"/>
  <c r="D39" s="1"/>
  <c r="E39" s="1"/>
  <c r="F39" s="1"/>
  <c r="L34"/>
  <c r="O29" i="27" l="1"/>
  <c r="O27"/>
  <c r="O30" s="1"/>
  <c r="M35"/>
  <c r="O36"/>
  <c r="P27"/>
  <c r="P29"/>
  <c r="N36"/>
  <c r="N29"/>
  <c r="K37" i="34"/>
  <c r="L39"/>
  <c r="L37"/>
  <c r="E37"/>
  <c r="F37" s="1"/>
  <c r="F34"/>
  <c r="P36" i="27" l="1"/>
  <c r="P30"/>
  <c r="M36"/>
  <c r="N30"/>
  <c r="N39" s="1"/>
  <c r="P39"/>
  <c r="O39"/>
  <c r="M39"/>
  <c r="E82"/>
  <c r="A68" i="23"/>
  <c r="B68"/>
  <c r="S68" s="1"/>
  <c r="A69"/>
  <c r="B69"/>
  <c r="S69" s="1"/>
  <c r="A70"/>
  <c r="B70"/>
  <c r="S70" s="1"/>
  <c r="A71"/>
  <c r="B71"/>
  <c r="S71" s="1"/>
  <c r="S13" i="8"/>
  <c r="R13"/>
  <c r="P13"/>
  <c r="O13"/>
  <c r="N13"/>
  <c r="M13"/>
  <c r="L13"/>
  <c r="K13"/>
  <c r="J13"/>
  <c r="I13"/>
  <c r="H13"/>
  <c r="G13"/>
  <c r="F13"/>
  <c r="E13"/>
  <c r="C13" l="1"/>
  <c r="D13"/>
  <c r="R71"/>
  <c r="S71"/>
  <c r="T71"/>
  <c r="U71"/>
  <c r="R54"/>
  <c r="S54"/>
  <c r="T54"/>
  <c r="U54"/>
  <c r="R43"/>
  <c r="S43"/>
  <c r="T43"/>
  <c r="U43"/>
  <c r="R19"/>
  <c r="S19"/>
  <c r="T19"/>
  <c r="U19"/>
  <c r="R31"/>
  <c r="S31"/>
  <c r="T31"/>
  <c r="U31"/>
  <c r="Q49" i="27" l="1"/>
  <c r="E49" l="1"/>
  <c r="G49"/>
  <c r="I49"/>
  <c r="F49"/>
  <c r="H49"/>
  <c r="Q20" i="28"/>
  <c r="Q19"/>
  <c r="E39" l="1"/>
  <c r="F39"/>
  <c r="G39"/>
  <c r="H39"/>
  <c r="I39"/>
  <c r="J39"/>
  <c r="K39"/>
  <c r="L39"/>
  <c r="M39"/>
  <c r="N39"/>
  <c r="O39"/>
  <c r="E75" i="27" l="1"/>
  <c r="E78"/>
  <c r="E86" s="1"/>
  <c r="H83" i="28"/>
  <c r="N85" i="31"/>
  <c r="E63"/>
  <c r="D63"/>
  <c r="F63"/>
  <c r="G63"/>
  <c r="H63"/>
  <c r="I63"/>
  <c r="E79" i="28"/>
  <c r="E85" i="27"/>
  <c r="G70" i="28"/>
  <c r="G20" s="1"/>
  <c r="D39" l="1"/>
  <c r="F79"/>
  <c r="G79"/>
  <c r="H79"/>
  <c r="I79"/>
  <c r="J79"/>
  <c r="K79"/>
  <c r="L79"/>
  <c r="E80"/>
  <c r="F80"/>
  <c r="F38" s="1"/>
  <c r="G80"/>
  <c r="H80"/>
  <c r="I80"/>
  <c r="J80"/>
  <c r="K80"/>
  <c r="L80"/>
  <c r="E82"/>
  <c r="F82"/>
  <c r="G82"/>
  <c r="H82"/>
  <c r="I82"/>
  <c r="J82"/>
  <c r="K82"/>
  <c r="L82"/>
  <c r="E83"/>
  <c r="F83"/>
  <c r="F41" s="1"/>
  <c r="F28" s="1"/>
  <c r="G83"/>
  <c r="I83"/>
  <c r="J83"/>
  <c r="K83"/>
  <c r="L83"/>
  <c r="D82"/>
  <c r="D83"/>
  <c r="D79"/>
  <c r="D80"/>
  <c r="F42" l="1"/>
  <c r="F25"/>
  <c r="P73"/>
  <c r="P74"/>
  <c r="P86"/>
  <c r="P87"/>
  <c r="P94"/>
  <c r="D97"/>
  <c r="E69" i="27"/>
  <c r="E81" s="1"/>
  <c r="E65"/>
  <c r="E21" s="1"/>
  <c r="E26" s="1"/>
  <c r="E32" s="1"/>
  <c r="O71" i="28" l="1"/>
  <c r="N71"/>
  <c r="M75" i="30"/>
  <c r="N87"/>
  <c r="N86"/>
  <c r="E41" i="33" l="1"/>
  <c r="E44" s="1"/>
  <c r="F41"/>
  <c r="F44" s="1"/>
  <c r="G41"/>
  <c r="G44" s="1"/>
  <c r="H41"/>
  <c r="H44" s="1"/>
  <c r="I41"/>
  <c r="I44" s="1"/>
  <c r="J74" i="8" s="1"/>
  <c r="J41" i="33"/>
  <c r="J44" s="1"/>
  <c r="K74" i="8" s="1"/>
  <c r="K41" i="33"/>
  <c r="K44" s="1"/>
  <c r="L74" i="8" s="1"/>
  <c r="L41" i="33"/>
  <c r="L44" s="1"/>
  <c r="M74" i="8" s="1"/>
  <c r="M41" i="33"/>
  <c r="M44" s="1"/>
  <c r="N74" i="8" s="1"/>
  <c r="N41" i="33"/>
  <c r="N44" s="1"/>
  <c r="O74" i="8" s="1"/>
  <c r="O41" i="33"/>
  <c r="O44" s="1"/>
  <c r="P74" i="8" s="1"/>
  <c r="D41" i="33"/>
  <c r="D44" s="1"/>
  <c r="E37"/>
  <c r="E39" s="1"/>
  <c r="F37"/>
  <c r="F39" s="1"/>
  <c r="G37"/>
  <c r="G39" s="1"/>
  <c r="H37"/>
  <c r="H39" s="1"/>
  <c r="I37"/>
  <c r="I39" s="1"/>
  <c r="J37"/>
  <c r="J39" s="1"/>
  <c r="K37"/>
  <c r="K40" s="1"/>
  <c r="L69" i="8" s="1"/>
  <c r="L37" i="33"/>
  <c r="L39" s="1"/>
  <c r="M37"/>
  <c r="M39" s="1"/>
  <c r="N37"/>
  <c r="N39" s="1"/>
  <c r="O37"/>
  <c r="D37"/>
  <c r="D39" s="1"/>
  <c r="O10"/>
  <c r="N10"/>
  <c r="M10"/>
  <c r="L10"/>
  <c r="K10"/>
  <c r="J10"/>
  <c r="I10"/>
  <c r="H10"/>
  <c r="G10"/>
  <c r="F10"/>
  <c r="E10"/>
  <c r="D10"/>
  <c r="O9"/>
  <c r="O11" s="1"/>
  <c r="N9"/>
  <c r="N11" s="1"/>
  <c r="M9"/>
  <c r="M11" s="1"/>
  <c r="L9"/>
  <c r="L11" s="1"/>
  <c r="K9"/>
  <c r="K11" s="1"/>
  <c r="J9"/>
  <c r="J11" s="1"/>
  <c r="I9"/>
  <c r="I11" s="1"/>
  <c r="H9"/>
  <c r="H11" s="1"/>
  <c r="G9"/>
  <c r="G11" s="1"/>
  <c r="F9"/>
  <c r="F11" s="1"/>
  <c r="E9"/>
  <c r="E11" s="1"/>
  <c r="D9"/>
  <c r="D8"/>
  <c r="P8" s="1"/>
  <c r="P67" i="32"/>
  <c r="G22"/>
  <c r="H22"/>
  <c r="K22"/>
  <c r="L22"/>
  <c r="O22"/>
  <c r="O50"/>
  <c r="O56" s="1"/>
  <c r="O60" s="1"/>
  <c r="O47"/>
  <c r="G56"/>
  <c r="G66" s="1"/>
  <c r="K56"/>
  <c r="K66" s="1"/>
  <c r="E57"/>
  <c r="E61" s="1"/>
  <c r="D60" i="31"/>
  <c r="D59"/>
  <c r="D44" i="32"/>
  <c r="P44" s="1"/>
  <c r="P64"/>
  <c r="P62"/>
  <c r="P58"/>
  <c r="O57"/>
  <c r="N57"/>
  <c r="N61" s="1"/>
  <c r="M57"/>
  <c r="M61" s="1"/>
  <c r="L57"/>
  <c r="L61" s="1"/>
  <c r="K57"/>
  <c r="K61" s="1"/>
  <c r="J57"/>
  <c r="J61" s="1"/>
  <c r="I57"/>
  <c r="I61" s="1"/>
  <c r="H57"/>
  <c r="H61" s="1"/>
  <c r="G57"/>
  <c r="G61" s="1"/>
  <c r="F57"/>
  <c r="F61" s="1"/>
  <c r="D57"/>
  <c r="D61" s="1"/>
  <c r="L56"/>
  <c r="L66" s="1"/>
  <c r="J56"/>
  <c r="J66" s="1"/>
  <c r="I56"/>
  <c r="I66" s="1"/>
  <c r="H56"/>
  <c r="H66" s="1"/>
  <c r="F56"/>
  <c r="F66" s="1"/>
  <c r="E56"/>
  <c r="E66" s="1"/>
  <c r="D56"/>
  <c r="D66" s="1"/>
  <c r="L55"/>
  <c r="L65" s="1"/>
  <c r="K55"/>
  <c r="K65" s="1"/>
  <c r="J55"/>
  <c r="J65" s="1"/>
  <c r="I55"/>
  <c r="I65" s="1"/>
  <c r="H55"/>
  <c r="H65" s="1"/>
  <c r="G55"/>
  <c r="G65" s="1"/>
  <c r="F55"/>
  <c r="F65" s="1"/>
  <c r="E55"/>
  <c r="E65" s="1"/>
  <c r="D55"/>
  <c r="D65" s="1"/>
  <c r="O54"/>
  <c r="N54"/>
  <c r="M54"/>
  <c r="L54"/>
  <c r="K54"/>
  <c r="J54"/>
  <c r="I54"/>
  <c r="H54"/>
  <c r="G54"/>
  <c r="F54"/>
  <c r="E54"/>
  <c r="P51"/>
  <c r="P46"/>
  <c r="M55"/>
  <c r="M59" s="1"/>
  <c r="P45"/>
  <c r="O42"/>
  <c r="N42"/>
  <c r="M42"/>
  <c r="L42"/>
  <c r="K42"/>
  <c r="J42"/>
  <c r="I42"/>
  <c r="H42"/>
  <c r="G42"/>
  <c r="F42"/>
  <c r="E42"/>
  <c r="D42"/>
  <c r="P41"/>
  <c r="P40"/>
  <c r="P39"/>
  <c r="P32"/>
  <c r="N22"/>
  <c r="M22"/>
  <c r="J22"/>
  <c r="I22"/>
  <c r="F22"/>
  <c r="E22"/>
  <c r="D22"/>
  <c r="O10"/>
  <c r="N10"/>
  <c r="M10"/>
  <c r="L10"/>
  <c r="K10"/>
  <c r="J10"/>
  <c r="I10"/>
  <c r="H10"/>
  <c r="G10"/>
  <c r="F10"/>
  <c r="E10"/>
  <c r="P7"/>
  <c r="E9" i="8"/>
  <c r="O84" i="31"/>
  <c r="O88" s="1"/>
  <c r="O76"/>
  <c r="O39" i="33" l="1"/>
  <c r="O42" s="1"/>
  <c r="P72" i="8" s="1"/>
  <c r="O40" i="33"/>
  <c r="H40"/>
  <c r="M26" i="32"/>
  <c r="O26"/>
  <c r="K26"/>
  <c r="G26"/>
  <c r="M42" i="33"/>
  <c r="N72" i="8" s="1"/>
  <c r="I42" i="33"/>
  <c r="J72" i="8" s="1"/>
  <c r="G42" i="33"/>
  <c r="E42"/>
  <c r="D26" i="32"/>
  <c r="L26"/>
  <c r="H26"/>
  <c r="D42" i="33"/>
  <c r="N42"/>
  <c r="O72" i="8" s="1"/>
  <c r="L42" i="33"/>
  <c r="M72" i="8" s="1"/>
  <c r="J42" i="33"/>
  <c r="K72" i="8" s="1"/>
  <c r="H42" i="33"/>
  <c r="H45"/>
  <c r="F42"/>
  <c r="M70" i="8"/>
  <c r="H43" i="33"/>
  <c r="O70" i="8"/>
  <c r="K70"/>
  <c r="D40" i="33"/>
  <c r="D43" s="1"/>
  <c r="F40"/>
  <c r="F45" s="1"/>
  <c r="K39"/>
  <c r="K45" s="1"/>
  <c r="L71" i="8" s="1"/>
  <c r="N68"/>
  <c r="J68"/>
  <c r="P69"/>
  <c r="M40" i="33"/>
  <c r="N69" i="8" s="1"/>
  <c r="O68"/>
  <c r="M68"/>
  <c r="K68"/>
  <c r="P70"/>
  <c r="N70"/>
  <c r="L70"/>
  <c r="J70"/>
  <c r="I40" i="33"/>
  <c r="I45" s="1"/>
  <c r="J71" i="8" s="1"/>
  <c r="G40" i="33"/>
  <c r="G45" s="1"/>
  <c r="E40"/>
  <c r="E45" s="1"/>
  <c r="N40"/>
  <c r="N45" s="1"/>
  <c r="O71" i="8" s="1"/>
  <c r="L40" i="33"/>
  <c r="M69" i="8" s="1"/>
  <c r="J40" i="33"/>
  <c r="J45" s="1"/>
  <c r="K71" i="8" s="1"/>
  <c r="P47" i="32"/>
  <c r="E11"/>
  <c r="M11"/>
  <c r="J11"/>
  <c r="J16" s="1"/>
  <c r="G11"/>
  <c r="K11"/>
  <c r="O11"/>
  <c r="I11"/>
  <c r="F11"/>
  <c r="N11"/>
  <c r="H11"/>
  <c r="L11"/>
  <c r="K43" i="33"/>
  <c r="L73" i="8" s="1"/>
  <c r="D54" i="32"/>
  <c r="P54" s="1"/>
  <c r="P9" i="33"/>
  <c r="P10"/>
  <c r="D11"/>
  <c r="P11" s="1"/>
  <c r="P8" i="32"/>
  <c r="P42"/>
  <c r="P48"/>
  <c r="L68"/>
  <c r="J68"/>
  <c r="H68"/>
  <c r="F68"/>
  <c r="K68"/>
  <c r="E68"/>
  <c r="I68"/>
  <c r="P57"/>
  <c r="D10"/>
  <c r="P10" s="1"/>
  <c r="I26"/>
  <c r="N26"/>
  <c r="N55"/>
  <c r="N59" s="1"/>
  <c r="M56"/>
  <c r="M60" s="1"/>
  <c r="P65"/>
  <c r="P66"/>
  <c r="G68"/>
  <c r="E26"/>
  <c r="J26"/>
  <c r="P49"/>
  <c r="P50"/>
  <c r="O55"/>
  <c r="N56"/>
  <c r="N60" s="1"/>
  <c r="P9"/>
  <c r="F26"/>
  <c r="P93" i="31"/>
  <c r="P91"/>
  <c r="P87"/>
  <c r="O86"/>
  <c r="O90" s="1"/>
  <c r="L86"/>
  <c r="L96" s="1"/>
  <c r="K86"/>
  <c r="K96" s="1"/>
  <c r="J86"/>
  <c r="J96" s="1"/>
  <c r="I86"/>
  <c r="I96" s="1"/>
  <c r="H86"/>
  <c r="H96" s="1"/>
  <c r="G86"/>
  <c r="F86"/>
  <c r="F96" s="1"/>
  <c r="E86"/>
  <c r="E96" s="1"/>
  <c r="D86"/>
  <c r="D96" s="1"/>
  <c r="M85"/>
  <c r="M89" s="1"/>
  <c r="L85"/>
  <c r="L95" s="1"/>
  <c r="K85"/>
  <c r="K95" s="1"/>
  <c r="J85"/>
  <c r="J95" s="1"/>
  <c r="I85"/>
  <c r="I95" s="1"/>
  <c r="H85"/>
  <c r="H95" s="1"/>
  <c r="G85"/>
  <c r="G95" s="1"/>
  <c r="F85"/>
  <c r="F95" s="1"/>
  <c r="E85"/>
  <c r="E95" s="1"/>
  <c r="D85"/>
  <c r="N84"/>
  <c r="N88" s="1"/>
  <c r="M84"/>
  <c r="M88" s="1"/>
  <c r="L84"/>
  <c r="L94" s="1"/>
  <c r="K84"/>
  <c r="K94" s="1"/>
  <c r="J84"/>
  <c r="J94" s="1"/>
  <c r="I84"/>
  <c r="I94" s="1"/>
  <c r="H84"/>
  <c r="H94" s="1"/>
  <c r="G84"/>
  <c r="G94" s="1"/>
  <c r="F84"/>
  <c r="F94" s="1"/>
  <c r="E84"/>
  <c r="E94" s="1"/>
  <c r="D84"/>
  <c r="D94" s="1"/>
  <c r="O83"/>
  <c r="N83"/>
  <c r="M83"/>
  <c r="L83"/>
  <c r="K83"/>
  <c r="J83"/>
  <c r="I83"/>
  <c r="H83"/>
  <c r="G83"/>
  <c r="F83"/>
  <c r="E83"/>
  <c r="D83"/>
  <c r="L81"/>
  <c r="K81"/>
  <c r="J81"/>
  <c r="I81"/>
  <c r="H81"/>
  <c r="G81"/>
  <c r="F81"/>
  <c r="E81"/>
  <c r="D81"/>
  <c r="D36" s="1"/>
  <c r="M80"/>
  <c r="L80"/>
  <c r="K80"/>
  <c r="J80"/>
  <c r="I80"/>
  <c r="H80"/>
  <c r="G80"/>
  <c r="F80"/>
  <c r="E80"/>
  <c r="D80"/>
  <c r="M79"/>
  <c r="L79"/>
  <c r="K79"/>
  <c r="J79"/>
  <c r="I79"/>
  <c r="H79"/>
  <c r="G79"/>
  <c r="F79"/>
  <c r="E79"/>
  <c r="D79"/>
  <c r="P78"/>
  <c r="L77"/>
  <c r="K77"/>
  <c r="J77"/>
  <c r="I77"/>
  <c r="H77"/>
  <c r="G77"/>
  <c r="F77"/>
  <c r="E77"/>
  <c r="D77"/>
  <c r="M76"/>
  <c r="L76"/>
  <c r="K76"/>
  <c r="J76"/>
  <c r="I76"/>
  <c r="H76"/>
  <c r="G76"/>
  <c r="F76"/>
  <c r="E76"/>
  <c r="D76"/>
  <c r="P75"/>
  <c r="O81"/>
  <c r="M86"/>
  <c r="M90" s="1"/>
  <c r="O80"/>
  <c r="N80"/>
  <c r="P70"/>
  <c r="P69"/>
  <c r="N77"/>
  <c r="M77"/>
  <c r="N76"/>
  <c r="P67"/>
  <c r="P66"/>
  <c r="P62"/>
  <c r="O60"/>
  <c r="O18" s="1"/>
  <c r="N60"/>
  <c r="N18" s="1"/>
  <c r="M60"/>
  <c r="M18" s="1"/>
  <c r="L60"/>
  <c r="L18" s="1"/>
  <c r="K60"/>
  <c r="K18" s="1"/>
  <c r="J60"/>
  <c r="J18" s="1"/>
  <c r="I60"/>
  <c r="I18" s="1"/>
  <c r="H60"/>
  <c r="H18" s="1"/>
  <c r="G60"/>
  <c r="G18" s="1"/>
  <c r="F60"/>
  <c r="F18" s="1"/>
  <c r="E60"/>
  <c r="E18" s="1"/>
  <c r="D18"/>
  <c r="O59"/>
  <c r="O17" s="1"/>
  <c r="N59"/>
  <c r="N17" s="1"/>
  <c r="M59"/>
  <c r="M17" s="1"/>
  <c r="L59"/>
  <c r="L17" s="1"/>
  <c r="K59"/>
  <c r="K17" s="1"/>
  <c r="J59"/>
  <c r="J17" s="1"/>
  <c r="I59"/>
  <c r="I17" s="1"/>
  <c r="H59"/>
  <c r="H17" s="1"/>
  <c r="G59"/>
  <c r="G17" s="1"/>
  <c r="F59"/>
  <c r="F17" s="1"/>
  <c r="E59"/>
  <c r="E17" s="1"/>
  <c r="O58"/>
  <c r="O16" s="1"/>
  <c r="N58"/>
  <c r="N16" s="1"/>
  <c r="M58"/>
  <c r="M16" s="1"/>
  <c r="L58"/>
  <c r="L16" s="1"/>
  <c r="K58"/>
  <c r="K16" s="1"/>
  <c r="J58"/>
  <c r="J16" s="1"/>
  <c r="I58"/>
  <c r="I16" s="1"/>
  <c r="H58"/>
  <c r="H16" s="1"/>
  <c r="G58"/>
  <c r="G16" s="1"/>
  <c r="F58"/>
  <c r="F16" s="1"/>
  <c r="E58"/>
  <c r="E16" s="1"/>
  <c r="D58"/>
  <c r="O55"/>
  <c r="N55"/>
  <c r="M55"/>
  <c r="L55"/>
  <c r="K55"/>
  <c r="J55"/>
  <c r="I55"/>
  <c r="H55"/>
  <c r="G55"/>
  <c r="F55"/>
  <c r="E55"/>
  <c r="D55"/>
  <c r="P54"/>
  <c r="P53"/>
  <c r="P52"/>
  <c r="P43"/>
  <c r="O33"/>
  <c r="N33"/>
  <c r="M33"/>
  <c r="L33"/>
  <c r="K33"/>
  <c r="J33"/>
  <c r="I33"/>
  <c r="H33"/>
  <c r="G33"/>
  <c r="F33"/>
  <c r="E33"/>
  <c r="D33"/>
  <c r="P20"/>
  <c r="O12"/>
  <c r="N12"/>
  <c r="M12"/>
  <c r="L12"/>
  <c r="K12"/>
  <c r="J12"/>
  <c r="I12"/>
  <c r="H12"/>
  <c r="G12"/>
  <c r="F12"/>
  <c r="E12"/>
  <c r="P9"/>
  <c r="D6" i="30"/>
  <c r="D5"/>
  <c r="G61"/>
  <c r="G19" s="1"/>
  <c r="O81"/>
  <c r="O88"/>
  <c r="O92" s="1"/>
  <c r="M88"/>
  <c r="M92" s="1"/>
  <c r="M81"/>
  <c r="O78"/>
  <c r="H81"/>
  <c r="H82"/>
  <c r="H83"/>
  <c r="N61"/>
  <c r="N19" s="1"/>
  <c r="P77"/>
  <c r="P95"/>
  <c r="P93"/>
  <c r="P89"/>
  <c r="L88"/>
  <c r="L98" s="1"/>
  <c r="K88"/>
  <c r="K98" s="1"/>
  <c r="J88"/>
  <c r="J98" s="1"/>
  <c r="I88"/>
  <c r="I98" s="1"/>
  <c r="H88"/>
  <c r="H98" s="1"/>
  <c r="G88"/>
  <c r="F88"/>
  <c r="F98" s="1"/>
  <c r="E88"/>
  <c r="E98" s="1"/>
  <c r="D88"/>
  <c r="D98" s="1"/>
  <c r="L87"/>
  <c r="L97" s="1"/>
  <c r="K87"/>
  <c r="K97" s="1"/>
  <c r="J87"/>
  <c r="J97" s="1"/>
  <c r="I87"/>
  <c r="I97" s="1"/>
  <c r="H87"/>
  <c r="H97" s="1"/>
  <c r="G87"/>
  <c r="G97" s="1"/>
  <c r="F87"/>
  <c r="E87"/>
  <c r="E97" s="1"/>
  <c r="D87"/>
  <c r="D97" s="1"/>
  <c r="L86"/>
  <c r="L96" s="1"/>
  <c r="K86"/>
  <c r="K96" s="1"/>
  <c r="J86"/>
  <c r="J96" s="1"/>
  <c r="I86"/>
  <c r="I96" s="1"/>
  <c r="H86"/>
  <c r="H96" s="1"/>
  <c r="G86"/>
  <c r="G96" s="1"/>
  <c r="F86"/>
  <c r="F96" s="1"/>
  <c r="E86"/>
  <c r="D86"/>
  <c r="D96" s="1"/>
  <c r="O85"/>
  <c r="N85"/>
  <c r="M85"/>
  <c r="L85"/>
  <c r="K85"/>
  <c r="J85"/>
  <c r="I85"/>
  <c r="H85"/>
  <c r="G85"/>
  <c r="F85"/>
  <c r="E85"/>
  <c r="D85"/>
  <c r="O83"/>
  <c r="M83"/>
  <c r="L83"/>
  <c r="K83"/>
  <c r="J83"/>
  <c r="I83"/>
  <c r="G83"/>
  <c r="F83"/>
  <c r="E83"/>
  <c r="D83"/>
  <c r="L82"/>
  <c r="K82"/>
  <c r="J82"/>
  <c r="I82"/>
  <c r="G82"/>
  <c r="F82"/>
  <c r="E82"/>
  <c r="D82"/>
  <c r="L81"/>
  <c r="K81"/>
  <c r="J81"/>
  <c r="I81"/>
  <c r="G81"/>
  <c r="F81"/>
  <c r="E81"/>
  <c r="D81"/>
  <c r="P80"/>
  <c r="M79"/>
  <c r="L79"/>
  <c r="K79"/>
  <c r="J79"/>
  <c r="I79"/>
  <c r="H79"/>
  <c r="G79"/>
  <c r="F79"/>
  <c r="E79"/>
  <c r="D79"/>
  <c r="L78"/>
  <c r="K78"/>
  <c r="J78"/>
  <c r="I78"/>
  <c r="H78"/>
  <c r="G78"/>
  <c r="F78"/>
  <c r="E78"/>
  <c r="D78"/>
  <c r="P69"/>
  <c r="P68"/>
  <c r="M62"/>
  <c r="M20" s="1"/>
  <c r="P64"/>
  <c r="N62"/>
  <c r="N20" s="1"/>
  <c r="L62"/>
  <c r="L20" s="1"/>
  <c r="K62"/>
  <c r="K20" s="1"/>
  <c r="J62"/>
  <c r="J20" s="1"/>
  <c r="I62"/>
  <c r="I20" s="1"/>
  <c r="H62"/>
  <c r="H20" s="1"/>
  <c r="G62"/>
  <c r="G20" s="1"/>
  <c r="F62"/>
  <c r="F20" s="1"/>
  <c r="E62"/>
  <c r="E20" s="1"/>
  <c r="D62"/>
  <c r="D20" s="1"/>
  <c r="O61"/>
  <c r="O19" s="1"/>
  <c r="M61"/>
  <c r="M19" s="1"/>
  <c r="L61"/>
  <c r="L19" s="1"/>
  <c r="K61"/>
  <c r="K19" s="1"/>
  <c r="J61"/>
  <c r="J19" s="1"/>
  <c r="I61"/>
  <c r="I19" s="1"/>
  <c r="H61"/>
  <c r="H19" s="1"/>
  <c r="F61"/>
  <c r="F19" s="1"/>
  <c r="F24" s="1"/>
  <c r="E61"/>
  <c r="E19" s="1"/>
  <c r="D61"/>
  <c r="D19" s="1"/>
  <c r="D24" s="1"/>
  <c r="O60"/>
  <c r="O18" s="1"/>
  <c r="N60"/>
  <c r="N18" s="1"/>
  <c r="M60"/>
  <c r="M18" s="1"/>
  <c r="L60"/>
  <c r="L18" s="1"/>
  <c r="K60"/>
  <c r="K18" s="1"/>
  <c r="J60"/>
  <c r="J18" s="1"/>
  <c r="I60"/>
  <c r="I18" s="1"/>
  <c r="H60"/>
  <c r="H18" s="1"/>
  <c r="G60"/>
  <c r="G18" s="1"/>
  <c r="F60"/>
  <c r="F18" s="1"/>
  <c r="E60"/>
  <c r="E18" s="1"/>
  <c r="D60"/>
  <c r="O57"/>
  <c r="N57"/>
  <c r="M57"/>
  <c r="L57"/>
  <c r="K57"/>
  <c r="J57"/>
  <c r="I57"/>
  <c r="H57"/>
  <c r="G57"/>
  <c r="F57"/>
  <c r="E57"/>
  <c r="D57"/>
  <c r="P56"/>
  <c r="P55"/>
  <c r="P54"/>
  <c r="P45"/>
  <c r="O35"/>
  <c r="N35"/>
  <c r="M35"/>
  <c r="L35"/>
  <c r="K35"/>
  <c r="J35"/>
  <c r="I35"/>
  <c r="H35"/>
  <c r="G35"/>
  <c r="F35"/>
  <c r="E35"/>
  <c r="D35"/>
  <c r="D39" s="1"/>
  <c r="P22"/>
  <c r="O14"/>
  <c r="N14"/>
  <c r="M14"/>
  <c r="L14"/>
  <c r="K14"/>
  <c r="J14"/>
  <c r="I14"/>
  <c r="H14"/>
  <c r="G14"/>
  <c r="F14"/>
  <c r="E14"/>
  <c r="P11"/>
  <c r="M92" i="28"/>
  <c r="P92" s="1"/>
  <c r="N83"/>
  <c r="O83"/>
  <c r="M93"/>
  <c r="P93" s="1"/>
  <c r="M91"/>
  <c r="P91" s="1"/>
  <c r="M90"/>
  <c r="P90" s="1"/>
  <c r="M89"/>
  <c r="P89" s="1"/>
  <c r="N80"/>
  <c r="O80"/>
  <c r="M88"/>
  <c r="P88" s="1"/>
  <c r="M44"/>
  <c r="N26" i="8" s="1"/>
  <c r="N44" i="28"/>
  <c r="O26" i="8" s="1"/>
  <c r="O44" i="28"/>
  <c r="P26" i="8" s="1"/>
  <c r="M43" i="33" l="1"/>
  <c r="N73" i="8" s="1"/>
  <c r="P68"/>
  <c r="H15" i="30"/>
  <c r="L15"/>
  <c r="D45" i="33"/>
  <c r="O43"/>
  <c r="P73" i="8" s="1"/>
  <c r="O45" i="33"/>
  <c r="P71" i="8" s="1"/>
  <c r="F15" i="30"/>
  <c r="J15"/>
  <c r="N15"/>
  <c r="E44" i="8"/>
  <c r="F39" i="30"/>
  <c r="G44" i="8" s="1"/>
  <c r="I38"/>
  <c r="I43" s="1"/>
  <c r="J39" i="30"/>
  <c r="K44" i="8" s="1"/>
  <c r="M38"/>
  <c r="N39" i="30"/>
  <c r="O44" i="8" s="1"/>
  <c r="L45" i="33"/>
  <c r="M71" i="8" s="1"/>
  <c r="M45" i="33"/>
  <c r="N71" i="8" s="1"/>
  <c r="E39" i="30"/>
  <c r="F44" i="8" s="1"/>
  <c r="H38"/>
  <c r="H43" s="1"/>
  <c r="I39" i="30"/>
  <c r="J44" i="8" s="1"/>
  <c r="L38"/>
  <c r="N38"/>
  <c r="P38"/>
  <c r="I24" i="30"/>
  <c r="K24"/>
  <c r="K28" s="1"/>
  <c r="M24"/>
  <c r="M31" s="1"/>
  <c r="G24"/>
  <c r="F43" i="33"/>
  <c r="E24" i="30"/>
  <c r="H24"/>
  <c r="H28" s="1"/>
  <c r="J24"/>
  <c r="L24"/>
  <c r="O24"/>
  <c r="O31" s="1"/>
  <c r="N24"/>
  <c r="E23" i="31"/>
  <c r="E27" s="1"/>
  <c r="I23"/>
  <c r="I27" s="1"/>
  <c r="O30"/>
  <c r="G23"/>
  <c r="G27" s="1"/>
  <c r="K23"/>
  <c r="K30" s="1"/>
  <c r="M23"/>
  <c r="M27" s="1"/>
  <c r="E43" i="33"/>
  <c r="J69" i="8"/>
  <c r="I43" i="33"/>
  <c r="J73" i="8" s="1"/>
  <c r="D25" i="30"/>
  <c r="D32" s="1"/>
  <c r="F23"/>
  <c r="F30" s="1"/>
  <c r="E15"/>
  <c r="G15"/>
  <c r="I15"/>
  <c r="K15"/>
  <c r="M15"/>
  <c r="O15"/>
  <c r="K38" i="8"/>
  <c r="E13" i="31"/>
  <c r="I13"/>
  <c r="M13"/>
  <c r="D23"/>
  <c r="F23"/>
  <c r="H23"/>
  <c r="H27" s="1"/>
  <c r="J23"/>
  <c r="L30"/>
  <c r="L43" i="33"/>
  <c r="M73" i="8" s="1"/>
  <c r="K69"/>
  <c r="J43" i="33"/>
  <c r="K73" i="8" s="1"/>
  <c r="O69"/>
  <c r="N43" i="33"/>
  <c r="O73" i="8" s="1"/>
  <c r="G43" i="33"/>
  <c r="K42"/>
  <c r="L72" i="8" s="1"/>
  <c r="L68"/>
  <c r="N25" i="30"/>
  <c r="E25"/>
  <c r="E32" s="1"/>
  <c r="J13" i="31"/>
  <c r="G13"/>
  <c r="K13"/>
  <c r="O13"/>
  <c r="F13"/>
  <c r="N13"/>
  <c r="H13"/>
  <c r="L13"/>
  <c r="L14" i="32"/>
  <c r="L17"/>
  <c r="L15"/>
  <c r="L18"/>
  <c r="L16"/>
  <c r="L20"/>
  <c r="L19"/>
  <c r="I15"/>
  <c r="I18"/>
  <c r="I16"/>
  <c r="I19"/>
  <c r="I14"/>
  <c r="I17"/>
  <c r="I20"/>
  <c r="J19"/>
  <c r="J15"/>
  <c r="J18"/>
  <c r="J14"/>
  <c r="J17"/>
  <c r="J20"/>
  <c r="H14"/>
  <c r="H17"/>
  <c r="H19"/>
  <c r="H16"/>
  <c r="H20"/>
  <c r="H15"/>
  <c r="H18"/>
  <c r="O20"/>
  <c r="O14"/>
  <c r="O17"/>
  <c r="O15"/>
  <c r="O18"/>
  <c r="M15"/>
  <c r="M18"/>
  <c r="M20"/>
  <c r="M14"/>
  <c r="M17"/>
  <c r="M16"/>
  <c r="M19"/>
  <c r="O16"/>
  <c r="N19"/>
  <c r="N14"/>
  <c r="N17"/>
  <c r="N20"/>
  <c r="N15"/>
  <c r="N18"/>
  <c r="N16"/>
  <c r="K16"/>
  <c r="K20"/>
  <c r="K15"/>
  <c r="K18"/>
  <c r="K19"/>
  <c r="K14"/>
  <c r="K17"/>
  <c r="E16"/>
  <c r="E15"/>
  <c r="E18"/>
  <c r="E20"/>
  <c r="E14"/>
  <c r="E17"/>
  <c r="E19"/>
  <c r="F19"/>
  <c r="F14"/>
  <c r="F17"/>
  <c r="F20"/>
  <c r="F15"/>
  <c r="F18"/>
  <c r="F16"/>
  <c r="G16"/>
  <c r="G20"/>
  <c r="G14"/>
  <c r="G17"/>
  <c r="G19"/>
  <c r="G15"/>
  <c r="G18"/>
  <c r="O19"/>
  <c r="D11"/>
  <c r="D31" i="30"/>
  <c r="L25"/>
  <c r="L28"/>
  <c r="O38" i="8"/>
  <c r="G38"/>
  <c r="G43" s="1"/>
  <c r="H25" i="30"/>
  <c r="H29" s="1"/>
  <c r="I31"/>
  <c r="J25"/>
  <c r="J32" s="1"/>
  <c r="E38" i="8"/>
  <c r="J38"/>
  <c r="F38"/>
  <c r="G25" i="30"/>
  <c r="G29" s="1"/>
  <c r="K25"/>
  <c r="I40" i="31"/>
  <c r="J57" i="8" s="1"/>
  <c r="J52"/>
  <c r="H40" i="31"/>
  <c r="I37"/>
  <c r="E40"/>
  <c r="G37"/>
  <c r="K37"/>
  <c r="O37"/>
  <c r="G40"/>
  <c r="K40"/>
  <c r="L57" i="8" s="1"/>
  <c r="L52"/>
  <c r="D37" i="31"/>
  <c r="D40"/>
  <c r="L40"/>
  <c r="M57" i="8" s="1"/>
  <c r="M52"/>
  <c r="F37" i="31"/>
  <c r="J37"/>
  <c r="N37"/>
  <c r="L37"/>
  <c r="O40"/>
  <c r="P57" i="8" s="1"/>
  <c r="P52"/>
  <c r="F40" i="31"/>
  <c r="J40"/>
  <c r="K57" i="8" s="1"/>
  <c r="K52"/>
  <c r="P55" i="32"/>
  <c r="P60"/>
  <c r="N68"/>
  <c r="P56"/>
  <c r="M68"/>
  <c r="O59"/>
  <c r="P59" s="1"/>
  <c r="P55" i="31"/>
  <c r="P58"/>
  <c r="D16"/>
  <c r="D21" s="1"/>
  <c r="D28" s="1"/>
  <c r="H22"/>
  <c r="H29" s="1"/>
  <c r="L29"/>
  <c r="D12"/>
  <c r="D13" s="1"/>
  <c r="E22"/>
  <c r="E26" s="1"/>
  <c r="I22"/>
  <c r="I29" s="1"/>
  <c r="M29"/>
  <c r="P59"/>
  <c r="J97"/>
  <c r="D29" i="30"/>
  <c r="M25"/>
  <c r="P11" i="31"/>
  <c r="H21"/>
  <c r="H28" s="1"/>
  <c r="L21"/>
  <c r="L28" s="1"/>
  <c r="E21"/>
  <c r="E28" s="1"/>
  <c r="I21"/>
  <c r="I28" s="1"/>
  <c r="M21"/>
  <c r="M28" s="1"/>
  <c r="I25" i="30"/>
  <c r="F25"/>
  <c r="P96" i="31"/>
  <c r="F97"/>
  <c r="D17"/>
  <c r="D22" s="1"/>
  <c r="D26" s="1"/>
  <c r="G97"/>
  <c r="K97"/>
  <c r="P80"/>
  <c r="P76"/>
  <c r="P88"/>
  <c r="N79"/>
  <c r="O77"/>
  <c r="D95"/>
  <c r="P95" s="1"/>
  <c r="P10"/>
  <c r="P60"/>
  <c r="P68"/>
  <c r="O85"/>
  <c r="O89" s="1"/>
  <c r="O79"/>
  <c r="D97"/>
  <c r="H97"/>
  <c r="L97"/>
  <c r="F21"/>
  <c r="F28" s="1"/>
  <c r="J21"/>
  <c r="J28" s="1"/>
  <c r="N21"/>
  <c r="N28" s="1"/>
  <c r="F22"/>
  <c r="J22"/>
  <c r="E37"/>
  <c r="M37"/>
  <c r="P72"/>
  <c r="N86"/>
  <c r="N81"/>
  <c r="E97"/>
  <c r="I97"/>
  <c r="M97"/>
  <c r="G21"/>
  <c r="G28" s="1"/>
  <c r="K21"/>
  <c r="K28" s="1"/>
  <c r="O21"/>
  <c r="O28" s="1"/>
  <c r="G22"/>
  <c r="K22"/>
  <c r="H37"/>
  <c r="P71"/>
  <c r="P94"/>
  <c r="P73"/>
  <c r="M81"/>
  <c r="P83"/>
  <c r="H23" i="30"/>
  <c r="H30" s="1"/>
  <c r="L23"/>
  <c r="L30" s="1"/>
  <c r="O87"/>
  <c r="O91" s="1"/>
  <c r="O86"/>
  <c r="O90" s="1"/>
  <c r="P60"/>
  <c r="D99"/>
  <c r="H99"/>
  <c r="L99"/>
  <c r="M87"/>
  <c r="M91" s="1"/>
  <c r="P57"/>
  <c r="J23"/>
  <c r="N23"/>
  <c r="N30" s="1"/>
  <c r="P61"/>
  <c r="G23"/>
  <c r="G30" s="1"/>
  <c r="O23"/>
  <c r="E23"/>
  <c r="E30" s="1"/>
  <c r="I23"/>
  <c r="M23"/>
  <c r="P12"/>
  <c r="P13"/>
  <c r="D14"/>
  <c r="D15" s="1"/>
  <c r="K23"/>
  <c r="I99"/>
  <c r="H38"/>
  <c r="E99"/>
  <c r="D18"/>
  <c r="D23" s="1"/>
  <c r="D38" s="1"/>
  <c r="E96"/>
  <c r="P96" s="1"/>
  <c r="G99"/>
  <c r="K99"/>
  <c r="L38"/>
  <c r="G38"/>
  <c r="F38"/>
  <c r="G39"/>
  <c r="H44" i="8" s="1"/>
  <c r="N91" i="30"/>
  <c r="P72"/>
  <c r="H39"/>
  <c r="I44" i="8" s="1"/>
  <c r="L39" i="30"/>
  <c r="M44" i="8" s="1"/>
  <c r="K39" i="30"/>
  <c r="L44" i="8" s="1"/>
  <c r="N79" i="30"/>
  <c r="N29" s="1"/>
  <c r="P71"/>
  <c r="N83"/>
  <c r="P75"/>
  <c r="O39"/>
  <c r="P44" i="8" s="1"/>
  <c r="O82" i="30"/>
  <c r="O79"/>
  <c r="O62"/>
  <c r="P62" s="1"/>
  <c r="N90"/>
  <c r="P70"/>
  <c r="N78"/>
  <c r="N82"/>
  <c r="P74"/>
  <c r="F97"/>
  <c r="P97" s="1"/>
  <c r="F99"/>
  <c r="N81"/>
  <c r="P73"/>
  <c r="N88"/>
  <c r="N92" s="1"/>
  <c r="P92" s="1"/>
  <c r="J99"/>
  <c r="P85"/>
  <c r="P98"/>
  <c r="M39"/>
  <c r="N44" i="8" s="1"/>
  <c r="M78" i="30"/>
  <c r="M82"/>
  <c r="M86"/>
  <c r="M90" s="1"/>
  <c r="P88"/>
  <c r="K29" l="1"/>
  <c r="K32"/>
  <c r="M29"/>
  <c r="M32"/>
  <c r="L29"/>
  <c r="L32"/>
  <c r="N32"/>
  <c r="O46" i="33"/>
  <c r="C71" i="8"/>
  <c r="G32" i="30"/>
  <c r="D71" i="8"/>
  <c r="P12" i="31"/>
  <c r="H31" i="30"/>
  <c r="E29"/>
  <c r="L27" i="31"/>
  <c r="E46" i="33"/>
  <c r="I30" i="31"/>
  <c r="I35" s="1"/>
  <c r="G46" i="33"/>
  <c r="L31" i="30"/>
  <c r="I28"/>
  <c r="O28"/>
  <c r="N99"/>
  <c r="K31"/>
  <c r="D29" i="31"/>
  <c r="E30"/>
  <c r="D19" i="32"/>
  <c r="D28" s="1"/>
  <c r="D16"/>
  <c r="D27" s="1"/>
  <c r="D14"/>
  <c r="D20"/>
  <c r="D25" s="1"/>
  <c r="D17"/>
  <c r="D15"/>
  <c r="D18"/>
  <c r="H27"/>
  <c r="L27"/>
  <c r="M63" i="8" s="1"/>
  <c r="M24" i="32"/>
  <c r="F24"/>
  <c r="G28"/>
  <c r="K24"/>
  <c r="L61" i="8" s="1"/>
  <c r="O28" i="32"/>
  <c r="P64" i="8" s="1"/>
  <c r="H25" i="32"/>
  <c r="L25"/>
  <c r="I27"/>
  <c r="J63" i="8" s="1"/>
  <c r="M27" i="32"/>
  <c r="N63" i="8" s="1"/>
  <c r="N24" i="32"/>
  <c r="H28"/>
  <c r="L28"/>
  <c r="M64" i="8" s="1"/>
  <c r="E25" i="32"/>
  <c r="I25"/>
  <c r="M25"/>
  <c r="F27"/>
  <c r="J27"/>
  <c r="K63" i="8" s="1"/>
  <c r="N23" i="32"/>
  <c r="E28"/>
  <c r="I28"/>
  <c r="J64" i="8" s="1"/>
  <c r="M28" i="32"/>
  <c r="N64" i="8" s="1"/>
  <c r="F25" i="32"/>
  <c r="J25"/>
  <c r="N25"/>
  <c r="O62" i="8" s="1"/>
  <c r="G27" i="32"/>
  <c r="O27"/>
  <c r="P63" i="8" s="1"/>
  <c r="H24" i="32"/>
  <c r="F28"/>
  <c r="J28"/>
  <c r="K64" i="8" s="1"/>
  <c r="N28" i="32"/>
  <c r="O64" i="8" s="1"/>
  <c r="G25" i="32"/>
  <c r="K25"/>
  <c r="O25"/>
  <c r="P14" i="30"/>
  <c r="D28"/>
  <c r="H32"/>
  <c r="M30" i="31"/>
  <c r="M35" s="1"/>
  <c r="G24" i="32"/>
  <c r="M28" i="30"/>
  <c r="M36" s="1"/>
  <c r="J29"/>
  <c r="F42"/>
  <c r="G42"/>
  <c r="H42"/>
  <c r="L42"/>
  <c r="M47" i="8" s="1"/>
  <c r="M41"/>
  <c r="D42" i="30"/>
  <c r="H30" i="31"/>
  <c r="H35" s="1"/>
  <c r="N40"/>
  <c r="O57" i="8" s="1"/>
  <c r="O52"/>
  <c r="O27" i="31"/>
  <c r="I23" i="32"/>
  <c r="F23"/>
  <c r="F46" i="33"/>
  <c r="K46"/>
  <c r="M46"/>
  <c r="H46"/>
  <c r="I46"/>
  <c r="O23" i="32"/>
  <c r="J23"/>
  <c r="E24"/>
  <c r="G23"/>
  <c r="J24"/>
  <c r="O24"/>
  <c r="I24"/>
  <c r="N27"/>
  <c r="O63" i="8" s="1"/>
  <c r="K23" i="32"/>
  <c r="K27"/>
  <c r="L63" i="8" s="1"/>
  <c r="H26" i="31"/>
  <c r="H34" s="1"/>
  <c r="M26"/>
  <c r="M34" s="1"/>
  <c r="I26"/>
  <c r="I34" s="1"/>
  <c r="L26"/>
  <c r="E34"/>
  <c r="D27"/>
  <c r="D30"/>
  <c r="E29"/>
  <c r="G30"/>
  <c r="P84"/>
  <c r="P77"/>
  <c r="P79"/>
  <c r="K27"/>
  <c r="I29" i="30"/>
  <c r="I32"/>
  <c r="E31"/>
  <c r="E28"/>
  <c r="E36" s="1"/>
  <c r="F32"/>
  <c r="F29"/>
  <c r="N28"/>
  <c r="N36" s="1"/>
  <c r="F31"/>
  <c r="F28"/>
  <c r="J28"/>
  <c r="J31"/>
  <c r="L35" i="31"/>
  <c r="J30"/>
  <c r="J27"/>
  <c r="N90"/>
  <c r="P90" s="1"/>
  <c r="P86"/>
  <c r="F29"/>
  <c r="F26"/>
  <c r="N30"/>
  <c r="N27"/>
  <c r="P85"/>
  <c r="P81"/>
  <c r="O29"/>
  <c r="O35" s="1"/>
  <c r="O26"/>
  <c r="F30"/>
  <c r="F27"/>
  <c r="N89"/>
  <c r="P89" s="1"/>
  <c r="K29"/>
  <c r="K35" s="1"/>
  <c r="K26"/>
  <c r="N29"/>
  <c r="N26"/>
  <c r="O97"/>
  <c r="G29"/>
  <c r="G26"/>
  <c r="G34" s="1"/>
  <c r="J29"/>
  <c r="J26"/>
  <c r="G28" i="30"/>
  <c r="G36" s="1"/>
  <c r="G31"/>
  <c r="O38"/>
  <c r="O30"/>
  <c r="O99"/>
  <c r="I38"/>
  <c r="I30"/>
  <c r="P83"/>
  <c r="N38"/>
  <c r="J38"/>
  <c r="J30"/>
  <c r="K38"/>
  <c r="K30"/>
  <c r="M38"/>
  <c r="M30"/>
  <c r="P81"/>
  <c r="N31"/>
  <c r="P91"/>
  <c r="D30"/>
  <c r="D37" s="1"/>
  <c r="E38"/>
  <c r="D36"/>
  <c r="P78"/>
  <c r="P90"/>
  <c r="H36"/>
  <c r="P82"/>
  <c r="P79"/>
  <c r="P86"/>
  <c r="L36"/>
  <c r="M99"/>
  <c r="P87"/>
  <c r="O20"/>
  <c r="O25" s="1"/>
  <c r="O32" s="1"/>
  <c r="K36"/>
  <c r="M37" l="1"/>
  <c r="D23" i="32"/>
  <c r="D33" s="1"/>
  <c r="D43" i="30"/>
  <c r="I30" i="32"/>
  <c r="L37" i="30"/>
  <c r="L41" s="1"/>
  <c r="M46" i="8" s="1"/>
  <c r="J50"/>
  <c r="I41" i="31"/>
  <c r="J54" i="8" s="1"/>
  <c r="N50"/>
  <c r="M41" i="31"/>
  <c r="N54" i="8" s="1"/>
  <c r="G30" i="32"/>
  <c r="K60" i="8"/>
  <c r="J30" i="32"/>
  <c r="G37" i="30"/>
  <c r="G43" s="1"/>
  <c r="L34" i="31"/>
  <c r="L41" s="1"/>
  <c r="M54" i="8" s="1"/>
  <c r="H41" i="31"/>
  <c r="L60" i="8"/>
  <c r="K30" i="32"/>
  <c r="E34"/>
  <c r="P60" i="8"/>
  <c r="O30" i="32"/>
  <c r="F30"/>
  <c r="M43" i="30"/>
  <c r="N43" i="8" s="1"/>
  <c r="N30" i="32"/>
  <c r="D24"/>
  <c r="D34" s="1"/>
  <c r="N35" i="31"/>
  <c r="N39" s="1"/>
  <c r="F37" i="30"/>
  <c r="F41" s="1"/>
  <c r="I36"/>
  <c r="K37"/>
  <c r="L40" i="8" s="1"/>
  <c r="J37" i="30"/>
  <c r="J41" s="1"/>
  <c r="K46" i="8" s="1"/>
  <c r="D35" i="31"/>
  <c r="D39" s="1"/>
  <c r="E35"/>
  <c r="E39" s="1"/>
  <c r="J35"/>
  <c r="K51" i="8" s="1"/>
  <c r="I33" i="32"/>
  <c r="D29"/>
  <c r="G34"/>
  <c r="N29"/>
  <c r="O65" i="8" s="1"/>
  <c r="N34" i="32"/>
  <c r="M29"/>
  <c r="N65" i="8" s="1"/>
  <c r="N62"/>
  <c r="M23" i="32"/>
  <c r="K28"/>
  <c r="L64" i="8" s="1"/>
  <c r="H23" i="32"/>
  <c r="L24"/>
  <c r="L34" s="1"/>
  <c r="O29"/>
  <c r="P65" i="8" s="1"/>
  <c r="P62"/>
  <c r="J29" i="32"/>
  <c r="K65" i="8" s="1"/>
  <c r="K62"/>
  <c r="J62"/>
  <c r="I29" i="32"/>
  <c r="J65" i="8" s="1"/>
  <c r="E27" i="32"/>
  <c r="E23"/>
  <c r="H29"/>
  <c r="G29"/>
  <c r="H68" i="23" s="1"/>
  <c r="L23" i="32"/>
  <c r="L29"/>
  <c r="M65" i="8" s="1"/>
  <c r="M62"/>
  <c r="K29" i="32"/>
  <c r="L65" i="8" s="1"/>
  <c r="L62"/>
  <c r="F29" i="32"/>
  <c r="E29"/>
  <c r="J36" i="30"/>
  <c r="O61" i="8"/>
  <c r="F33" i="32"/>
  <c r="E42" i="30"/>
  <c r="J42"/>
  <c r="K47" i="8" s="1"/>
  <c r="K41"/>
  <c r="I42" i="30"/>
  <c r="J47" i="8" s="1"/>
  <c r="J41"/>
  <c r="K42" i="30"/>
  <c r="L47" i="8" s="1"/>
  <c r="L41"/>
  <c r="O34" i="31"/>
  <c r="H38"/>
  <c r="K39"/>
  <c r="L51" i="8"/>
  <c r="M39" i="31"/>
  <c r="N51" i="8"/>
  <c r="I39" i="31"/>
  <c r="J51" i="8"/>
  <c r="O39" i="31"/>
  <c r="P51" i="8"/>
  <c r="L39" i="31"/>
  <c r="M56" i="8" s="1"/>
  <c r="M51"/>
  <c r="E38" i="31"/>
  <c r="M40"/>
  <c r="N57" i="8" s="1"/>
  <c r="C57" s="1"/>
  <c r="N52"/>
  <c r="C52" s="1"/>
  <c r="O33" i="32"/>
  <c r="L46" i="33"/>
  <c r="J46"/>
  <c r="D46"/>
  <c r="N46"/>
  <c r="J33" i="32"/>
  <c r="J60" i="8"/>
  <c r="G33" i="32"/>
  <c r="F34"/>
  <c r="N33"/>
  <c r="O60" i="8"/>
  <c r="O34" i="32"/>
  <c r="P61" i="8"/>
  <c r="J34" i="32"/>
  <c r="K61" i="8"/>
  <c r="I34" i="32"/>
  <c r="J61" i="8"/>
  <c r="M34" i="32"/>
  <c r="N61" i="8"/>
  <c r="H34" i="32"/>
  <c r="K33"/>
  <c r="G35" i="31"/>
  <c r="G41" s="1"/>
  <c r="D34"/>
  <c r="D41" s="1"/>
  <c r="K34"/>
  <c r="K41" s="1"/>
  <c r="L54" i="8" s="1"/>
  <c r="H39" i="31"/>
  <c r="F35"/>
  <c r="N40" i="30"/>
  <c r="O45" i="8" s="1"/>
  <c r="O39"/>
  <c r="E40" i="30"/>
  <c r="N39" i="8"/>
  <c r="M40" i="30"/>
  <c r="N45" i="8" s="1"/>
  <c r="D41" i="30"/>
  <c r="O42"/>
  <c r="P47" i="8" s="1"/>
  <c r="P41"/>
  <c r="L40" i="30"/>
  <c r="M45" i="8" s="1"/>
  <c r="M39"/>
  <c r="M42" i="30"/>
  <c r="N47" i="8" s="1"/>
  <c r="N41"/>
  <c r="H40" i="30"/>
  <c r="N42"/>
  <c r="O47" i="8" s="1"/>
  <c r="O41"/>
  <c r="D40" i="30"/>
  <c r="N40" i="8"/>
  <c r="M41" i="30"/>
  <c r="N46" i="8" s="1"/>
  <c r="K40" i="30"/>
  <c r="L45" i="8" s="1"/>
  <c r="L39"/>
  <c r="G40" i="30"/>
  <c r="M38" i="31"/>
  <c r="I38"/>
  <c r="G38"/>
  <c r="N97"/>
  <c r="J34"/>
  <c r="N34"/>
  <c r="F34"/>
  <c r="O29" i="30"/>
  <c r="O36" s="1"/>
  <c r="O37"/>
  <c r="E37"/>
  <c r="E43" s="1"/>
  <c r="H37"/>
  <c r="H43" s="1"/>
  <c r="I37"/>
  <c r="N37"/>
  <c r="N43" s="1"/>
  <c r="O43" i="8" s="1"/>
  <c r="F36" i="30"/>
  <c r="L43" l="1"/>
  <c r="M43" i="8" s="1"/>
  <c r="M40"/>
  <c r="L38" i="31"/>
  <c r="G70" i="23"/>
  <c r="G71"/>
  <c r="M70"/>
  <c r="M71"/>
  <c r="J70"/>
  <c r="J71"/>
  <c r="E70"/>
  <c r="E71"/>
  <c r="I70"/>
  <c r="I71"/>
  <c r="P70"/>
  <c r="P71"/>
  <c r="O70"/>
  <c r="O71"/>
  <c r="F71"/>
  <c r="L70"/>
  <c r="L71"/>
  <c r="K70"/>
  <c r="K71"/>
  <c r="N70"/>
  <c r="N71"/>
  <c r="H71"/>
  <c r="H70"/>
  <c r="L68"/>
  <c r="L69"/>
  <c r="I69"/>
  <c r="O68"/>
  <c r="O69"/>
  <c r="K68"/>
  <c r="K69"/>
  <c r="N69"/>
  <c r="H69"/>
  <c r="P68"/>
  <c r="P69"/>
  <c r="G68"/>
  <c r="G69"/>
  <c r="M68"/>
  <c r="M69"/>
  <c r="J68"/>
  <c r="J69"/>
  <c r="E68"/>
  <c r="E69"/>
  <c r="G41" i="30"/>
  <c r="G49" s="1"/>
  <c r="F41" i="31"/>
  <c r="K50" i="8"/>
  <c r="J41" i="31"/>
  <c r="K54" i="8" s="1"/>
  <c r="J40" i="30"/>
  <c r="K45" i="8" s="1"/>
  <c r="J43" i="30"/>
  <c r="K43" i="8" s="1"/>
  <c r="E30" i="32"/>
  <c r="D30"/>
  <c r="F43" i="30"/>
  <c r="O43"/>
  <c r="P43" i="8" s="1"/>
  <c r="O50"/>
  <c r="N41" i="31"/>
  <c r="O54" i="8" s="1"/>
  <c r="K41" i="30"/>
  <c r="L46" i="8" s="1"/>
  <c r="M50"/>
  <c r="P50"/>
  <c r="O41" i="31"/>
  <c r="P54" i="8" s="1"/>
  <c r="M60"/>
  <c r="L30" i="32"/>
  <c r="H33"/>
  <c r="H30"/>
  <c r="I68" i="23" s="1"/>
  <c r="N60" i="8"/>
  <c r="M30" i="32"/>
  <c r="N68" i="23" s="1"/>
  <c r="I40" i="30"/>
  <c r="J45" i="8" s="1"/>
  <c r="I43" i="30"/>
  <c r="J43" i="8" s="1"/>
  <c r="K43" i="30"/>
  <c r="L43" i="8" s="1"/>
  <c r="E41" i="31"/>
  <c r="O51" i="8"/>
  <c r="C51" s="1"/>
  <c r="J39"/>
  <c r="M61"/>
  <c r="J39" i="31"/>
  <c r="J45" s="1"/>
  <c r="K40" i="8"/>
  <c r="K39"/>
  <c r="O38" i="31"/>
  <c r="O47" s="1"/>
  <c r="M33" i="32"/>
  <c r="O36"/>
  <c r="N36"/>
  <c r="M36"/>
  <c r="E36"/>
  <c r="H36"/>
  <c r="F36"/>
  <c r="G36"/>
  <c r="L36"/>
  <c r="K34"/>
  <c r="P34" s="1"/>
  <c r="I36"/>
  <c r="J36"/>
  <c r="L33"/>
  <c r="K36"/>
  <c r="F68" i="23"/>
  <c r="E33" i="32"/>
  <c r="L47" i="30"/>
  <c r="L45" i="31"/>
  <c r="E47"/>
  <c r="L47"/>
  <c r="L46" i="30"/>
  <c r="H46"/>
  <c r="D47"/>
  <c r="M46"/>
  <c r="M44" i="31"/>
  <c r="N55" i="8"/>
  <c r="H45" i="31"/>
  <c r="F39"/>
  <c r="K38"/>
  <c r="K47" s="1"/>
  <c r="L50" i="8"/>
  <c r="E44" i="31"/>
  <c r="O45"/>
  <c r="P56" i="8"/>
  <c r="M45" i="31"/>
  <c r="N56" i="8"/>
  <c r="N45" i="31"/>
  <c r="O56" i="8"/>
  <c r="G44" i="31"/>
  <c r="D38"/>
  <c r="D47" s="1"/>
  <c r="I44"/>
  <c r="J55" i="8"/>
  <c r="G39" i="31"/>
  <c r="G47" s="1"/>
  <c r="D45"/>
  <c r="E45"/>
  <c r="I45"/>
  <c r="J56" i="8"/>
  <c r="K45" i="31"/>
  <c r="L56" i="8"/>
  <c r="L44" i="31"/>
  <c r="M55" i="8"/>
  <c r="H44" i="31"/>
  <c r="K46" i="30"/>
  <c r="H47" i="31"/>
  <c r="O40" i="30"/>
  <c r="P45" i="8" s="1"/>
  <c r="P39"/>
  <c r="O40"/>
  <c r="N41" i="30"/>
  <c r="O46" i="8" s="1"/>
  <c r="G46" i="30"/>
  <c r="E46"/>
  <c r="N46"/>
  <c r="I41"/>
  <c r="J46" i="8" s="1"/>
  <c r="J40"/>
  <c r="D49" i="30"/>
  <c r="M47"/>
  <c r="F47"/>
  <c r="P40" i="8"/>
  <c r="O41" i="30"/>
  <c r="P46" i="8" s="1"/>
  <c r="H41" i="30"/>
  <c r="E41"/>
  <c r="F40"/>
  <c r="M47" i="31"/>
  <c r="J47" i="30"/>
  <c r="F38" i="31"/>
  <c r="N38"/>
  <c r="J38"/>
  <c r="I47"/>
  <c r="D46" i="30"/>
  <c r="M49"/>
  <c r="L49"/>
  <c r="G47" l="1"/>
  <c r="C50" i="8"/>
  <c r="F70" i="23"/>
  <c r="D70" s="1"/>
  <c r="D71"/>
  <c r="C71"/>
  <c r="F69"/>
  <c r="C69" s="1"/>
  <c r="C68"/>
  <c r="D68"/>
  <c r="K47" i="30"/>
  <c r="C54" i="8"/>
  <c r="I46" i="30"/>
  <c r="J49"/>
  <c r="K49"/>
  <c r="D54" i="8"/>
  <c r="J46" i="30"/>
  <c r="C43" i="8"/>
  <c r="D43"/>
  <c r="J47" i="31"/>
  <c r="K56" i="8"/>
  <c r="C56" s="1"/>
  <c r="N49" i="30"/>
  <c r="H49"/>
  <c r="O44" i="31"/>
  <c r="P55" i="8"/>
  <c r="P33" i="32"/>
  <c r="C39" i="8"/>
  <c r="E47" i="30"/>
  <c r="I49"/>
  <c r="N47"/>
  <c r="N44" i="31"/>
  <c r="O55" i="8"/>
  <c r="F44" i="31"/>
  <c r="G45"/>
  <c r="D44"/>
  <c r="F45"/>
  <c r="J44"/>
  <c r="K55" i="8"/>
  <c r="K44" i="31"/>
  <c r="L55" i="8"/>
  <c r="E49" i="30"/>
  <c r="F47" i="31"/>
  <c r="O47" i="30"/>
  <c r="F46"/>
  <c r="I47"/>
  <c r="F49"/>
  <c r="O49"/>
  <c r="H47"/>
  <c r="O46"/>
  <c r="N47" i="31"/>
  <c r="M48" i="28"/>
  <c r="N32" i="8" s="1"/>
  <c r="N48" i="28"/>
  <c r="O32" i="8" s="1"/>
  <c r="O48" i="28"/>
  <c r="P32" i="8" s="1"/>
  <c r="P54" i="28"/>
  <c r="P45" i="31" l="1"/>
  <c r="C55" i="8"/>
  <c r="C70" i="23"/>
  <c r="D69"/>
  <c r="P46" i="30"/>
  <c r="P44" i="31"/>
  <c r="P47" i="30"/>
  <c r="D70" i="28"/>
  <c r="D20" s="1"/>
  <c r="M83" l="1"/>
  <c r="M80"/>
  <c r="N79"/>
  <c r="N82"/>
  <c r="O70"/>
  <c r="O82"/>
  <c r="O79"/>
  <c r="M79"/>
  <c r="M82"/>
  <c r="M71"/>
  <c r="P76"/>
  <c r="P75"/>
  <c r="P103"/>
  <c r="O98"/>
  <c r="O102" s="1"/>
  <c r="N98"/>
  <c r="N102" s="1"/>
  <c r="M98"/>
  <c r="M102" s="1"/>
  <c r="L98"/>
  <c r="L108" s="1"/>
  <c r="K98"/>
  <c r="K108" s="1"/>
  <c r="J98"/>
  <c r="J108" s="1"/>
  <c r="I98"/>
  <c r="I108" s="1"/>
  <c r="H98"/>
  <c r="H108" s="1"/>
  <c r="G98"/>
  <c r="F98"/>
  <c r="F108" s="1"/>
  <c r="E98"/>
  <c r="E108" s="1"/>
  <c r="D98"/>
  <c r="D108" s="1"/>
  <c r="O97"/>
  <c r="O101" s="1"/>
  <c r="L97"/>
  <c r="L107" s="1"/>
  <c r="K97"/>
  <c r="K107" s="1"/>
  <c r="J97"/>
  <c r="J107" s="1"/>
  <c r="I97"/>
  <c r="I107" s="1"/>
  <c r="H97"/>
  <c r="H107" s="1"/>
  <c r="G97"/>
  <c r="G107" s="1"/>
  <c r="F97"/>
  <c r="F107" s="1"/>
  <c r="E97"/>
  <c r="E107" s="1"/>
  <c r="D107"/>
  <c r="L96"/>
  <c r="L106" s="1"/>
  <c r="K96"/>
  <c r="K106" s="1"/>
  <c r="J96"/>
  <c r="J106" s="1"/>
  <c r="I96"/>
  <c r="I106" s="1"/>
  <c r="H96"/>
  <c r="H106" s="1"/>
  <c r="G96"/>
  <c r="G106" s="1"/>
  <c r="F96"/>
  <c r="F106" s="1"/>
  <c r="E96"/>
  <c r="E106" s="1"/>
  <c r="D96"/>
  <c r="D106" s="1"/>
  <c r="M95"/>
  <c r="L95"/>
  <c r="K95"/>
  <c r="J95"/>
  <c r="I95"/>
  <c r="H95"/>
  <c r="G95"/>
  <c r="F95"/>
  <c r="E95"/>
  <c r="D95"/>
  <c r="N97"/>
  <c r="N101" s="1"/>
  <c r="M97"/>
  <c r="M101" s="1"/>
  <c r="N95"/>
  <c r="N70"/>
  <c r="O69"/>
  <c r="O19" s="1"/>
  <c r="K69"/>
  <c r="K19" s="1"/>
  <c r="G69"/>
  <c r="G19" s="1"/>
  <c r="L71"/>
  <c r="K71"/>
  <c r="K21" s="1"/>
  <c r="J71"/>
  <c r="J21" s="1"/>
  <c r="I71"/>
  <c r="I21" s="1"/>
  <c r="H71"/>
  <c r="H21" s="1"/>
  <c r="G71"/>
  <c r="G21" s="1"/>
  <c r="F71"/>
  <c r="F21" s="1"/>
  <c r="E71"/>
  <c r="E21" s="1"/>
  <c r="D71"/>
  <c r="D21" s="1"/>
  <c r="L70"/>
  <c r="K70"/>
  <c r="K20" s="1"/>
  <c r="J70"/>
  <c r="J20" s="1"/>
  <c r="I70"/>
  <c r="I20" s="1"/>
  <c r="H70"/>
  <c r="H20" s="1"/>
  <c r="F70"/>
  <c r="F20" s="1"/>
  <c r="E70"/>
  <c r="E20" s="1"/>
  <c r="N69"/>
  <c r="N19" s="1"/>
  <c r="J69"/>
  <c r="J19" s="1"/>
  <c r="I69"/>
  <c r="I19" s="1"/>
  <c r="F69"/>
  <c r="F19" s="1"/>
  <c r="E69"/>
  <c r="E19" s="1"/>
  <c r="D69"/>
  <c r="D19" s="1"/>
  <c r="O66"/>
  <c r="N66"/>
  <c r="M66"/>
  <c r="L66"/>
  <c r="K66"/>
  <c r="J66"/>
  <c r="I66"/>
  <c r="H66"/>
  <c r="G66"/>
  <c r="F66"/>
  <c r="E66"/>
  <c r="D66"/>
  <c r="P65"/>
  <c r="P64"/>
  <c r="P63"/>
  <c r="P31"/>
  <c r="D33"/>
  <c r="D37" s="1"/>
  <c r="D24" s="1"/>
  <c r="O16"/>
  <c r="N16"/>
  <c r="N17" s="1"/>
  <c r="M16"/>
  <c r="L16"/>
  <c r="K16"/>
  <c r="J16"/>
  <c r="J17" s="1"/>
  <c r="I16"/>
  <c r="H16"/>
  <c r="G16"/>
  <c r="F16"/>
  <c r="F17" s="1"/>
  <c r="E16"/>
  <c r="P13"/>
  <c r="M101" i="27"/>
  <c r="L101"/>
  <c r="K101"/>
  <c r="J101"/>
  <c r="I101"/>
  <c r="H101"/>
  <c r="G101"/>
  <c r="F101"/>
  <c r="E101"/>
  <c r="M99"/>
  <c r="L99"/>
  <c r="K99"/>
  <c r="J99"/>
  <c r="I99"/>
  <c r="H99"/>
  <c r="G99"/>
  <c r="F99"/>
  <c r="E99"/>
  <c r="Q98"/>
  <c r="Q97"/>
  <c r="P96"/>
  <c r="O96"/>
  <c r="N96"/>
  <c r="P95"/>
  <c r="O95"/>
  <c r="N95"/>
  <c r="P94"/>
  <c r="O94"/>
  <c r="N94"/>
  <c r="P93"/>
  <c r="O93"/>
  <c r="N93"/>
  <c r="M93"/>
  <c r="M104" s="1"/>
  <c r="L93"/>
  <c r="L104" s="1"/>
  <c r="K93"/>
  <c r="K104" s="1"/>
  <c r="J93"/>
  <c r="J104" s="1"/>
  <c r="I93"/>
  <c r="I104" s="1"/>
  <c r="H93"/>
  <c r="G93"/>
  <c r="G104" s="1"/>
  <c r="F93"/>
  <c r="F104" s="1"/>
  <c r="E93"/>
  <c r="E104" s="1"/>
  <c r="M91"/>
  <c r="M103" s="1"/>
  <c r="L91"/>
  <c r="L103" s="1"/>
  <c r="K91"/>
  <c r="K103" s="1"/>
  <c r="J91"/>
  <c r="J103" s="1"/>
  <c r="I91"/>
  <c r="I103" s="1"/>
  <c r="H91"/>
  <c r="H103" s="1"/>
  <c r="G91"/>
  <c r="G103" s="1"/>
  <c r="F91"/>
  <c r="F103" s="1"/>
  <c r="E91"/>
  <c r="E103" s="1"/>
  <c r="M90"/>
  <c r="M102" s="1"/>
  <c r="L90"/>
  <c r="L102" s="1"/>
  <c r="K90"/>
  <c r="K102" s="1"/>
  <c r="J90"/>
  <c r="J102" s="1"/>
  <c r="I90"/>
  <c r="I102" s="1"/>
  <c r="H90"/>
  <c r="H102" s="1"/>
  <c r="G90"/>
  <c r="G102" s="1"/>
  <c r="F90"/>
  <c r="F102" s="1"/>
  <c r="E90"/>
  <c r="E102" s="1"/>
  <c r="M89"/>
  <c r="L89"/>
  <c r="K89"/>
  <c r="J89"/>
  <c r="I89"/>
  <c r="H89"/>
  <c r="G89"/>
  <c r="F89"/>
  <c r="E89"/>
  <c r="Q88"/>
  <c r="P87"/>
  <c r="O87"/>
  <c r="N87"/>
  <c r="M87"/>
  <c r="L87"/>
  <c r="K87"/>
  <c r="J87"/>
  <c r="I87"/>
  <c r="H87"/>
  <c r="G87"/>
  <c r="F87"/>
  <c r="E87"/>
  <c r="M86"/>
  <c r="L86"/>
  <c r="K86"/>
  <c r="J86"/>
  <c r="I86"/>
  <c r="H86"/>
  <c r="G86"/>
  <c r="F86"/>
  <c r="M85"/>
  <c r="L85"/>
  <c r="K85"/>
  <c r="J85"/>
  <c r="I85"/>
  <c r="H85"/>
  <c r="G85"/>
  <c r="F85"/>
  <c r="M83"/>
  <c r="L83"/>
  <c r="K83"/>
  <c r="J83"/>
  <c r="I83"/>
  <c r="H83"/>
  <c r="G83"/>
  <c r="F83"/>
  <c r="E83"/>
  <c r="M82"/>
  <c r="L82"/>
  <c r="K82"/>
  <c r="J82"/>
  <c r="I82"/>
  <c r="H82"/>
  <c r="G82"/>
  <c r="F82"/>
  <c r="Q80"/>
  <c r="Q79"/>
  <c r="Q76"/>
  <c r="Q73"/>
  <c r="P89"/>
  <c r="O89"/>
  <c r="O66"/>
  <c r="N66"/>
  <c r="P65"/>
  <c r="N65"/>
  <c r="P69"/>
  <c r="P81" s="1"/>
  <c r="O69"/>
  <c r="N69"/>
  <c r="M69"/>
  <c r="M81" s="1"/>
  <c r="L69"/>
  <c r="L81" s="1"/>
  <c r="K69"/>
  <c r="K81" s="1"/>
  <c r="J69"/>
  <c r="I69"/>
  <c r="I81" s="1"/>
  <c r="H69"/>
  <c r="H81" s="1"/>
  <c r="G69"/>
  <c r="G81" s="1"/>
  <c r="F69"/>
  <c r="F81" s="1"/>
  <c r="Q68"/>
  <c r="P66"/>
  <c r="M66"/>
  <c r="L66"/>
  <c r="L22" s="1"/>
  <c r="K66"/>
  <c r="K22" s="1"/>
  <c r="K27" s="1"/>
  <c r="J66"/>
  <c r="J22" s="1"/>
  <c r="I66"/>
  <c r="I22" s="1"/>
  <c r="H66"/>
  <c r="H22" s="1"/>
  <c r="G66"/>
  <c r="G22" s="1"/>
  <c r="F66"/>
  <c r="F22" s="1"/>
  <c r="E66"/>
  <c r="E22" s="1"/>
  <c r="E27" s="1"/>
  <c r="O65"/>
  <c r="M65"/>
  <c r="L65"/>
  <c r="L21" s="1"/>
  <c r="K65"/>
  <c r="K21" s="1"/>
  <c r="K26" s="1"/>
  <c r="J65"/>
  <c r="J21" s="1"/>
  <c r="I65"/>
  <c r="I21" s="1"/>
  <c r="H65"/>
  <c r="H21" s="1"/>
  <c r="G65"/>
  <c r="G21" s="1"/>
  <c r="F65"/>
  <c r="F21" s="1"/>
  <c r="P61"/>
  <c r="O61"/>
  <c r="N61"/>
  <c r="M61"/>
  <c r="L61"/>
  <c r="K61"/>
  <c r="J61"/>
  <c r="I61"/>
  <c r="H61"/>
  <c r="G61"/>
  <c r="F61"/>
  <c r="E61"/>
  <c r="Q60"/>
  <c r="Q59"/>
  <c r="Q58"/>
  <c r="Q51"/>
  <c r="Q50"/>
  <c r="Q24"/>
  <c r="N43"/>
  <c r="P16"/>
  <c r="O16"/>
  <c r="N16"/>
  <c r="M16"/>
  <c r="L16"/>
  <c r="K16"/>
  <c r="J16"/>
  <c r="I16"/>
  <c r="H16"/>
  <c r="G16"/>
  <c r="F16"/>
  <c r="Q10"/>
  <c r="E17" i="28" l="1"/>
  <c r="I17"/>
  <c r="M17"/>
  <c r="H17"/>
  <c r="L17"/>
  <c r="G17"/>
  <c r="K17"/>
  <c r="O17"/>
  <c r="F26" i="27"/>
  <c r="F32" s="1"/>
  <c r="H26"/>
  <c r="J26"/>
  <c r="J32" s="1"/>
  <c r="L26"/>
  <c r="L32" s="1"/>
  <c r="F27"/>
  <c r="H27"/>
  <c r="J27"/>
  <c r="L27"/>
  <c r="J64"/>
  <c r="J20" s="1"/>
  <c r="J81"/>
  <c r="E35"/>
  <c r="G26"/>
  <c r="I26"/>
  <c r="K32"/>
  <c r="G27"/>
  <c r="I27"/>
  <c r="N81"/>
  <c r="D40" i="28"/>
  <c r="D27" s="1"/>
  <c r="F17" i="27"/>
  <c r="H17"/>
  <c r="J17"/>
  <c r="L17"/>
  <c r="N17"/>
  <c r="P17"/>
  <c r="G17"/>
  <c r="I17"/>
  <c r="K17"/>
  <c r="M17"/>
  <c r="O17"/>
  <c r="Q74"/>
  <c r="O83"/>
  <c r="O85"/>
  <c r="P86"/>
  <c r="P83"/>
  <c r="J84"/>
  <c r="G33" i="28"/>
  <c r="Q91"/>
  <c r="Q88"/>
  <c r="P71"/>
  <c r="Q89"/>
  <c r="Q92"/>
  <c r="N32"/>
  <c r="N42" i="27"/>
  <c r="J105"/>
  <c r="L64"/>
  <c r="L20" s="1"/>
  <c r="E16"/>
  <c r="E17" s="1"/>
  <c r="Q61"/>
  <c r="F64"/>
  <c r="F20" s="1"/>
  <c r="N64"/>
  <c r="N20" s="1"/>
  <c r="N21" s="1"/>
  <c r="P90"/>
  <c r="P102" s="1"/>
  <c r="F84"/>
  <c r="N84"/>
  <c r="Q87"/>
  <c r="L84"/>
  <c r="N90"/>
  <c r="N102" s="1"/>
  <c r="H64"/>
  <c r="H20" s="1"/>
  <c r="P64"/>
  <c r="P20" s="1"/>
  <c r="P21" s="1"/>
  <c r="Q75"/>
  <c r="O91"/>
  <c r="O103" s="1"/>
  <c r="H84"/>
  <c r="P84"/>
  <c r="E105"/>
  <c r="I105"/>
  <c r="M105"/>
  <c r="O99"/>
  <c r="O101"/>
  <c r="M43"/>
  <c r="M21" i="8" s="1"/>
  <c r="N83" i="27"/>
  <c r="Q78"/>
  <c r="Q96"/>
  <c r="J32" i="28"/>
  <c r="K32"/>
  <c r="D32"/>
  <c r="F32"/>
  <c r="G32"/>
  <c r="O32"/>
  <c r="E32"/>
  <c r="I32"/>
  <c r="P102"/>
  <c r="D16"/>
  <c r="F44"/>
  <c r="G26" i="8" s="1"/>
  <c r="P108" i="28"/>
  <c r="P106"/>
  <c r="D6" s="1"/>
  <c r="J109"/>
  <c r="F109"/>
  <c r="P66"/>
  <c r="G44"/>
  <c r="H26" i="8" s="1"/>
  <c r="P15" i="28"/>
  <c r="K44"/>
  <c r="L26" i="8" s="1"/>
  <c r="H44" i="28"/>
  <c r="I26" i="8" s="1"/>
  <c r="E109" i="28"/>
  <c r="G109"/>
  <c r="K109"/>
  <c r="I109"/>
  <c r="P97"/>
  <c r="P14"/>
  <c r="P107"/>
  <c r="D7" s="1"/>
  <c r="P101"/>
  <c r="J44"/>
  <c r="K26" i="8" s="1"/>
  <c r="N96" i="28"/>
  <c r="P105"/>
  <c r="H69"/>
  <c r="L69"/>
  <c r="M70"/>
  <c r="O95"/>
  <c r="P95" s="1"/>
  <c r="P99"/>
  <c r="O96"/>
  <c r="O100" s="1"/>
  <c r="P98"/>
  <c r="L109"/>
  <c r="D44"/>
  <c r="E26" i="8" s="1"/>
  <c r="M96" i="28"/>
  <c r="M100" s="1"/>
  <c r="H109"/>
  <c r="M69"/>
  <c r="D109"/>
  <c r="H28" i="27"/>
  <c r="H39" s="1"/>
  <c r="P43"/>
  <c r="P85"/>
  <c r="P91"/>
  <c r="Q11"/>
  <c r="L39"/>
  <c r="L43" s="1"/>
  <c r="Q12"/>
  <c r="E4" s="1"/>
  <c r="K33" s="1"/>
  <c r="Q65"/>
  <c r="P99"/>
  <c r="P101"/>
  <c r="K64"/>
  <c r="K20" s="1"/>
  <c r="K84"/>
  <c r="O64"/>
  <c r="O20" s="1"/>
  <c r="O21" s="1"/>
  <c r="O84"/>
  <c r="Q72"/>
  <c r="N89"/>
  <c r="Q89" s="1"/>
  <c r="G28"/>
  <c r="G39" s="1"/>
  <c r="K39"/>
  <c r="K43" s="1"/>
  <c r="O43"/>
  <c r="Q66"/>
  <c r="O90"/>
  <c r="O102" s="1"/>
  <c r="O82"/>
  <c r="N91"/>
  <c r="N85"/>
  <c r="Q77"/>
  <c r="O86"/>
  <c r="N82"/>
  <c r="Q93"/>
  <c r="N99"/>
  <c r="Q94"/>
  <c r="N103"/>
  <c r="F105"/>
  <c r="F42"/>
  <c r="G64"/>
  <c r="G20" s="1"/>
  <c r="G84"/>
  <c r="N86"/>
  <c r="Q95"/>
  <c r="N101"/>
  <c r="L105"/>
  <c r="E84"/>
  <c r="E64"/>
  <c r="E20" s="1"/>
  <c r="I84"/>
  <c r="I64"/>
  <c r="I20" s="1"/>
  <c r="M84"/>
  <c r="M64"/>
  <c r="M20" s="1"/>
  <c r="M21" s="1"/>
  <c r="P82"/>
  <c r="G105"/>
  <c r="K105"/>
  <c r="H105"/>
  <c r="G2" i="24"/>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M2"/>
  <c r="M3"/>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R15" i="8"/>
  <c r="R14"/>
  <c r="R16"/>
  <c r="R17"/>
  <c r="R21"/>
  <c r="R20"/>
  <c r="R22"/>
  <c r="R23"/>
  <c r="R27"/>
  <c r="R28"/>
  <c r="R29"/>
  <c r="R32"/>
  <c r="R33"/>
  <c r="R34"/>
  <c r="R35"/>
  <c r="R38"/>
  <c r="R39"/>
  <c r="R40"/>
  <c r="R41"/>
  <c r="R44"/>
  <c r="R45"/>
  <c r="R46"/>
  <c r="R47"/>
  <c r="R50"/>
  <c r="R51"/>
  <c r="R52"/>
  <c r="R55"/>
  <c r="R56"/>
  <c r="R57"/>
  <c r="R60"/>
  <c r="R61"/>
  <c r="R62"/>
  <c r="R63"/>
  <c r="R64"/>
  <c r="R65"/>
  <c r="R68"/>
  <c r="R69"/>
  <c r="R70"/>
  <c r="R72"/>
  <c r="R73"/>
  <c r="R74"/>
  <c r="R75"/>
  <c r="U75"/>
  <c r="T75"/>
  <c r="U74"/>
  <c r="T74"/>
  <c r="U73"/>
  <c r="T73"/>
  <c r="U72"/>
  <c r="T72"/>
  <c r="U70"/>
  <c r="T70"/>
  <c r="U69"/>
  <c r="T69"/>
  <c r="U68"/>
  <c r="T68"/>
  <c r="U65"/>
  <c r="T65"/>
  <c r="U64"/>
  <c r="T64"/>
  <c r="U63"/>
  <c r="T63"/>
  <c r="U62"/>
  <c r="T62"/>
  <c r="U61"/>
  <c r="T61"/>
  <c r="U60"/>
  <c r="T60"/>
  <c r="U57"/>
  <c r="T57"/>
  <c r="U56"/>
  <c r="T56"/>
  <c r="U55"/>
  <c r="T55"/>
  <c r="U52"/>
  <c r="T52"/>
  <c r="U51"/>
  <c r="T51"/>
  <c r="U50"/>
  <c r="T50"/>
  <c r="U47"/>
  <c r="T47"/>
  <c r="U46"/>
  <c r="T46"/>
  <c r="U45"/>
  <c r="T45"/>
  <c r="U44"/>
  <c r="T44"/>
  <c r="U41"/>
  <c r="T41"/>
  <c r="U40"/>
  <c r="T40"/>
  <c r="U39"/>
  <c r="T39"/>
  <c r="U38"/>
  <c r="T38"/>
  <c r="U35"/>
  <c r="T35"/>
  <c r="U34"/>
  <c r="T34"/>
  <c r="U33"/>
  <c r="T33"/>
  <c r="U32"/>
  <c r="T32"/>
  <c r="U29"/>
  <c r="T29"/>
  <c r="U28"/>
  <c r="T28"/>
  <c r="U27"/>
  <c r="T27"/>
  <c r="U23"/>
  <c r="T23"/>
  <c r="U22"/>
  <c r="T22"/>
  <c r="U20"/>
  <c r="T20"/>
  <c r="U21"/>
  <c r="T21"/>
  <c r="U17"/>
  <c r="T17"/>
  <c r="U16"/>
  <c r="T16"/>
  <c r="U14"/>
  <c r="T14"/>
  <c r="U15"/>
  <c r="T15"/>
  <c r="U13"/>
  <c r="T13"/>
  <c r="P38" i="23"/>
  <c r="P39"/>
  <c r="P40"/>
  <c r="P41"/>
  <c r="P42"/>
  <c r="P43"/>
  <c r="P44"/>
  <c r="P45"/>
  <c r="P46"/>
  <c r="P47"/>
  <c r="P48"/>
  <c r="P49"/>
  <c r="P50"/>
  <c r="P51"/>
  <c r="P52"/>
  <c r="P53"/>
  <c r="P54"/>
  <c r="P55"/>
  <c r="P56"/>
  <c r="P57"/>
  <c r="P58"/>
  <c r="P59"/>
  <c r="P60"/>
  <c r="P61"/>
  <c r="P62"/>
  <c r="P63"/>
  <c r="P64"/>
  <c r="P65"/>
  <c r="P66"/>
  <c r="P67"/>
  <c r="O38"/>
  <c r="O39"/>
  <c r="O40"/>
  <c r="O41"/>
  <c r="O42"/>
  <c r="O43"/>
  <c r="O44"/>
  <c r="O45"/>
  <c r="O46"/>
  <c r="O47"/>
  <c r="O48"/>
  <c r="O49"/>
  <c r="O50"/>
  <c r="O51"/>
  <c r="O52"/>
  <c r="O53"/>
  <c r="O54"/>
  <c r="O55"/>
  <c r="O56"/>
  <c r="O57"/>
  <c r="O58"/>
  <c r="O59"/>
  <c r="O60"/>
  <c r="O61"/>
  <c r="O62"/>
  <c r="O63"/>
  <c r="O64"/>
  <c r="O65"/>
  <c r="O66"/>
  <c r="O67"/>
  <c r="N38"/>
  <c r="N39"/>
  <c r="N40"/>
  <c r="N41"/>
  <c r="N42"/>
  <c r="N43"/>
  <c r="N44"/>
  <c r="N45"/>
  <c r="N46"/>
  <c r="N47"/>
  <c r="N48"/>
  <c r="N49"/>
  <c r="N50"/>
  <c r="N51"/>
  <c r="N52"/>
  <c r="N53"/>
  <c r="N54"/>
  <c r="N55"/>
  <c r="N56"/>
  <c r="N57"/>
  <c r="N58"/>
  <c r="N59"/>
  <c r="N60"/>
  <c r="N61"/>
  <c r="N62"/>
  <c r="N63"/>
  <c r="N64"/>
  <c r="N65"/>
  <c r="N66"/>
  <c r="N67"/>
  <c r="M38"/>
  <c r="M39"/>
  <c r="M40"/>
  <c r="M41"/>
  <c r="M42"/>
  <c r="M43"/>
  <c r="M44"/>
  <c r="M45"/>
  <c r="M46"/>
  <c r="M47"/>
  <c r="M48"/>
  <c r="M49"/>
  <c r="M50"/>
  <c r="M51"/>
  <c r="M52"/>
  <c r="M53"/>
  <c r="M54"/>
  <c r="M55"/>
  <c r="M56"/>
  <c r="M57"/>
  <c r="M58"/>
  <c r="M59"/>
  <c r="M60"/>
  <c r="M61"/>
  <c r="M62"/>
  <c r="M63"/>
  <c r="M64"/>
  <c r="M65"/>
  <c r="M66"/>
  <c r="M67"/>
  <c r="L38"/>
  <c r="L39"/>
  <c r="L40"/>
  <c r="L41"/>
  <c r="L42"/>
  <c r="L43"/>
  <c r="L44"/>
  <c r="L45"/>
  <c r="L46"/>
  <c r="L47"/>
  <c r="L48"/>
  <c r="L49"/>
  <c r="L50"/>
  <c r="L51"/>
  <c r="L52"/>
  <c r="L53"/>
  <c r="L54"/>
  <c r="L55"/>
  <c r="L56"/>
  <c r="L57"/>
  <c r="L58"/>
  <c r="L59"/>
  <c r="L60"/>
  <c r="L61"/>
  <c r="L62"/>
  <c r="L63"/>
  <c r="L64"/>
  <c r="L65"/>
  <c r="L66"/>
  <c r="L67"/>
  <c r="K38"/>
  <c r="K39"/>
  <c r="K40"/>
  <c r="K41"/>
  <c r="K42"/>
  <c r="K43"/>
  <c r="K44"/>
  <c r="K45"/>
  <c r="K46"/>
  <c r="K47"/>
  <c r="K48"/>
  <c r="K49"/>
  <c r="K50"/>
  <c r="K51"/>
  <c r="K52"/>
  <c r="K53"/>
  <c r="K54"/>
  <c r="K55"/>
  <c r="K56"/>
  <c r="K57"/>
  <c r="K58"/>
  <c r="K59"/>
  <c r="K60"/>
  <c r="K61"/>
  <c r="K62"/>
  <c r="K63"/>
  <c r="K64"/>
  <c r="K65"/>
  <c r="K66"/>
  <c r="K67"/>
  <c r="J38"/>
  <c r="J39"/>
  <c r="J40"/>
  <c r="J41"/>
  <c r="J42"/>
  <c r="J43"/>
  <c r="J44"/>
  <c r="J45"/>
  <c r="J46"/>
  <c r="J47"/>
  <c r="J48"/>
  <c r="J49"/>
  <c r="J50"/>
  <c r="J51"/>
  <c r="J52"/>
  <c r="J53"/>
  <c r="J54"/>
  <c r="J55"/>
  <c r="J56"/>
  <c r="J57"/>
  <c r="J58"/>
  <c r="J59"/>
  <c r="J60"/>
  <c r="J61"/>
  <c r="J62"/>
  <c r="J63"/>
  <c r="J64"/>
  <c r="J65"/>
  <c r="J66"/>
  <c r="J67"/>
  <c r="I37"/>
  <c r="I38"/>
  <c r="I39"/>
  <c r="I40"/>
  <c r="I41"/>
  <c r="I42"/>
  <c r="I43"/>
  <c r="I44"/>
  <c r="I45"/>
  <c r="I46"/>
  <c r="I47"/>
  <c r="I48"/>
  <c r="I49"/>
  <c r="I50"/>
  <c r="I51"/>
  <c r="I52"/>
  <c r="I53"/>
  <c r="I54"/>
  <c r="I55"/>
  <c r="I56"/>
  <c r="I57"/>
  <c r="I58"/>
  <c r="I59"/>
  <c r="I60"/>
  <c r="I61"/>
  <c r="I62"/>
  <c r="I63"/>
  <c r="I64"/>
  <c r="I65"/>
  <c r="I66"/>
  <c r="I67"/>
  <c r="H37"/>
  <c r="H38"/>
  <c r="H39"/>
  <c r="H40"/>
  <c r="H41"/>
  <c r="H42"/>
  <c r="H43"/>
  <c r="H44"/>
  <c r="H45"/>
  <c r="H46"/>
  <c r="H47"/>
  <c r="H48"/>
  <c r="H49"/>
  <c r="H50"/>
  <c r="H51"/>
  <c r="H52"/>
  <c r="H53"/>
  <c r="H54"/>
  <c r="H55"/>
  <c r="H56"/>
  <c r="H57"/>
  <c r="H58"/>
  <c r="H59"/>
  <c r="H60"/>
  <c r="H61"/>
  <c r="H62"/>
  <c r="H63"/>
  <c r="H64"/>
  <c r="H65"/>
  <c r="H66"/>
  <c r="H67"/>
  <c r="G37"/>
  <c r="G38"/>
  <c r="G39"/>
  <c r="G40"/>
  <c r="G41"/>
  <c r="G42"/>
  <c r="G43"/>
  <c r="G44"/>
  <c r="G45"/>
  <c r="G46"/>
  <c r="G47"/>
  <c r="G48"/>
  <c r="G49"/>
  <c r="G50"/>
  <c r="G51"/>
  <c r="G52"/>
  <c r="G53"/>
  <c r="G54"/>
  <c r="G55"/>
  <c r="G56"/>
  <c r="G57"/>
  <c r="G58"/>
  <c r="G59"/>
  <c r="G60"/>
  <c r="G61"/>
  <c r="G62"/>
  <c r="G63"/>
  <c r="G64"/>
  <c r="G65"/>
  <c r="G66"/>
  <c r="G67"/>
  <c r="F37"/>
  <c r="F38"/>
  <c r="F39"/>
  <c r="F40"/>
  <c r="F41"/>
  <c r="F42"/>
  <c r="F43"/>
  <c r="F44"/>
  <c r="F45"/>
  <c r="F46"/>
  <c r="F47"/>
  <c r="F48"/>
  <c r="F49"/>
  <c r="F50"/>
  <c r="F51"/>
  <c r="F52"/>
  <c r="F53"/>
  <c r="F54"/>
  <c r="F55"/>
  <c r="F56"/>
  <c r="F57"/>
  <c r="F58"/>
  <c r="F59"/>
  <c r="F60"/>
  <c r="F61"/>
  <c r="F62"/>
  <c r="F63"/>
  <c r="F64"/>
  <c r="F65"/>
  <c r="F66"/>
  <c r="F67"/>
  <c r="E35"/>
  <c r="E36"/>
  <c r="E37"/>
  <c r="E38"/>
  <c r="E39"/>
  <c r="E40"/>
  <c r="E41"/>
  <c r="E42"/>
  <c r="E43"/>
  <c r="E44"/>
  <c r="E45"/>
  <c r="E46"/>
  <c r="E47"/>
  <c r="E48"/>
  <c r="E49"/>
  <c r="E50"/>
  <c r="E51"/>
  <c r="E52"/>
  <c r="E53"/>
  <c r="E54"/>
  <c r="E55"/>
  <c r="E56"/>
  <c r="E57"/>
  <c r="E58"/>
  <c r="E59"/>
  <c r="E60"/>
  <c r="E61"/>
  <c r="E62"/>
  <c r="E63"/>
  <c r="E64"/>
  <c r="E65"/>
  <c r="E66"/>
  <c r="E67"/>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L33" i="27" l="1"/>
  <c r="J33"/>
  <c r="G36"/>
  <c r="Q16"/>
  <c r="F35"/>
  <c r="I42"/>
  <c r="I46" s="1"/>
  <c r="I28"/>
  <c r="I39" s="1"/>
  <c r="J39"/>
  <c r="J43" s="1"/>
  <c r="F28"/>
  <c r="P34"/>
  <c r="L36"/>
  <c r="J36"/>
  <c r="H36"/>
  <c r="F33"/>
  <c r="I33"/>
  <c r="G33"/>
  <c r="E36"/>
  <c r="E41" s="1"/>
  <c r="H33"/>
  <c r="F36"/>
  <c r="E33"/>
  <c r="E40" s="1"/>
  <c r="K36"/>
  <c r="I36"/>
  <c r="G40" i="28"/>
  <c r="G27" s="1"/>
  <c r="G37"/>
  <c r="G24" s="1"/>
  <c r="Q83" i="27"/>
  <c r="L35"/>
  <c r="K35"/>
  <c r="J35"/>
  <c r="I35"/>
  <c r="I32"/>
  <c r="G32"/>
  <c r="G35"/>
  <c r="H35"/>
  <c r="H32"/>
  <c r="H19" i="28"/>
  <c r="H32" s="1"/>
  <c r="M19"/>
  <c r="M32" s="1"/>
  <c r="L19"/>
  <c r="L32" s="1"/>
  <c r="P70"/>
  <c r="M33"/>
  <c r="J33"/>
  <c r="N33"/>
  <c r="I33"/>
  <c r="G34"/>
  <c r="K34"/>
  <c r="O34"/>
  <c r="H34"/>
  <c r="L34"/>
  <c r="D34"/>
  <c r="J34"/>
  <c r="E34"/>
  <c r="I34"/>
  <c r="M34"/>
  <c r="N34"/>
  <c r="K33"/>
  <c r="O33"/>
  <c r="E33"/>
  <c r="F33"/>
  <c r="H33"/>
  <c r="L33"/>
  <c r="L40" s="1"/>
  <c r="P16"/>
  <c r="D17"/>
  <c r="J42" i="27"/>
  <c r="J17" i="8" s="1"/>
  <c r="Q82" i="27"/>
  <c r="P105"/>
  <c r="M42"/>
  <c r="M46" s="1"/>
  <c r="M23" i="8" s="1"/>
  <c r="Q91" i="27"/>
  <c r="Q81"/>
  <c r="Q101"/>
  <c r="Q86"/>
  <c r="Q99"/>
  <c r="K48" i="28"/>
  <c r="L32" i="8" s="1"/>
  <c r="F48" i="28"/>
  <c r="G32" i="8" s="1"/>
  <c r="J48" i="28"/>
  <c r="K32" i="8" s="1"/>
  <c r="G48" i="28"/>
  <c r="H32" i="8" s="1"/>
  <c r="H48" i="28"/>
  <c r="I32" i="8" s="1"/>
  <c r="F46" i="27"/>
  <c r="Q102"/>
  <c r="N46"/>
  <c r="N23" i="8" s="1"/>
  <c r="N17"/>
  <c r="O105" i="27"/>
  <c r="Q85"/>
  <c r="Q90"/>
  <c r="E42"/>
  <c r="E46" s="1"/>
  <c r="L44" i="28"/>
  <c r="M26" i="8" s="1"/>
  <c r="N100" i="28"/>
  <c r="P100" s="1"/>
  <c r="P69"/>
  <c r="D48"/>
  <c r="E32" i="8" s="1"/>
  <c r="E44" i="28"/>
  <c r="F26" i="8" s="1"/>
  <c r="I44" i="28"/>
  <c r="J26" i="8" s="1"/>
  <c r="P96" i="28"/>
  <c r="O109"/>
  <c r="M109"/>
  <c r="Q84" i="27"/>
  <c r="G42"/>
  <c r="L42"/>
  <c r="P103"/>
  <c r="Q103" s="1"/>
  <c r="O42"/>
  <c r="H42"/>
  <c r="Q64"/>
  <c r="K42"/>
  <c r="N105"/>
  <c r="P42"/>
  <c r="C26" i="8" l="1"/>
  <c r="D26"/>
  <c r="F39" i="27"/>
  <c r="D39" s="1"/>
  <c r="D28"/>
  <c r="N41"/>
  <c r="N16" i="8" s="1"/>
  <c r="F43" i="27"/>
  <c r="J46"/>
  <c r="J23" i="8" s="1"/>
  <c r="F41" i="27"/>
  <c r="F45" s="1"/>
  <c r="F22" i="23" s="1"/>
  <c r="P15" i="8"/>
  <c r="K15"/>
  <c r="N15"/>
  <c r="J15"/>
  <c r="N21"/>
  <c r="O15"/>
  <c r="L15"/>
  <c r="J21"/>
  <c r="M15"/>
  <c r="E47" i="27"/>
  <c r="I23" i="23"/>
  <c r="M41" i="27"/>
  <c r="M45" s="1"/>
  <c r="M22" i="8" s="1"/>
  <c r="M23" i="23" s="1"/>
  <c r="H40" i="28"/>
  <c r="H27" s="1"/>
  <c r="H37"/>
  <c r="H24" s="1"/>
  <c r="E37"/>
  <c r="E24" s="1"/>
  <c r="E40"/>
  <c r="E27" s="1"/>
  <c r="K40"/>
  <c r="K27" s="1"/>
  <c r="K37"/>
  <c r="K24" s="1"/>
  <c r="M41"/>
  <c r="M28" s="1"/>
  <c r="M38"/>
  <c r="E38"/>
  <c r="E41"/>
  <c r="E28" s="1"/>
  <c r="D41"/>
  <c r="D28" s="1"/>
  <c r="D38"/>
  <c r="H38"/>
  <c r="H41"/>
  <c r="H28" s="1"/>
  <c r="K38"/>
  <c r="K41"/>
  <c r="K28" s="1"/>
  <c r="I37"/>
  <c r="I24" s="1"/>
  <c r="I40"/>
  <c r="I27" s="1"/>
  <c r="J37"/>
  <c r="J24" s="1"/>
  <c r="J40"/>
  <c r="J27" s="1"/>
  <c r="M37"/>
  <c r="M24" s="1"/>
  <c r="M40"/>
  <c r="M27" s="1"/>
  <c r="L37"/>
  <c r="L24" s="1"/>
  <c r="L27"/>
  <c r="F37"/>
  <c r="F24" s="1"/>
  <c r="F40"/>
  <c r="F27" s="1"/>
  <c r="O40"/>
  <c r="O27" s="1"/>
  <c r="O37"/>
  <c r="O24" s="1"/>
  <c r="N38"/>
  <c r="N41"/>
  <c r="N28" s="1"/>
  <c r="I38"/>
  <c r="I41"/>
  <c r="I28" s="1"/>
  <c r="J41"/>
  <c r="J28" s="1"/>
  <c r="J38"/>
  <c r="L41"/>
  <c r="L28" s="1"/>
  <c r="L38"/>
  <c r="O38"/>
  <c r="O41"/>
  <c r="O28" s="1"/>
  <c r="G41"/>
  <c r="G28" s="1"/>
  <c r="G38"/>
  <c r="N40"/>
  <c r="N27" s="1"/>
  <c r="N37"/>
  <c r="N24" s="1"/>
  <c r="J40" i="27"/>
  <c r="J44" s="1"/>
  <c r="J20" i="8" s="1"/>
  <c r="N40" i="27"/>
  <c r="N14" i="8" s="1"/>
  <c r="J41" i="27"/>
  <c r="J16" i="8" s="1"/>
  <c r="I40" i="27"/>
  <c r="I44" s="1"/>
  <c r="I41"/>
  <c r="F40"/>
  <c r="F44" s="1"/>
  <c r="I43"/>
  <c r="M40"/>
  <c r="M44" s="1"/>
  <c r="M20" i="8" s="1"/>
  <c r="M17"/>
  <c r="G40" i="27"/>
  <c r="G44" s="1"/>
  <c r="P41"/>
  <c r="P45" s="1"/>
  <c r="P22" i="8" s="1"/>
  <c r="I48" i="28"/>
  <c r="J32" i="8" s="1"/>
  <c r="F23" i="23"/>
  <c r="E48" i="28"/>
  <c r="F32" i="8" s="1"/>
  <c r="L48" i="28"/>
  <c r="M32" i="8" s="1"/>
  <c r="E44" i="27"/>
  <c r="F51" i="28"/>
  <c r="G36" i="23" s="1"/>
  <c r="O46" i="27"/>
  <c r="O23" i="8" s="1"/>
  <c r="O17"/>
  <c r="G46" i="27"/>
  <c r="G23" i="23" s="1"/>
  <c r="E45" i="27"/>
  <c r="E23" i="23"/>
  <c r="K46" i="27"/>
  <c r="K23" i="8" s="1"/>
  <c r="K17"/>
  <c r="P46" i="27"/>
  <c r="P23" i="8" s="1"/>
  <c r="P23" i="23" s="1"/>
  <c r="P17" i="8"/>
  <c r="L46" i="27"/>
  <c r="L23" i="8" s="1"/>
  <c r="L17"/>
  <c r="E14" i="23"/>
  <c r="E43" i="27"/>
  <c r="P40"/>
  <c r="H46"/>
  <c r="H23" i="23" s="1"/>
  <c r="O41" i="27"/>
  <c r="N109" i="28"/>
  <c r="P21" i="8"/>
  <c r="K41" i="27"/>
  <c r="K40"/>
  <c r="H41"/>
  <c r="O40"/>
  <c r="G41"/>
  <c r="H43"/>
  <c r="L40"/>
  <c r="G43"/>
  <c r="H40"/>
  <c r="L41"/>
  <c r="L21" i="8"/>
  <c r="M16" l="1"/>
  <c r="M17" i="23" s="1"/>
  <c r="N45" i="27"/>
  <c r="N22" i="8" s="1"/>
  <c r="N44" i="27"/>
  <c r="N20" i="8" s="1"/>
  <c r="C17"/>
  <c r="C15"/>
  <c r="N14" i="23"/>
  <c r="J14" i="8"/>
  <c r="J45" i="27"/>
  <c r="J22" i="8" s="1"/>
  <c r="J22" i="23" s="1"/>
  <c r="F46" i="28"/>
  <c r="F50" s="1"/>
  <c r="H47" i="27"/>
  <c r="I17" i="23"/>
  <c r="L47" i="27"/>
  <c r="L19" i="8" s="1"/>
  <c r="J23" i="23"/>
  <c r="P47" i="27"/>
  <c r="P19" i="8" s="1"/>
  <c r="P18" i="23" s="1"/>
  <c r="J15"/>
  <c r="M21"/>
  <c r="N15"/>
  <c r="K47" i="27"/>
  <c r="K19" i="8" s="1"/>
  <c r="J47" i="27"/>
  <c r="J19" i="8" s="1"/>
  <c r="J18" i="23" s="1"/>
  <c r="O47" i="27"/>
  <c r="O19" i="8" s="1"/>
  <c r="M47" i="27"/>
  <c r="M19" i="8" s="1"/>
  <c r="M19" i="23" s="1"/>
  <c r="F47" i="27"/>
  <c r="F18" i="23" s="1"/>
  <c r="N47" i="27"/>
  <c r="N19" i="8" s="1"/>
  <c r="N18" i="23" s="1"/>
  <c r="I47" i="27"/>
  <c r="I19" i="23" s="1"/>
  <c r="G47" i="27"/>
  <c r="G19" i="23" s="1"/>
  <c r="M22"/>
  <c r="H46" i="28"/>
  <c r="F45"/>
  <c r="F49" s="1"/>
  <c r="G42"/>
  <c r="G25"/>
  <c r="L42"/>
  <c r="L25"/>
  <c r="D42"/>
  <c r="D25"/>
  <c r="M42"/>
  <c r="M25"/>
  <c r="I42"/>
  <c r="I25"/>
  <c r="K42"/>
  <c r="K25"/>
  <c r="J42"/>
  <c r="J25"/>
  <c r="O42"/>
  <c r="O25"/>
  <c r="N42"/>
  <c r="N25"/>
  <c r="H42"/>
  <c r="H25"/>
  <c r="E42"/>
  <c r="E25"/>
  <c r="L18" i="23"/>
  <c r="L46" i="28"/>
  <c r="M28" i="8" s="1"/>
  <c r="E46" i="28"/>
  <c r="E50" s="1"/>
  <c r="M14" i="8"/>
  <c r="F20" i="23"/>
  <c r="H18"/>
  <c r="E15"/>
  <c r="J46" i="28"/>
  <c r="K28" i="8" s="1"/>
  <c r="H45" i="28"/>
  <c r="E17" i="23"/>
  <c r="I45" i="27"/>
  <c r="G15" i="23"/>
  <c r="K45" i="28"/>
  <c r="K46"/>
  <c r="K50" s="1"/>
  <c r="J45"/>
  <c r="L45"/>
  <c r="G46"/>
  <c r="I46"/>
  <c r="I50" s="1"/>
  <c r="I56" s="1"/>
  <c r="E45"/>
  <c r="D45"/>
  <c r="N46"/>
  <c r="O28" i="8" s="1"/>
  <c r="D46" i="28"/>
  <c r="D50" s="1"/>
  <c r="G45"/>
  <c r="O46"/>
  <c r="P28" i="8" s="1"/>
  <c r="M45" i="28"/>
  <c r="M46"/>
  <c r="M50" s="1"/>
  <c r="N45"/>
  <c r="D51"/>
  <c r="N51"/>
  <c r="O35" i="8" s="1"/>
  <c r="O37" i="23" s="1"/>
  <c r="I45" i="28"/>
  <c r="E24" i="23"/>
  <c r="N16"/>
  <c r="E19"/>
  <c r="N17"/>
  <c r="E21"/>
  <c r="E22"/>
  <c r="I20"/>
  <c r="E18"/>
  <c r="P22"/>
  <c r="E16"/>
  <c r="J16"/>
  <c r="M24"/>
  <c r="J17"/>
  <c r="M18"/>
  <c r="F17"/>
  <c r="M20"/>
  <c r="E20"/>
  <c r="J20"/>
  <c r="F21"/>
  <c r="N21"/>
  <c r="P16" i="8"/>
  <c r="P17" i="23" s="1"/>
  <c r="L45" i="27"/>
  <c r="L22" i="8" s="1"/>
  <c r="L22" i="23" s="1"/>
  <c r="L16" i="8"/>
  <c r="H45" i="27"/>
  <c r="H22" i="23" s="1"/>
  <c r="H17"/>
  <c r="F53" i="27"/>
  <c r="K21" i="8"/>
  <c r="G45" i="27"/>
  <c r="G20" i="23" s="1"/>
  <c r="O21" i="8"/>
  <c r="K45" i="27"/>
  <c r="K22" i="8" s="1"/>
  <c r="K16"/>
  <c r="O45" i="27"/>
  <c r="O22" i="8" s="1"/>
  <c r="O22" i="23" s="1"/>
  <c r="O16" i="8"/>
  <c r="M53" i="27"/>
  <c r="H44"/>
  <c r="H19" i="23" s="1"/>
  <c r="H15"/>
  <c r="K44" i="27"/>
  <c r="K20" i="8" s="1"/>
  <c r="K14"/>
  <c r="L44" i="27"/>
  <c r="L20" i="8" s="1"/>
  <c r="L14"/>
  <c r="L15" i="23" s="1"/>
  <c r="O44" i="27"/>
  <c r="O20" i="8" s="1"/>
  <c r="O14"/>
  <c r="O15" i="23" s="1"/>
  <c r="P44" i="27"/>
  <c r="P14" i="8"/>
  <c r="P14" i="23" s="1"/>
  <c r="E53" i="27"/>
  <c r="O23" i="23" l="1"/>
  <c r="K22"/>
  <c r="N20"/>
  <c r="K23"/>
  <c r="N22"/>
  <c r="N23"/>
  <c r="L23"/>
  <c r="N53" i="27"/>
  <c r="N19" i="23"/>
  <c r="J19"/>
  <c r="C16" i="8"/>
  <c r="J14" i="23"/>
  <c r="C14" i="8"/>
  <c r="E34" i="23"/>
  <c r="K15"/>
  <c r="K14"/>
  <c r="H14"/>
  <c r="G14"/>
  <c r="F15"/>
  <c r="F14"/>
  <c r="O14"/>
  <c r="I15"/>
  <c r="I14"/>
  <c r="M15"/>
  <c r="M14"/>
  <c r="L14"/>
  <c r="J53" i="27"/>
  <c r="K18" i="23"/>
  <c r="J21"/>
  <c r="O18"/>
  <c r="G18"/>
  <c r="I18"/>
  <c r="L50" i="28"/>
  <c r="L56" s="1"/>
  <c r="L19" i="23"/>
  <c r="D52" i="28"/>
  <c r="F16" i="23"/>
  <c r="D19" i="8"/>
  <c r="F19" i="23"/>
  <c r="M27" i="8"/>
  <c r="M25" i="23" s="1"/>
  <c r="L52" i="28"/>
  <c r="M49"/>
  <c r="M55" s="1"/>
  <c r="M52"/>
  <c r="J27" i="8"/>
  <c r="J24" i="23" s="1"/>
  <c r="I52" i="28"/>
  <c r="K27" i="8"/>
  <c r="K24" i="23" s="1"/>
  <c r="J52" i="28"/>
  <c r="K49"/>
  <c r="K55" s="1"/>
  <c r="K52"/>
  <c r="G26" i="23"/>
  <c r="F52" i="28"/>
  <c r="O27" i="8"/>
  <c r="O24" i="23" s="1"/>
  <c r="N52" i="28"/>
  <c r="G49"/>
  <c r="G52"/>
  <c r="F24" i="23"/>
  <c r="E52" i="28"/>
  <c r="I24" i="23"/>
  <c r="H52" i="28"/>
  <c r="C19" i="8"/>
  <c r="E51" i="28"/>
  <c r="H51"/>
  <c r="O51"/>
  <c r="P35" i="8" s="1"/>
  <c r="P37" i="23" s="1"/>
  <c r="K51" i="28"/>
  <c r="L35" i="8" s="1"/>
  <c r="L37" i="23" s="1"/>
  <c r="L51" i="28"/>
  <c r="M35" i="8" s="1"/>
  <c r="M37" i="23" s="1"/>
  <c r="G51" i="28"/>
  <c r="I16" i="23"/>
  <c r="I21"/>
  <c r="I22"/>
  <c r="G22"/>
  <c r="K19"/>
  <c r="M16"/>
  <c r="O19"/>
  <c r="J50" i="28"/>
  <c r="K34" i="8" s="1"/>
  <c r="J28"/>
  <c r="H49" i="28"/>
  <c r="J51"/>
  <c r="K35" i="8" s="1"/>
  <c r="K37" i="23" s="1"/>
  <c r="I51" i="28"/>
  <c r="J35" i="8" s="1"/>
  <c r="J37" i="23" s="1"/>
  <c r="L27" i="8"/>
  <c r="L24" i="23" s="1"/>
  <c r="M51" i="28"/>
  <c r="N35" i="8" s="1"/>
  <c r="N37" i="23" s="1"/>
  <c r="D49" i="28"/>
  <c r="D55" s="1"/>
  <c r="I53" i="27"/>
  <c r="E49" i="28"/>
  <c r="G16" i="23"/>
  <c r="L28" i="8"/>
  <c r="L49" i="28"/>
  <c r="L55" s="1"/>
  <c r="H50"/>
  <c r="J49"/>
  <c r="G50"/>
  <c r="G56" s="1"/>
  <c r="J34" i="8"/>
  <c r="E25" i="23"/>
  <c r="G55" i="28"/>
  <c r="N27" i="8"/>
  <c r="N24" i="23" s="1"/>
  <c r="O50" i="28"/>
  <c r="O56" s="1"/>
  <c r="N50"/>
  <c r="O34" i="8" s="1"/>
  <c r="H24" i="23"/>
  <c r="N34" i="8"/>
  <c r="M56" i="28"/>
  <c r="N28" i="8"/>
  <c r="N49" i="28"/>
  <c r="O33" i="8" s="1"/>
  <c r="I49" i="28"/>
  <c r="G24" i="23"/>
  <c r="F58" i="28"/>
  <c r="L16" i="23"/>
  <c r="L20"/>
  <c r="P15"/>
  <c r="O16"/>
  <c r="L21"/>
  <c r="O20"/>
  <c r="H16"/>
  <c r="G21"/>
  <c r="K16"/>
  <c r="H20"/>
  <c r="P16"/>
  <c r="L17"/>
  <c r="K17"/>
  <c r="K25"/>
  <c r="K20"/>
  <c r="O21"/>
  <c r="G17"/>
  <c r="O17"/>
  <c r="K21"/>
  <c r="H21"/>
  <c r="K53" i="27"/>
  <c r="H53"/>
  <c r="L34" i="8"/>
  <c r="K56" i="28"/>
  <c r="L53" i="27"/>
  <c r="P20" i="8"/>
  <c r="P21" i="23" s="1"/>
  <c r="P53" i="27"/>
  <c r="E56" i="28"/>
  <c r="E33" i="23"/>
  <c r="D56" i="28"/>
  <c r="G53" i="27"/>
  <c r="G35" i="23"/>
  <c r="F56" i="28"/>
  <c r="F55"/>
  <c r="O53" i="27"/>
  <c r="P1" i="24"/>
  <c r="Q1"/>
  <c r="O35" i="23" l="1"/>
  <c r="O36"/>
  <c r="J55" i="28"/>
  <c r="K33" i="8"/>
  <c r="K35" i="23" s="1"/>
  <c r="N33" i="8"/>
  <c r="M34"/>
  <c r="E58" i="28"/>
  <c r="J36" i="23"/>
  <c r="H36"/>
  <c r="I35"/>
  <c r="I36"/>
  <c r="K36"/>
  <c r="M36"/>
  <c r="F35"/>
  <c r="F36"/>
  <c r="N35"/>
  <c r="N36"/>
  <c r="L36"/>
  <c r="G33"/>
  <c r="G34"/>
  <c r="O34"/>
  <c r="H27"/>
  <c r="O27"/>
  <c r="I27"/>
  <c r="F27"/>
  <c r="M27"/>
  <c r="F33"/>
  <c r="K27"/>
  <c r="N34"/>
  <c r="I33"/>
  <c r="I34"/>
  <c r="G27"/>
  <c r="M26"/>
  <c r="G25"/>
  <c r="O25"/>
  <c r="F25"/>
  <c r="L25"/>
  <c r="J25"/>
  <c r="G28"/>
  <c r="I25"/>
  <c r="I26"/>
  <c r="K26"/>
  <c r="N26"/>
  <c r="L26"/>
  <c r="J31" i="8"/>
  <c r="L33"/>
  <c r="L35" i="23" s="1"/>
  <c r="O26"/>
  <c r="F26"/>
  <c r="K58" i="28"/>
  <c r="J26" i="23"/>
  <c r="N31" i="8"/>
  <c r="N28" i="23" s="1"/>
  <c r="L31" i="8"/>
  <c r="L29" i="23" s="1"/>
  <c r="K31" i="8"/>
  <c r="I29" i="23"/>
  <c r="F32"/>
  <c r="H28"/>
  <c r="M31" i="8"/>
  <c r="M30" i="23" s="1"/>
  <c r="O31" i="8"/>
  <c r="O28" i="23" s="1"/>
  <c r="H26"/>
  <c r="E26"/>
  <c r="G31"/>
  <c r="G32"/>
  <c r="L27"/>
  <c r="N27"/>
  <c r="E27"/>
  <c r="J27"/>
  <c r="I31"/>
  <c r="J56" i="28"/>
  <c r="E55"/>
  <c r="H55"/>
  <c r="I58"/>
  <c r="C35" i="8"/>
  <c r="D35"/>
  <c r="M58" i="28"/>
  <c r="H58"/>
  <c r="L58"/>
  <c r="M33" i="8"/>
  <c r="M32" i="23" s="1"/>
  <c r="H56" i="28"/>
  <c r="J58"/>
  <c r="P34" i="8"/>
  <c r="H35" i="23"/>
  <c r="G58" i="28"/>
  <c r="N55"/>
  <c r="N25" i="23"/>
  <c r="I55" i="28"/>
  <c r="N56"/>
  <c r="H25" i="23"/>
  <c r="N58" i="28"/>
  <c r="J33" i="8"/>
  <c r="J28" i="23" s="1"/>
  <c r="G76" i="8"/>
  <c r="G29" i="23"/>
  <c r="G30"/>
  <c r="P19"/>
  <c r="P20"/>
  <c r="S13"/>
  <c r="R13"/>
  <c r="K33" l="1"/>
  <c r="N33"/>
  <c r="J35"/>
  <c r="P36"/>
  <c r="M35"/>
  <c r="O33"/>
  <c r="M33"/>
  <c r="N32"/>
  <c r="O32"/>
  <c r="J34"/>
  <c r="H32"/>
  <c r="L32"/>
  <c r="F34"/>
  <c r="K34"/>
  <c r="I32"/>
  <c r="L34"/>
  <c r="M34"/>
  <c r="O31"/>
  <c r="J33"/>
  <c r="L33"/>
  <c r="N31"/>
  <c r="H34"/>
  <c r="L30"/>
  <c r="N30"/>
  <c r="O30"/>
  <c r="J32"/>
  <c r="E30"/>
  <c r="K30"/>
  <c r="K32"/>
  <c r="E32"/>
  <c r="H33"/>
  <c r="I30"/>
  <c r="N29"/>
  <c r="H29"/>
  <c r="O29"/>
  <c r="F28"/>
  <c r="F30"/>
  <c r="E28"/>
  <c r="L28"/>
  <c r="M28"/>
  <c r="K28"/>
  <c r="I28"/>
  <c r="L31"/>
  <c r="M31"/>
  <c r="J31"/>
  <c r="K31"/>
  <c r="E31"/>
  <c r="F31"/>
  <c r="J30"/>
  <c r="H30"/>
  <c r="H31"/>
  <c r="E7" i="8"/>
  <c r="E29" i="23"/>
  <c r="F29"/>
  <c r="M29"/>
  <c r="K29"/>
  <c r="J29"/>
  <c r="D55" i="8"/>
  <c r="D50"/>
  <c r="D46"/>
  <c r="D40"/>
  <c r="D29"/>
  <c r="D21"/>
  <c r="D72"/>
  <c r="D74"/>
  <c r="D69"/>
  <c r="D64"/>
  <c r="D61"/>
  <c r="D57"/>
  <c r="D52"/>
  <c r="D44"/>
  <c r="D38"/>
  <c r="D22"/>
  <c r="D73"/>
  <c r="D68"/>
  <c r="D63"/>
  <c r="D60"/>
  <c r="D56"/>
  <c r="D51"/>
  <c r="D47"/>
  <c r="D41"/>
  <c r="D32"/>
  <c r="D20"/>
  <c r="D14"/>
  <c r="D75"/>
  <c r="D70"/>
  <c r="D65"/>
  <c r="D62"/>
  <c r="D45"/>
  <c r="D39"/>
  <c r="D34"/>
  <c r="D28"/>
  <c r="D23"/>
  <c r="D17"/>
  <c r="D16"/>
  <c r="D15"/>
  <c r="C75"/>
  <c r="C62"/>
  <c r="C45"/>
  <c r="C34"/>
  <c r="S73"/>
  <c r="S68"/>
  <c r="S63"/>
  <c r="S60"/>
  <c r="S56"/>
  <c r="S51"/>
  <c r="S47"/>
  <c r="S41"/>
  <c r="S32"/>
  <c r="S20"/>
  <c r="S14"/>
  <c r="C72"/>
  <c r="C46"/>
  <c r="C40"/>
  <c r="C29"/>
  <c r="C21"/>
  <c r="H9"/>
  <c r="L9"/>
  <c r="P9"/>
  <c r="S46"/>
  <c r="S35"/>
  <c r="C70"/>
  <c r="C23"/>
  <c r="S74"/>
  <c r="S69"/>
  <c r="S64"/>
  <c r="S61"/>
  <c r="S57"/>
  <c r="S52"/>
  <c r="S44"/>
  <c r="S38"/>
  <c r="S33"/>
  <c r="S27"/>
  <c r="S22"/>
  <c r="S16"/>
  <c r="C73"/>
  <c r="C68"/>
  <c r="C63"/>
  <c r="C60"/>
  <c r="C47"/>
  <c r="C41"/>
  <c r="C32"/>
  <c r="C20"/>
  <c r="O76"/>
  <c r="K76"/>
  <c r="I76"/>
  <c r="L76"/>
  <c r="H76"/>
  <c r="E76"/>
  <c r="N76"/>
  <c r="J76"/>
  <c r="F76"/>
  <c r="M76"/>
  <c r="S15"/>
  <c r="G9"/>
  <c r="K9"/>
  <c r="O9"/>
  <c r="S72"/>
  <c r="S50"/>
  <c r="S29"/>
  <c r="C65"/>
  <c r="C28"/>
  <c r="S75"/>
  <c r="S70"/>
  <c r="S65"/>
  <c r="S62"/>
  <c r="S45"/>
  <c r="S39"/>
  <c r="S34"/>
  <c r="S28"/>
  <c r="S23"/>
  <c r="S17"/>
  <c r="C74"/>
  <c r="C69"/>
  <c r="C64"/>
  <c r="C61"/>
  <c r="C44"/>
  <c r="C38"/>
  <c r="C22"/>
  <c r="F9"/>
  <c r="J9"/>
  <c r="N9"/>
  <c r="S55"/>
  <c r="S40"/>
  <c r="S21"/>
  <c r="I9"/>
  <c r="M9"/>
  <c r="L7"/>
  <c r="H7"/>
  <c r="L8"/>
  <c r="H8"/>
  <c r="F7"/>
  <c r="O8"/>
  <c r="K7"/>
  <c r="G8"/>
  <c r="O7"/>
  <c r="J7"/>
  <c r="N7"/>
  <c r="F8"/>
  <c r="J8"/>
  <c r="N8"/>
  <c r="G7"/>
  <c r="K8"/>
  <c r="I7"/>
  <c r="M7"/>
  <c r="E8"/>
  <c r="I8"/>
  <c r="M8"/>
  <c r="E4" i="23"/>
  <c r="E3"/>
  <c r="D4"/>
  <c r="D3"/>
  <c r="C4"/>
  <c r="C3"/>
  <c r="B4"/>
  <c r="B3"/>
  <c r="B2"/>
  <c r="B1"/>
  <c r="C11"/>
  <c r="C9" i="8" l="1"/>
  <c r="D9"/>
  <c r="S60" i="23"/>
  <c r="R60"/>
  <c r="S56"/>
  <c r="R56"/>
  <c r="S48"/>
  <c r="R48"/>
  <c r="S44"/>
  <c r="R44"/>
  <c r="S40"/>
  <c r="R40"/>
  <c r="S36"/>
  <c r="R36"/>
  <c r="S28"/>
  <c r="R28"/>
  <c r="S24"/>
  <c r="R24"/>
  <c r="S20"/>
  <c r="R20"/>
  <c r="S16"/>
  <c r="R16"/>
  <c r="S66"/>
  <c r="R66"/>
  <c r="S62"/>
  <c r="R62"/>
  <c r="S58"/>
  <c r="R58"/>
  <c r="S54"/>
  <c r="R54"/>
  <c r="S50"/>
  <c r="R50"/>
  <c r="S46"/>
  <c r="R46"/>
  <c r="S42"/>
  <c r="R42"/>
  <c r="S38"/>
  <c r="R38"/>
  <c r="S34"/>
  <c r="R34"/>
  <c r="S30"/>
  <c r="R30"/>
  <c r="S26"/>
  <c r="R26"/>
  <c r="S22"/>
  <c r="R22"/>
  <c r="S18"/>
  <c r="R18"/>
  <c r="S14"/>
  <c r="R14"/>
  <c r="S67"/>
  <c r="R67"/>
  <c r="S63"/>
  <c r="R63"/>
  <c r="S59"/>
  <c r="R59"/>
  <c r="S55"/>
  <c r="R55"/>
  <c r="S51"/>
  <c r="R51"/>
  <c r="S47"/>
  <c r="R47"/>
  <c r="S43"/>
  <c r="R43"/>
  <c r="S39"/>
  <c r="R39"/>
  <c r="S35"/>
  <c r="R35"/>
  <c r="S31"/>
  <c r="R31"/>
  <c r="S27"/>
  <c r="R27"/>
  <c r="S23"/>
  <c r="R23"/>
  <c r="S19"/>
  <c r="R19"/>
  <c r="S15"/>
  <c r="R15"/>
  <c r="S64"/>
  <c r="R64"/>
  <c r="S52"/>
  <c r="R52"/>
  <c r="S32"/>
  <c r="R32"/>
  <c r="S65"/>
  <c r="R65"/>
  <c r="S61"/>
  <c r="R61"/>
  <c r="S57"/>
  <c r="R57"/>
  <c r="S53"/>
  <c r="R53"/>
  <c r="S49"/>
  <c r="R49"/>
  <c r="S45"/>
  <c r="R45"/>
  <c r="S41"/>
  <c r="R41"/>
  <c r="S37"/>
  <c r="R37"/>
  <c r="S33"/>
  <c r="R33"/>
  <c r="S29"/>
  <c r="R29"/>
  <c r="S25"/>
  <c r="R25"/>
  <c r="S21"/>
  <c r="R21"/>
  <c r="S17"/>
  <c r="R17"/>
  <c r="E9"/>
  <c r="D18" l="1"/>
  <c r="C18"/>
  <c r="D17"/>
  <c r="C17"/>
  <c r="D19"/>
  <c r="C19"/>
  <c r="I7"/>
  <c r="I74"/>
  <c r="I8"/>
  <c r="I9"/>
  <c r="C11" i="8" l="1"/>
  <c r="O9" i="23" l="1"/>
  <c r="H9"/>
  <c r="L9"/>
  <c r="G9"/>
  <c r="P9"/>
  <c r="K9"/>
  <c r="N9"/>
  <c r="J9"/>
  <c r="M9"/>
  <c r="C14"/>
  <c r="D14"/>
  <c r="D15"/>
  <c r="C15"/>
  <c r="E7"/>
  <c r="E8"/>
  <c r="E74"/>
  <c r="N74" l="1"/>
  <c r="O8"/>
  <c r="L8"/>
  <c r="H8"/>
  <c r="O74"/>
  <c r="G74"/>
  <c r="H7"/>
  <c r="J8"/>
  <c r="N7"/>
  <c r="K74"/>
  <c r="C16"/>
  <c r="F7"/>
  <c r="L74"/>
  <c r="H74"/>
  <c r="O7"/>
  <c r="G7"/>
  <c r="K8"/>
  <c r="F8"/>
  <c r="J74"/>
  <c r="D16"/>
  <c r="K7"/>
  <c r="F74"/>
  <c r="L7"/>
  <c r="G8"/>
  <c r="J7"/>
  <c r="N8"/>
  <c r="M74"/>
  <c r="M8"/>
  <c r="M7"/>
  <c r="C66"/>
  <c r="D66"/>
  <c r="C49"/>
  <c r="D49"/>
  <c r="C63"/>
  <c r="D63"/>
  <c r="D20"/>
  <c r="C20"/>
  <c r="C58"/>
  <c r="D58"/>
  <c r="C41"/>
  <c r="D41"/>
  <c r="C55"/>
  <c r="D55"/>
  <c r="C50"/>
  <c r="D50"/>
  <c r="C21"/>
  <c r="D21"/>
  <c r="C59"/>
  <c r="D59"/>
  <c r="D22"/>
  <c r="C22"/>
  <c r="C60"/>
  <c r="D60"/>
  <c r="C51"/>
  <c r="D51"/>
  <c r="D52"/>
  <c r="C52"/>
  <c r="C43"/>
  <c r="D43"/>
  <c r="C44"/>
  <c r="D44"/>
  <c r="D65"/>
  <c r="C65"/>
  <c r="C62"/>
  <c r="D62"/>
  <c r="F9"/>
  <c r="C9" s="1"/>
  <c r="D53"/>
  <c r="C53"/>
  <c r="D40"/>
  <c r="C40"/>
  <c r="D54"/>
  <c r="C54"/>
  <c r="D45"/>
  <c r="C45"/>
  <c r="D46"/>
  <c r="C46"/>
  <c r="C37"/>
  <c r="D37"/>
  <c r="C38"/>
  <c r="D38"/>
  <c r="D67"/>
  <c r="C67"/>
  <c r="D47"/>
  <c r="C47"/>
  <c r="D42"/>
  <c r="C42"/>
  <c r="C39"/>
  <c r="D39"/>
  <c r="C64"/>
  <c r="D64"/>
  <c r="C56"/>
  <c r="D56"/>
  <c r="C23"/>
  <c r="D23"/>
  <c r="C61"/>
  <c r="D61"/>
  <c r="C48"/>
  <c r="D48"/>
  <c r="D13"/>
  <c r="C36"/>
  <c r="D36"/>
  <c r="C57"/>
  <c r="D57"/>
  <c r="D9" l="1"/>
  <c r="P56" i="28" l="1"/>
  <c r="D58"/>
  <c r="D36" i="32" l="1"/>
  <c r="D68"/>
  <c r="O61"/>
  <c r="O68" s="1"/>
  <c r="P61" l="1"/>
  <c r="P24" i="23"/>
  <c r="O45" i="28"/>
  <c r="O52" s="1"/>
  <c r="C24" i="23" l="1"/>
  <c r="D24"/>
  <c r="O49" i="28"/>
  <c r="P27" i="8"/>
  <c r="P26" i="23" l="1"/>
  <c r="C26" s="1"/>
  <c r="P27"/>
  <c r="O58" i="28"/>
  <c r="P31" i="8"/>
  <c r="P28" i="23" s="1"/>
  <c r="C27" i="8"/>
  <c r="D27"/>
  <c r="P25" i="23"/>
  <c r="P33" i="8"/>
  <c r="P35" i="23" s="1"/>
  <c r="O55" i="28"/>
  <c r="P55" s="1"/>
  <c r="D35" i="23" l="1"/>
  <c r="C35"/>
  <c r="P33"/>
  <c r="C33" s="1"/>
  <c r="P34"/>
  <c r="D26"/>
  <c r="P31"/>
  <c r="C31" s="1"/>
  <c r="P32"/>
  <c r="C27"/>
  <c r="D27"/>
  <c r="D28"/>
  <c r="C28"/>
  <c r="C31" i="8"/>
  <c r="D31"/>
  <c r="D31" i="23"/>
  <c r="P76" i="8"/>
  <c r="D76" s="1"/>
  <c r="P30" i="23"/>
  <c r="P7" i="8"/>
  <c r="C7" s="1"/>
  <c r="P8"/>
  <c r="C8" s="1"/>
  <c r="D33"/>
  <c r="P29" i="23"/>
  <c r="C33" i="8"/>
  <c r="D25" i="23"/>
  <c r="C25"/>
  <c r="D33" l="1"/>
  <c r="C34"/>
  <c r="D34"/>
  <c r="P7"/>
  <c r="C7" s="1"/>
  <c r="C32"/>
  <c r="D32"/>
  <c r="C76" i="8"/>
  <c r="D30" i="23"/>
  <c r="C30"/>
  <c r="D7" i="8"/>
  <c r="P74" i="23"/>
  <c r="D74" s="1"/>
  <c r="D8" i="8"/>
  <c r="P8" i="23"/>
  <c r="C8" s="1"/>
  <c r="C29"/>
  <c r="D29"/>
  <c r="D7" l="1"/>
  <c r="C6" i="8" a="1"/>
  <c r="P6" s="1"/>
  <c r="C74" i="23"/>
  <c r="D8"/>
  <c r="C6" s="1" a="1"/>
  <c r="F6" i="8" l="1"/>
  <c r="Q6"/>
  <c r="E6"/>
  <c r="C6"/>
  <c r="C10" s="1"/>
  <c r="K6"/>
  <c r="M6"/>
  <c r="O6"/>
  <c r="J6"/>
  <c r="H6"/>
  <c r="R6"/>
  <c r="L6"/>
  <c r="S6"/>
  <c r="D6"/>
  <c r="D10" s="1"/>
  <c r="G6"/>
  <c r="N6"/>
  <c r="I6"/>
  <c r="I6" i="23"/>
  <c r="S6"/>
  <c r="N6"/>
  <c r="Q6"/>
  <c r="K6"/>
  <c r="J6"/>
  <c r="G6"/>
  <c r="H6"/>
  <c r="R6"/>
  <c r="L6"/>
  <c r="O6"/>
  <c r="F6"/>
  <c r="M6"/>
  <c r="E6"/>
  <c r="P6"/>
  <c r="C6"/>
  <c r="C10" s="1"/>
  <c r="D6"/>
  <c r="D10" s="1"/>
</calcChain>
</file>

<file path=xl/connections.xml><?xml version="1.0" encoding="utf-8"?>
<connections xmlns="http://schemas.openxmlformats.org/spreadsheetml/2006/main">
  <connection id="1" name="cty_bp" type="1" refreshedVersion="3" background="1" saveData="1">
    <dbPr connection="DSN=MS Access Database;DBQ=M:\MIS\AllOne\P_MIS_New.mdb;DriverId=25;FIL=MS Access;MaxBufferSize=2048;PageTimeout=5;" command="SELECT *_x000d_&#10;FROM master_ma_bp_cty"/>
  </connection>
  <connection id="2" name="cty_phi" type="1" refreshedVersion="3" background="1" saveData="1">
    <dbPr connection="DSN=MS Access Database;DBQ=M:\MIS\AllOne\P_MIS_New.mdb;DriverId=25;FIL=MS Access;MaxBufferSize=2048;PageTimeout=5;" command="SELECT *_x000d_&#10;FROM master_ma_phi_cty"/>
  </connection>
</connections>
</file>

<file path=xl/sharedStrings.xml><?xml version="1.0" encoding="utf-8"?>
<sst xmlns="http://schemas.openxmlformats.org/spreadsheetml/2006/main" count="8918" uniqueCount="2467">
  <si>
    <t>ten_nhom_phi</t>
  </si>
  <si>
    <t>ten_phi</t>
  </si>
  <si>
    <t>ma_phi</t>
  </si>
  <si>
    <t>Năm</t>
  </si>
  <si>
    <t>Tháng</t>
  </si>
  <si>
    <t>Ngày</t>
  </si>
  <si>
    <t>Bộ phận lập:</t>
  </si>
  <si>
    <t>TỔNG HỢP SỐ LIỆU NGÂN SÁCH</t>
  </si>
  <si>
    <t>Tổng cộng</t>
  </si>
  <si>
    <t>+</t>
  </si>
  <si>
    <t>Tháng 12</t>
  </si>
  <si>
    <t>Tháng 11</t>
  </si>
  <si>
    <t>Tháng 10</t>
  </si>
  <si>
    <t>Tháng 9</t>
  </si>
  <si>
    <t>Tháng 8</t>
  </si>
  <si>
    <t>Tháng 7</t>
  </si>
  <si>
    <t>Tháng 6</t>
  </si>
  <si>
    <t>Tháng 5</t>
  </si>
  <si>
    <t>Tháng 4</t>
  </si>
  <si>
    <t>Tháng 3</t>
  </si>
  <si>
    <t>Tháng 2</t>
  </si>
  <si>
    <t>Tháng 1</t>
  </si>
  <si>
    <t>Khoản mục</t>
  </si>
  <si>
    <t>Bộ phận ngân sách</t>
  </si>
  <si>
    <t>Data</t>
  </si>
  <si>
    <t>loai</t>
  </si>
  <si>
    <t>nh_phi</t>
  </si>
  <si>
    <t>note</t>
  </si>
  <si>
    <t>m12</t>
  </si>
  <si>
    <t>m11</t>
  </si>
  <si>
    <t>m10</t>
  </si>
  <si>
    <t>m09</t>
  </si>
  <si>
    <t>m08</t>
  </si>
  <si>
    <t>m07</t>
  </si>
  <si>
    <t>m06</t>
  </si>
  <si>
    <t>m05</t>
  </si>
  <si>
    <t>m04</t>
  </si>
  <si>
    <t>m03</t>
  </si>
  <si>
    <t>m02</t>
  </si>
  <si>
    <t>m01</t>
  </si>
  <si>
    <t>average</t>
  </si>
  <si>
    <t>total</t>
  </si>
  <si>
    <t>ns_phi</t>
  </si>
  <si>
    <t>ns_bp</t>
  </si>
  <si>
    <t>Loại</t>
  </si>
  <si>
    <t>Ghi chú</t>
  </si>
  <si>
    <t>Chỉ tiêu phân tích:</t>
  </si>
  <si>
    <t>Chi phí:</t>
  </si>
  <si>
    <t>Doanh thu:</t>
  </si>
  <si>
    <t>Đơn vị (đồng):</t>
  </si>
  <si>
    <t>Năm ngân sách:</t>
  </si>
  <si>
    <t>CÔNG TY:</t>
  </si>
  <si>
    <t>Trung bình tháng</t>
  </si>
  <si>
    <t>Nhóm</t>
  </si>
  <si>
    <t>Kết quả kinh doanh:</t>
  </si>
  <si>
    <t>Kết quả kinh doanh</t>
  </si>
  <si>
    <t>YÊU CẦU:
● Khai báo đầy đủ tên cty, bộ phận, người/ngày lập/duyệt
● Tất cả các số liệu phải được đặt công thức
    liên kết đến số liệu ở các bảng tính chi tiết
● Không được sửa đổi bảng này</t>
  </si>
  <si>
    <t>ten_bp</t>
  </si>
  <si>
    <t>ma_bp</t>
  </si>
  <si>
    <t>nhom_bp</t>
  </si>
  <si>
    <t>Ngân sách Kết quả Kinh doanh</t>
  </si>
  <si>
    <t>Ngân sách Dòng tiền</t>
  </si>
  <si>
    <t>Dòng tiền thuần:</t>
  </si>
  <si>
    <t>Dòng tiền thuần</t>
  </si>
  <si>
    <t>AAA000</t>
  </si>
  <si>
    <t>AAA000 VGR / Chung Cty</t>
  </si>
  <si>
    <t>AA Tđ Vingroup - Cty Cp</t>
  </si>
  <si>
    <t>AAA002</t>
  </si>
  <si>
    <t>AAA002 VGR / VP PCTTT 1</t>
  </si>
  <si>
    <t>AAA003</t>
  </si>
  <si>
    <t>AAA003 VGR / VP PCTTT 2</t>
  </si>
  <si>
    <t>AAA004</t>
  </si>
  <si>
    <t>AAA004 VGR / VP PCT BĐS</t>
  </si>
  <si>
    <t>AAA005</t>
  </si>
  <si>
    <t>AAA005 VGR / VP PCT kiêm TGĐ</t>
  </si>
  <si>
    <t>AAA020</t>
  </si>
  <si>
    <t>AAA020 VGR / Truyền thông</t>
  </si>
  <si>
    <t>AAA021</t>
  </si>
  <si>
    <t>AAA021 VGR / Truyền thông / Retail</t>
  </si>
  <si>
    <t>AAA022</t>
  </si>
  <si>
    <t>AAA022 VGR / Truyền thông / Vinpearl</t>
  </si>
  <si>
    <t>AAA023</t>
  </si>
  <si>
    <t>AAA023 VGR / Truyền thông / VinGS</t>
  </si>
  <si>
    <t>AAA040</t>
  </si>
  <si>
    <t>AAA040 VGR / Kế toán Cty</t>
  </si>
  <si>
    <t>AAA041</t>
  </si>
  <si>
    <t>AAA041 VGR / KS Tài chính</t>
  </si>
  <si>
    <t>AAA042</t>
  </si>
  <si>
    <t>AAA042 VGR / NS &amp; BCQT</t>
  </si>
  <si>
    <t>AAA045</t>
  </si>
  <si>
    <t>AAA045 VGR / Ban Đầu tư</t>
  </si>
  <si>
    <t>AAA050</t>
  </si>
  <si>
    <t>AAA050 VGR / HC &amp; Hậu cần HN</t>
  </si>
  <si>
    <t>AAA051</t>
  </si>
  <si>
    <t>AAA051 VGR / Văn thể phúc lợi</t>
  </si>
  <si>
    <t>AAA052</t>
  </si>
  <si>
    <t>AAA052 VGR / Văn thư</t>
  </si>
  <si>
    <t>AAA053</t>
  </si>
  <si>
    <t>AAA053 VGR / TT Lưu trữ</t>
  </si>
  <si>
    <t>AAA055</t>
  </si>
  <si>
    <t>AAA055 VGR / Trung tâm CNTT</t>
  </si>
  <si>
    <t>AAA057</t>
  </si>
  <si>
    <t>AAA057 VGR / Quản trị nhân sự</t>
  </si>
  <si>
    <t>AAA058</t>
  </si>
  <si>
    <t>AAA058 VGR / Đào tạo TĐ</t>
  </si>
  <si>
    <t>AAA059</t>
  </si>
  <si>
    <t>AAA059 VGR / Nhân sự HN</t>
  </si>
  <si>
    <t>AAA060</t>
  </si>
  <si>
    <t>AAA060 VGR / Phòng Kỹ thuật</t>
  </si>
  <si>
    <t>AAA100</t>
  </si>
  <si>
    <t>AAA100 VGR / Chung CN</t>
  </si>
  <si>
    <t>AAA103</t>
  </si>
  <si>
    <t>AAA103 VGR / PT Dự án CN</t>
  </si>
  <si>
    <t>AAA122</t>
  </si>
  <si>
    <t>AAA122 VGR / Truyền thông CN</t>
  </si>
  <si>
    <t>AAA140</t>
  </si>
  <si>
    <t>AAA140 VGR / Kế toán CN</t>
  </si>
  <si>
    <t>AAA150</t>
  </si>
  <si>
    <t>AAA150 VGR / HC &amp; Nhân sự CN</t>
  </si>
  <si>
    <t>AAA152</t>
  </si>
  <si>
    <t>AAA152 VGR / Cung ứng CN</t>
  </si>
  <si>
    <t>AAA155</t>
  </si>
  <si>
    <t>AAA155 VGR / IT CN</t>
  </si>
  <si>
    <t>AAA158</t>
  </si>
  <si>
    <t>AAA158 VGR / Đào tạo CN</t>
  </si>
  <si>
    <t>AAG100</t>
  </si>
  <si>
    <t>AAG100 VGR / Vincharm HCM</t>
  </si>
  <si>
    <t>AAQ100</t>
  </si>
  <si>
    <t>AAQ100 VGR / Căn hộ BT</t>
  </si>
  <si>
    <t>AAQ200</t>
  </si>
  <si>
    <t>AAQ200 VGR / Căn hộ ĐK</t>
  </si>
  <si>
    <t>ABA100</t>
  </si>
  <si>
    <t>AB Cty Cp Tđ Đầu tư VN</t>
  </si>
  <si>
    <t>ABA102</t>
  </si>
  <si>
    <t>ABA110</t>
  </si>
  <si>
    <t>ABA111</t>
  </si>
  <si>
    <t>BAA100</t>
  </si>
  <si>
    <t>BAA100 BĐSVC / Chung Cty</t>
  </si>
  <si>
    <t>BAA101</t>
  </si>
  <si>
    <t>BAA101 BĐSVC / Ban Giám đốc</t>
  </si>
  <si>
    <t>BAA102</t>
  </si>
  <si>
    <t>BAA102 BĐSVC / Kế toán</t>
  </si>
  <si>
    <t>BAA103</t>
  </si>
  <si>
    <t>BAA103 BĐSVC / Hành chính</t>
  </si>
  <si>
    <t>BAB101</t>
  </si>
  <si>
    <t>BAB101 BĐSVC / Sàn BĐS</t>
  </si>
  <si>
    <t>BAB111</t>
  </si>
  <si>
    <t>BAB111 BĐSVC / Marketing</t>
  </si>
  <si>
    <t>BAB112</t>
  </si>
  <si>
    <t>BAB112 BĐSVC / Bán hàng</t>
  </si>
  <si>
    <t>BAB113</t>
  </si>
  <si>
    <t>BAB113 BĐSVC / VinHomes</t>
  </si>
  <si>
    <t>BAB114</t>
  </si>
  <si>
    <t>BAB114 BĐSVC / Cho thuê VP</t>
  </si>
  <si>
    <t>BBA100</t>
  </si>
  <si>
    <t>BBA101</t>
  </si>
  <si>
    <t>BBA102</t>
  </si>
  <si>
    <t>BBA103</t>
  </si>
  <si>
    <t>BCA100</t>
  </si>
  <si>
    <t>BCA100 BĐS / SĐ / Chung Cty</t>
  </si>
  <si>
    <t>BC Cty Cp Đt &amp; Pt Đô thị Sài Đồng</t>
  </si>
  <si>
    <t>BCA101</t>
  </si>
  <si>
    <t>BCA101 BĐS / SĐ / Ban Giám đốc</t>
  </si>
  <si>
    <t>BCA102</t>
  </si>
  <si>
    <t>BCA102 BĐS / SĐ / Kế toán</t>
  </si>
  <si>
    <t>BCA204</t>
  </si>
  <si>
    <t>BCA204 BĐS / SĐ / Giải phóng mặt bằng</t>
  </si>
  <si>
    <t>BCQ100</t>
  </si>
  <si>
    <t>BCQ100 BĐS / SĐ / Biệt thự</t>
  </si>
  <si>
    <t>BCQ300</t>
  </si>
  <si>
    <t>BCQ300 BĐS / SĐ / TICC / Chung</t>
  </si>
  <si>
    <t>BCQ311</t>
  </si>
  <si>
    <t>BCQ311 BĐS / SĐ / TICC / Sân bóng</t>
  </si>
  <si>
    <t>BCQ312</t>
  </si>
  <si>
    <t>BCQ312 BĐS / SĐ / TICC / Vườn BBQ</t>
  </si>
  <si>
    <t>BCQ313</t>
  </si>
  <si>
    <t>BCQ313 BĐS / SĐ / TICC / Sân Golf</t>
  </si>
  <si>
    <t>BCQ314</t>
  </si>
  <si>
    <t>BCQ314 BĐS / SĐ / TICC / Bể bơi</t>
  </si>
  <si>
    <t>BCQ316</t>
  </si>
  <si>
    <t>BCQ316 BĐS / SĐ / TICC / BVIS</t>
  </si>
  <si>
    <t>BCQ317</t>
  </si>
  <si>
    <t>BCQ317 BĐS / SĐ / TICC / VinSchool</t>
  </si>
  <si>
    <t>BDA100</t>
  </si>
  <si>
    <t>BDA100 BĐS / Hoàng Gia / Chung Cty</t>
  </si>
  <si>
    <t>BD Cty Cp Đt &amp; Pt Địa ốc Hoàng Gia</t>
  </si>
  <si>
    <t>BDA101</t>
  </si>
  <si>
    <t>BDA101 BĐS / Hoàng Gia / Ban Giám đốc</t>
  </si>
  <si>
    <t>BDA102</t>
  </si>
  <si>
    <t>BDA102 BĐS / Hoàng Gia / Kế toán</t>
  </si>
  <si>
    <t>BDQ100</t>
  </si>
  <si>
    <t>BDQ100 BĐS / Hoàng Gia / Căn hộ RC</t>
  </si>
  <si>
    <t>BEA100</t>
  </si>
  <si>
    <t>BEA100 BĐS / Nam HN / Chung Cty</t>
  </si>
  <si>
    <t>BE Cty Cp Pt Đô thị Nam HN</t>
  </si>
  <si>
    <t>BEA101</t>
  </si>
  <si>
    <t>BEA101 BĐS / Nam HN / Ban Giám đốc</t>
  </si>
  <si>
    <t>BEA102</t>
  </si>
  <si>
    <t>BEA102 BĐS / Nam HN / Kế toán</t>
  </si>
  <si>
    <t>BEQ100</t>
  </si>
  <si>
    <t>BEQ100 BĐS / Nam HN / Căn hộ TC</t>
  </si>
  <si>
    <t>BFA100</t>
  </si>
  <si>
    <t>BFA100 BĐS / Bđs HP / Chung Cty</t>
  </si>
  <si>
    <t>BF Cty Cp Đt &amp; Pt Bđs HP</t>
  </si>
  <si>
    <t>BGA100</t>
  </si>
  <si>
    <t>BGA100 BĐS / TP Xanh / Chung Cty</t>
  </si>
  <si>
    <t>BG Cty Cp Pt Tp Xanh</t>
  </si>
  <si>
    <t>BHA100</t>
  </si>
  <si>
    <t>BHA100 BĐS / Xavinco / Chung Cty</t>
  </si>
  <si>
    <t>BH Cty Bđs Xavinco</t>
  </si>
  <si>
    <t>CAA100</t>
  </si>
  <si>
    <t>CAA100 Retail / Retail / Chung Cty</t>
  </si>
  <si>
    <t>CA Cty Cp Vincom Retail</t>
  </si>
  <si>
    <t>CAA101</t>
  </si>
  <si>
    <t>CAA102</t>
  </si>
  <si>
    <t>CAA102 Retail / Retail / Kế toán</t>
  </si>
  <si>
    <t>CAA103</t>
  </si>
  <si>
    <t>CAA103 Retail / Retail / Hành chính</t>
  </si>
  <si>
    <t>CAA104</t>
  </si>
  <si>
    <t>CAA104 Retail / Retail / Kinh doanh</t>
  </si>
  <si>
    <t>CBA100</t>
  </si>
  <si>
    <t>CBA100 Retail / VCC BT / Chung Cty</t>
  </si>
  <si>
    <t>CB Cty Tnhh VCC Bà Triệu</t>
  </si>
  <si>
    <t>CBA101</t>
  </si>
  <si>
    <t>CBA102</t>
  </si>
  <si>
    <t>CBA102 Retail / VCC BT / Kế toán</t>
  </si>
  <si>
    <t>CBC102</t>
  </si>
  <si>
    <t>CBC103</t>
  </si>
  <si>
    <t>CBC104</t>
  </si>
  <si>
    <t>CCA100</t>
  </si>
  <si>
    <t>CCA100 Retail / VCC ĐK / Chung Cty</t>
  </si>
  <si>
    <t>CC Cty Tnhh VCC Đồng Khởi</t>
  </si>
  <si>
    <t>CCA101</t>
  </si>
  <si>
    <t>CCA102</t>
  </si>
  <si>
    <t>CCA102 Retail / VCC ĐK / Kế toán</t>
  </si>
  <si>
    <t>CCC102</t>
  </si>
  <si>
    <t>CCC103</t>
  </si>
  <si>
    <t>CCC104</t>
  </si>
  <si>
    <t>CDA100</t>
  </si>
  <si>
    <t>CDA100 Retail / VCC LB / Chung Cty</t>
  </si>
  <si>
    <t>CD Cty Tnhh VCC Long Biên</t>
  </si>
  <si>
    <t>CDA101</t>
  </si>
  <si>
    <t>CDA102</t>
  </si>
  <si>
    <t>CDA102 Retail / VCC LB / Kế toán</t>
  </si>
  <si>
    <t>CDC102</t>
  </si>
  <si>
    <t>CDC103</t>
  </si>
  <si>
    <t>CDC104</t>
  </si>
  <si>
    <t>CEA100</t>
  </si>
  <si>
    <t>CEA100 Retail / Thời Đại / Chung Cty</t>
  </si>
  <si>
    <t>CE Cty Tnhh Mtv Tmđt &amp; Pt Thời Đại</t>
  </si>
  <si>
    <t>CEA101</t>
  </si>
  <si>
    <t>CEA102</t>
  </si>
  <si>
    <t>CEA102 Retail / Thời Đại / Kế toán</t>
  </si>
  <si>
    <t>CFA100</t>
  </si>
  <si>
    <t>CFA100 Retail / Mega RC / Chung Cty</t>
  </si>
  <si>
    <t>CF Cty Tnhh Mega Royal City</t>
  </si>
  <si>
    <t>CFA101</t>
  </si>
  <si>
    <t>CFC102</t>
  </si>
  <si>
    <t>CFC103</t>
  </si>
  <si>
    <t>CFC104</t>
  </si>
  <si>
    <t>CGA100</t>
  </si>
  <si>
    <t>CGA100 Retail / Mega TC / Chung Cty</t>
  </si>
  <si>
    <t>CG Cty Tnhh Mega Times City</t>
  </si>
  <si>
    <t>CGA101</t>
  </si>
  <si>
    <t>CGC102</t>
  </si>
  <si>
    <t>CGC103</t>
  </si>
  <si>
    <t>CGC104</t>
  </si>
  <si>
    <t>DAA100</t>
  </si>
  <si>
    <t>DAA100 Vinpearl / Chung Cty</t>
  </si>
  <si>
    <t>DA Cty Cp Vinpearl</t>
  </si>
  <si>
    <t>DAA101</t>
  </si>
  <si>
    <t>DAA101 Vinpearl / Ban Giám đốc</t>
  </si>
  <si>
    <t>DAA102</t>
  </si>
  <si>
    <t>DAA102 Vinpearl / Kế toán</t>
  </si>
  <si>
    <t>DAA103</t>
  </si>
  <si>
    <t>DAA103 Vinpearl / Kinh doanh</t>
  </si>
  <si>
    <t>DBA100</t>
  </si>
  <si>
    <t>DBA100 VPNT / Khối VP / BP Chung</t>
  </si>
  <si>
    <t>DB Cty Tnhh Mtv Vinpearl Nha Trang</t>
  </si>
  <si>
    <t>DBA101</t>
  </si>
  <si>
    <t>DBA103</t>
  </si>
  <si>
    <t>DBA104</t>
  </si>
  <si>
    <t>DBA104 VPNT / Khối VP / Hành chính</t>
  </si>
  <si>
    <t>DBA105</t>
  </si>
  <si>
    <t>DBA105 VPNT / Khối VP / Nhân sự</t>
  </si>
  <si>
    <t>DBA106</t>
  </si>
  <si>
    <t>DBA106 VPNT / Khối VP / Kế toán</t>
  </si>
  <si>
    <t>DBA107</t>
  </si>
  <si>
    <t>DBA107 VPNT / Khối VP / Cung ứng</t>
  </si>
  <si>
    <t>DBA108</t>
  </si>
  <si>
    <t>DBA108 VPNT / Khối VP / Tin học</t>
  </si>
  <si>
    <t>DBA110</t>
  </si>
  <si>
    <t>DBA110 VPNT / Khối VP / Đào tạo</t>
  </si>
  <si>
    <t>DBA125</t>
  </si>
  <si>
    <t>DBA125 VPNT / Khối VP / Phát triển kinh doanh</t>
  </si>
  <si>
    <t>DBA130</t>
  </si>
  <si>
    <t>DBA130 VPNT / Khối VP / VP Vận chuyển</t>
  </si>
  <si>
    <t>DBA131</t>
  </si>
  <si>
    <t>DBA131 VPNT / Khối VP / Đội xe</t>
  </si>
  <si>
    <t>DBA132</t>
  </si>
  <si>
    <t>DBA132 VPNT / Khối VP / Tàu thuyền</t>
  </si>
  <si>
    <t>DBA140</t>
  </si>
  <si>
    <t>DBA140 VPNT / Khối VP / Kỹ thuật điện</t>
  </si>
  <si>
    <t>DBA141</t>
  </si>
  <si>
    <t>DBA141 VPNT / Khối VP / Cung cấp, xử lý nước</t>
  </si>
  <si>
    <t>DBA142</t>
  </si>
  <si>
    <t>DBA143</t>
  </si>
  <si>
    <t>DBA143 VPNT / Khối VP / Kỹ thuật sửa chữa</t>
  </si>
  <si>
    <t>DBA150</t>
  </si>
  <si>
    <t>DBA150 VPNT / Khối VP / Cây xanh Cảnh quan</t>
  </si>
  <si>
    <t>DBA152</t>
  </si>
  <si>
    <t>DBA152 VPNT / Khối VP / Vườn ươm</t>
  </si>
  <si>
    <t>DBA161</t>
  </si>
  <si>
    <t>DBA161 VPNT / Khối VP / Chùa Trúc Lâm</t>
  </si>
  <si>
    <t>DBD100</t>
  </si>
  <si>
    <t>DBD100 VPNT / KS 5* / BP Chung</t>
  </si>
  <si>
    <t>DBD101</t>
  </si>
  <si>
    <t>DBD101 VPNT / KS 5* / Tổng quản lý</t>
  </si>
  <si>
    <t>DBD102</t>
  </si>
  <si>
    <t>DBD102 VPNT / KS 5* / Kho H9</t>
  </si>
  <si>
    <t>DBD103</t>
  </si>
  <si>
    <t>DBD106</t>
  </si>
  <si>
    <t>DBD115</t>
  </si>
  <si>
    <t>DBD125</t>
  </si>
  <si>
    <t>DBD140</t>
  </si>
  <si>
    <t>DBD150</t>
  </si>
  <si>
    <t>DBD160</t>
  </si>
  <si>
    <t>DBD161</t>
  </si>
  <si>
    <t>DBD162</t>
  </si>
  <si>
    <t>DBD163</t>
  </si>
  <si>
    <t>DBD170</t>
  </si>
  <si>
    <t>DBD171</t>
  </si>
  <si>
    <t>DBD172</t>
  </si>
  <si>
    <t>DBD173</t>
  </si>
  <si>
    <t>DBD174</t>
  </si>
  <si>
    <t>DBD175</t>
  </si>
  <si>
    <t>DBD176</t>
  </si>
  <si>
    <t>DBD177</t>
  </si>
  <si>
    <t>DBD178</t>
  </si>
  <si>
    <t>DBD179</t>
  </si>
  <si>
    <t>DBD180</t>
  </si>
  <si>
    <t>DBD181</t>
  </si>
  <si>
    <t>DBD184</t>
  </si>
  <si>
    <t>DBD200</t>
  </si>
  <si>
    <t>DBD200 VPNT / KS 6* / BP Chung</t>
  </si>
  <si>
    <t>DBD201</t>
  </si>
  <si>
    <t>DBD201 VPNT / KS 6* / Tổng quản lý</t>
  </si>
  <si>
    <t>DBD203</t>
  </si>
  <si>
    <t>DBD203 VPNT / KS 6* / Nhà ăn</t>
  </si>
  <si>
    <t>DBD206</t>
  </si>
  <si>
    <t>DBD206 VPNT / KS 6* / Kế toán</t>
  </si>
  <si>
    <t>DBD215</t>
  </si>
  <si>
    <t>DBD215 VPNT / KS 6* / Shop &amp; Kiosk</t>
  </si>
  <si>
    <t>DBD225</t>
  </si>
  <si>
    <t>DBD225 VPNT / KS 6* / Phát triển Kinh doanh</t>
  </si>
  <si>
    <t>DBD240</t>
  </si>
  <si>
    <t>DBD240 VPNT / KS 6* / Kỹ thuật</t>
  </si>
  <si>
    <t>DBD250</t>
  </si>
  <si>
    <t>DBD261</t>
  </si>
  <si>
    <t>DBD270</t>
  </si>
  <si>
    <t>DBD270 VPNT / KS 6* / F&amp;B</t>
  </si>
  <si>
    <t>DBD271</t>
  </si>
  <si>
    <t>DBD271 VPNT / KS 6* / NH Việt Nam</t>
  </si>
  <si>
    <t>DBD272</t>
  </si>
  <si>
    <t>DBD272 VPNT / KS 6* / BP Bếp</t>
  </si>
  <si>
    <t>DBD273</t>
  </si>
  <si>
    <t>DBD273 VPNT / KS 6* / Room Service</t>
  </si>
  <si>
    <t>DBD274</t>
  </si>
  <si>
    <t>DBD274 VPNT / KS 6* / Minibar</t>
  </si>
  <si>
    <t>DBD275</t>
  </si>
  <si>
    <t>DBD275 VPNT / KS 6* / Blue Lagoon</t>
  </si>
  <si>
    <t>DBD276</t>
  </si>
  <si>
    <t>DBD276 VPNT / KS 6* / Lobby Bar</t>
  </si>
  <si>
    <t>DBD290</t>
  </si>
  <si>
    <t>DBD290 VPNT / KS 6* / Laundry</t>
  </si>
  <si>
    <t>DBD291</t>
  </si>
  <si>
    <t>DBD293</t>
  </si>
  <si>
    <t>DBD293 VPNT / KS 6* / Business Center</t>
  </si>
  <si>
    <t>DBD294</t>
  </si>
  <si>
    <t>DBD294 VPNT / KS 6* / Spa &amp; Fitness</t>
  </si>
  <si>
    <t>DBE100</t>
  </si>
  <si>
    <t>DBE100 VPNT / VAP / BP Chung</t>
  </si>
  <si>
    <t>DBE101</t>
  </si>
  <si>
    <t>DBE101 VPNT / VAP / Tổng quản lý</t>
  </si>
  <si>
    <t>DBE102</t>
  </si>
  <si>
    <t>DBE102 VPNT / VAP / Tổng kho</t>
  </si>
  <si>
    <t>DBE103</t>
  </si>
  <si>
    <t>DBE103 VPNT / VAP / Nhà ăn Núi giả</t>
  </si>
  <si>
    <t>DBE110</t>
  </si>
  <si>
    <t>DBE110 VPNT / VAP / Locker &amp; KS cổng</t>
  </si>
  <si>
    <t>DBE115</t>
  </si>
  <si>
    <t>DBE115 VPNT / VAP / Phố Mua sắm VAP</t>
  </si>
  <si>
    <t>DBE123</t>
  </si>
  <si>
    <t>DBE123 VPNT / VAP / Bán vé, hướng dẫn</t>
  </si>
  <si>
    <t>DBE125</t>
  </si>
  <si>
    <t>DBE125 VPNT / VAP / Phòng Phát triển KD</t>
  </si>
  <si>
    <t>DBE126</t>
  </si>
  <si>
    <t>DBE126 VPNT / VAP / Kinh doanh &amp; Event</t>
  </si>
  <si>
    <t>DBE140</t>
  </si>
  <si>
    <t>DBE140 VPNT / VAP / Kỹ thuật</t>
  </si>
  <si>
    <t>DBE150</t>
  </si>
  <si>
    <t>DBE150 VPNT / VAP / Cây xanh</t>
  </si>
  <si>
    <t>DBE151</t>
  </si>
  <si>
    <t>DBE151 VPNT / VAP / Vệ sinh Môi trường</t>
  </si>
  <si>
    <t>DBE170</t>
  </si>
  <si>
    <t>DBE170 VPNT / VAP / VP Fastfood</t>
  </si>
  <si>
    <t>DBE171</t>
  </si>
  <si>
    <t>DBE171 VPNT / VAP / FF Ga đi</t>
  </si>
  <si>
    <t>DBE172</t>
  </si>
  <si>
    <t>DBE172 VPNT / VAP / FF Con Voi</t>
  </si>
  <si>
    <t>DBE173</t>
  </si>
  <si>
    <t>DBE173 VPNT / VAP / Kios Ferry</t>
  </si>
  <si>
    <t>DBE174</t>
  </si>
  <si>
    <t>DBE174 VPNT / VAP / NH Làng ẩm thực</t>
  </si>
  <si>
    <t>DBE177</t>
  </si>
  <si>
    <t>DBE177 VPNT / VAP / FF Công viên nước</t>
  </si>
  <si>
    <t>DBE179</t>
  </si>
  <si>
    <t>DBE179 VPNT / VAP / Quán ăn 3 miền</t>
  </si>
  <si>
    <t>DBF100</t>
  </si>
  <si>
    <t>DBF100 VPNT / Golf / BP Chung</t>
  </si>
  <si>
    <t>DBF101</t>
  </si>
  <si>
    <t>DBF101 VPNT / Golf / Tổng quản lý</t>
  </si>
  <si>
    <t>DBF106</t>
  </si>
  <si>
    <t>DBF106 VPNT / Golf / Kế toán</t>
  </si>
  <si>
    <t>DBF115</t>
  </si>
  <si>
    <t>DBF115 VPNT / Golf / Shop &amp; Kiosk</t>
  </si>
  <si>
    <t>DBF130</t>
  </si>
  <si>
    <t>DBF130 VPNT / Golf / Đội xe</t>
  </si>
  <si>
    <t>DBF140</t>
  </si>
  <si>
    <t>DBF140 VPNT / Golf / Kỹ thuật sân</t>
  </si>
  <si>
    <t>DBF150</t>
  </si>
  <si>
    <t>DBF150 VPNT / Golf / Cây xanh</t>
  </si>
  <si>
    <t>DBF151</t>
  </si>
  <si>
    <t>DBF151 VPNT / Golf / Vệ sinh Môi trường</t>
  </si>
  <si>
    <t>DBF160</t>
  </si>
  <si>
    <t>DBF160 VPNT / Golf / Lễ tân</t>
  </si>
  <si>
    <t>DBF161</t>
  </si>
  <si>
    <t>DBF161 VPNT / Golf / Dịch vụ sân</t>
  </si>
  <si>
    <t>DBF162</t>
  </si>
  <si>
    <t>DBF162 VPNT / Golf / Phục vụ sân</t>
  </si>
  <si>
    <t>DBF163</t>
  </si>
  <si>
    <t>DBF163 VPNT / Golf / Phục vụ Hội viên</t>
  </si>
  <si>
    <t>DBF164</t>
  </si>
  <si>
    <t>DBF164 VPNT / Golf / Giữ đồ</t>
  </si>
  <si>
    <t>DBF170</t>
  </si>
  <si>
    <t>DBF170 VPNT / Golf / Ẩm thực</t>
  </si>
  <si>
    <t>DCD100</t>
  </si>
  <si>
    <t>DCD100 VPĐN / KS / BP Chung</t>
  </si>
  <si>
    <t>DC Cty Tnhh Mtv Vinpearl Đà Nẵng</t>
  </si>
  <si>
    <t>DCD101</t>
  </si>
  <si>
    <t>DCD101 VPĐN / KS / Tổng Quản lý</t>
  </si>
  <si>
    <t>DCD102</t>
  </si>
  <si>
    <t>DCD102 VPĐN / KS / Kho</t>
  </si>
  <si>
    <t>DCD103</t>
  </si>
  <si>
    <t>DCD103 VPĐN / KS / Canteen</t>
  </si>
  <si>
    <t>DCD104</t>
  </si>
  <si>
    <t>DCD104 VPĐN / KS / Hành chính</t>
  </si>
  <si>
    <t>DCD105</t>
  </si>
  <si>
    <t>DCD105 VPĐN / KS / Nhân sự</t>
  </si>
  <si>
    <t>DCD106</t>
  </si>
  <si>
    <t>DCD106 VPĐN / KS / Kế toán</t>
  </si>
  <si>
    <t>DCD107</t>
  </si>
  <si>
    <t>DCD107 VPĐN / KS / Cung ứng</t>
  </si>
  <si>
    <t>DCD108</t>
  </si>
  <si>
    <t>DCD108 VPĐN / KS / IT</t>
  </si>
  <si>
    <t>DCD110</t>
  </si>
  <si>
    <t>DCD110 VPĐN / KS / Đào tạo</t>
  </si>
  <si>
    <t>DCD125</t>
  </si>
  <si>
    <t>DCD125 VPĐN / KS / Phát triển Kinh doanh</t>
  </si>
  <si>
    <t>DCD128</t>
  </si>
  <si>
    <t>DCD128 VPĐN / KS / KD CSKĐ &amp; Event</t>
  </si>
  <si>
    <t>DCD130</t>
  </si>
  <si>
    <t>DCD130 VPĐN / KS / Vận chuyển</t>
  </si>
  <si>
    <t>DCD140</t>
  </si>
  <si>
    <t>DCD140 VPĐN / KS / Kỹ thuật</t>
  </si>
  <si>
    <t>DCD150</t>
  </si>
  <si>
    <t>DCD160</t>
  </si>
  <si>
    <t>DCD160 VPĐN / KS / Lễ tân</t>
  </si>
  <si>
    <t>DCD170</t>
  </si>
  <si>
    <t>DCD170 VPĐN / KS / VP F&amp;B</t>
  </si>
  <si>
    <t>DCD171</t>
  </si>
  <si>
    <t>DCD171 VPĐN / KS / NH Gourmet</t>
  </si>
  <si>
    <t>DCD172</t>
  </si>
  <si>
    <t>DCD172 VPĐN / KS / NH Oriental</t>
  </si>
  <si>
    <t>DCD173</t>
  </si>
  <si>
    <t>DCD173 VPĐN / KS / Writer's Bar</t>
  </si>
  <si>
    <t>DCD174</t>
  </si>
  <si>
    <t>DCD174 VPĐN / KS / Lobby Lounge</t>
  </si>
  <si>
    <t>DCD175</t>
  </si>
  <si>
    <t>DCD175 VPĐN / KS / Terrace Café</t>
  </si>
  <si>
    <t>DCD176</t>
  </si>
  <si>
    <t>DCD176 VPĐN / KS / Pool Bar</t>
  </si>
  <si>
    <t>DCD177</t>
  </si>
  <si>
    <t>DCD177 VPĐN / KS / Room Service</t>
  </si>
  <si>
    <t>DCD178</t>
  </si>
  <si>
    <t>DCD178 VPĐN / KS / Minibar</t>
  </si>
  <si>
    <t>DCD179</t>
  </si>
  <si>
    <t>DCD180</t>
  </si>
  <si>
    <t>DCD194</t>
  </si>
  <si>
    <t>DCD194 VPĐN / KS / Spa &amp; Fitness</t>
  </si>
  <si>
    <t>DCD200</t>
  </si>
  <si>
    <t>DCD200 VPĐN / BT / BP Chung</t>
  </si>
  <si>
    <t>DCD201</t>
  </si>
  <si>
    <t>DCD201 VPĐN / BT / Tổng Quản lý</t>
  </si>
  <si>
    <t>DCD202</t>
  </si>
  <si>
    <t>DCD202 VPĐN / BT / Kho</t>
  </si>
  <si>
    <t>DCD203</t>
  </si>
  <si>
    <t>DCD203 VPĐN / BT / Canteen</t>
  </si>
  <si>
    <t>DCD204</t>
  </si>
  <si>
    <t>DCD204 VPĐN / BT / Hành chính</t>
  </si>
  <si>
    <t>DCD205</t>
  </si>
  <si>
    <t>DCD205 VPĐN / BT / Nhân sự</t>
  </si>
  <si>
    <t>DCD206</t>
  </si>
  <si>
    <t>DCD206 VPĐN / BT / Kế toán</t>
  </si>
  <si>
    <t>DCD207</t>
  </si>
  <si>
    <t>DCD207 VPĐN / BT / Cung ứng</t>
  </si>
  <si>
    <t>DCD208</t>
  </si>
  <si>
    <t>DCD208 VPĐN / BT / IT</t>
  </si>
  <si>
    <t>DCD210</t>
  </si>
  <si>
    <t>DCD210 VPĐN / BT / Đào tạo</t>
  </si>
  <si>
    <t>DCD230</t>
  </si>
  <si>
    <t>DCD230 VPĐN / BT / Vận chuyển</t>
  </si>
  <si>
    <t>DCD240</t>
  </si>
  <si>
    <t>DCD240 VPĐN / BT / Kỹ thuật</t>
  </si>
  <si>
    <t>DCD250</t>
  </si>
  <si>
    <t>DCD250 VPĐN / BT / Vệ sinh Môi trường</t>
  </si>
  <si>
    <t>DCD290</t>
  </si>
  <si>
    <t>DCD290 VPĐN / BT / Laundry</t>
  </si>
  <si>
    <t>DCD291</t>
  </si>
  <si>
    <t>DCD291 VPĐN / BT/ Giải trí</t>
  </si>
  <si>
    <t>DEA100</t>
  </si>
  <si>
    <t>DEA100 VPHA / Chung Cty</t>
  </si>
  <si>
    <t>DE Cty Tnhh Mtv Vinpearl Hội An</t>
  </si>
  <si>
    <t>HAA100</t>
  </si>
  <si>
    <t>HAA100 VinMec / Chung Bệnh viện</t>
  </si>
  <si>
    <t>HA Bv Đa khoa Vinmec</t>
  </si>
  <si>
    <t>HAA101</t>
  </si>
  <si>
    <t>HAA101 VinMec / Ban Giám đốc</t>
  </si>
  <si>
    <t>HAA103</t>
  </si>
  <si>
    <t>HAA103 VinMec / Quản lý chất lượng</t>
  </si>
  <si>
    <t>HAA104</t>
  </si>
  <si>
    <t>HAA104 VinMec / Đào tạo &amp; NCKH</t>
  </si>
  <si>
    <t>HAA105</t>
  </si>
  <si>
    <t>HAA105 VinMec / Nhân sự</t>
  </si>
  <si>
    <t>HAA106</t>
  </si>
  <si>
    <t>HAA106 VinMec / Kế toán</t>
  </si>
  <si>
    <t>HAA120</t>
  </si>
  <si>
    <t>HAA120 VinMec / Marketing &amp; Truyền thông</t>
  </si>
  <si>
    <t>HAA122</t>
  </si>
  <si>
    <t>HAA122 VinMec / DVKH</t>
  </si>
  <si>
    <t>HAA130</t>
  </si>
  <si>
    <t>HAA130 VinMec / Công nghệ Thông tin</t>
  </si>
  <si>
    <t>HAA131</t>
  </si>
  <si>
    <t>HAA131 VinMec / Mua hàng</t>
  </si>
  <si>
    <t>HAA132</t>
  </si>
  <si>
    <t>HAA132 VinMec / Thiết bị Y tế</t>
  </si>
  <si>
    <t>HAA133</t>
  </si>
  <si>
    <t>HAA133 VinMec / Kho</t>
  </si>
  <si>
    <t>HAA134</t>
  </si>
  <si>
    <t>HAA134 VinMec / Bếp ăn, Dinh dưỡng</t>
  </si>
  <si>
    <t>HAA150</t>
  </si>
  <si>
    <t>HAA150 VinMec / BQLTN / VP BQL</t>
  </si>
  <si>
    <t>HAA151</t>
  </si>
  <si>
    <t>HAA151 VinMec / BQLTN / Hành chính</t>
  </si>
  <si>
    <t>HAA152</t>
  </si>
  <si>
    <t>HAA152 VinMec / BQLTN / Kỹ thuật</t>
  </si>
  <si>
    <t>HAA153</t>
  </si>
  <si>
    <t>HAA153 VinMec / BQLTN / Vệ sinh</t>
  </si>
  <si>
    <t>HAA154</t>
  </si>
  <si>
    <t>HAA154 VinMec / BQLTN / Giặt là</t>
  </si>
  <si>
    <t>HAH111</t>
  </si>
  <si>
    <t>HAH111 VinMec / Chấn thương / Chấn thương Chỉnh hình</t>
  </si>
  <si>
    <t>HAH112</t>
  </si>
  <si>
    <t>HAH112 VinMec / Chấn thương / Phẫu thuật Thần kinh</t>
  </si>
  <si>
    <t>HAH121</t>
  </si>
  <si>
    <t>HAH121 VinMec / Ngoại chung / Phẫu thuật Tiêu hóa</t>
  </si>
  <si>
    <t>HAH122</t>
  </si>
  <si>
    <t>HAH122 VinMec / Ngoại chung / Phẫu thuật Tiết niệu</t>
  </si>
  <si>
    <t>HAH123</t>
  </si>
  <si>
    <t>HAH123 VinMec / Ngoại chung / Phẫu thuật Nhi</t>
  </si>
  <si>
    <t>HAH131</t>
  </si>
  <si>
    <t>HAH131 VinMec / Liên chuyên khoa / Răng Hàm Mặt</t>
  </si>
  <si>
    <t>HAH132</t>
  </si>
  <si>
    <t>HAH132 VinMec / Liên chuyên khoa / Tai Mũi Họng</t>
  </si>
  <si>
    <t>HAH133</t>
  </si>
  <si>
    <t>HAH133 VinMec / Liên chuyên khoa / Mắt</t>
  </si>
  <si>
    <t>HAH134</t>
  </si>
  <si>
    <t>HAH134 VinMec / Liên chuyên khoa / Tạo hình Thẩm mỹ</t>
  </si>
  <si>
    <t>HAH141</t>
  </si>
  <si>
    <t>HAH141 VinMec / Tim mạch / Nội Tim mạch</t>
  </si>
  <si>
    <t>HAH142</t>
  </si>
  <si>
    <t>HAH142 VinMec / Tim mạch / Tim mạch can thiệp</t>
  </si>
  <si>
    <t>HAH143</t>
  </si>
  <si>
    <t>HAH143 VinMec / Tim mạch / Phẫu thuật Tim mạch</t>
  </si>
  <si>
    <t>HAH151</t>
  </si>
  <si>
    <t>HAH151 VinMec / Khoa Nội Tiêu hóa- Xơ gan- TT Nội soi</t>
  </si>
  <si>
    <t>HAH161</t>
  </si>
  <si>
    <t>HAH161 VinMec / Nội chung / Hô hấp</t>
  </si>
  <si>
    <t>HAH162</t>
  </si>
  <si>
    <t>HAH162 VinMec / Nội chung / Nội Thần kinh</t>
  </si>
  <si>
    <t>HAH163</t>
  </si>
  <si>
    <t>HAH163 VinMec / Nội chung / Nội tiết-Tiểu đường</t>
  </si>
  <si>
    <t>HAH164</t>
  </si>
  <si>
    <t>HAH165</t>
  </si>
  <si>
    <t>HAH165 VinMec / Nội chung / Da liễu</t>
  </si>
  <si>
    <t>HAH166</t>
  </si>
  <si>
    <t>HAH166 VinMec / Nội chung / Miễn dịch- Dị ứng</t>
  </si>
  <si>
    <t>HAH167</t>
  </si>
  <si>
    <t>HAH167 VinMec / Nội chung / Ung thư</t>
  </si>
  <si>
    <t>HAH170</t>
  </si>
  <si>
    <t>HAH170 VinMec / Khoa Thận- Thận nhân tạo</t>
  </si>
  <si>
    <t>HAH180</t>
  </si>
  <si>
    <t>HAH180 VinMec / Chuyên khoa Sản phụ khoa</t>
  </si>
  <si>
    <t>HAH190</t>
  </si>
  <si>
    <t>HAH190 VinMec / Khoa Nội nhi</t>
  </si>
  <si>
    <t>HAH1A0</t>
  </si>
  <si>
    <t>HAH1A0 VinMec / Khoa Sơ sinh</t>
  </si>
  <si>
    <t>HAH1B0</t>
  </si>
  <si>
    <t>HAH1B0 VinMec / Khoa Gây mê- Giảm đau</t>
  </si>
  <si>
    <t>HAH1C1</t>
  </si>
  <si>
    <t>HAH1C1 VinMec / Hồi sức Cấp cứu / Cấp cứu</t>
  </si>
  <si>
    <t>HAH1D1</t>
  </si>
  <si>
    <t>HAH1D1 VinMec / Xét nghiệm / XN huyết học</t>
  </si>
  <si>
    <t>HAH1D2</t>
  </si>
  <si>
    <t>HAH1D2 VinMec / Xét nghiệm / XN sinh hóa</t>
  </si>
  <si>
    <t>HAH1D3</t>
  </si>
  <si>
    <t>HAH1D3 VinMec / Xét nghiệm / XN vi sinh</t>
  </si>
  <si>
    <t>HAH1D4</t>
  </si>
  <si>
    <t>HAH1D4 VinMec / Xét nghiệm / Giải phẫu bệnh</t>
  </si>
  <si>
    <t>HAH1D5</t>
  </si>
  <si>
    <t>HAH1D5 VinMec / Xét nghiệm / XN Miễn dịch</t>
  </si>
  <si>
    <t>HAH1D6</t>
  </si>
  <si>
    <t>HAH1D6 VinMec / Xét nghiệm / XN sinh học phân tử</t>
  </si>
  <si>
    <t>HAH1E0</t>
  </si>
  <si>
    <t>HAH1E0 VinMec / Khoa Chống nhiễm khuẩn</t>
  </si>
  <si>
    <t>HAH1F0</t>
  </si>
  <si>
    <t>HAH1F0 VinMec / Khoa Dinh dưỡng</t>
  </si>
  <si>
    <t>HAH1G0</t>
  </si>
  <si>
    <t>HAH1G0 VinMec / Khoa Phục hồi Chức năng</t>
  </si>
  <si>
    <t>HAH1H0</t>
  </si>
  <si>
    <t>HAH1H0 VinMec / Khoa Chẩn đoán Hình ảnh</t>
  </si>
  <si>
    <t>HAH1I2</t>
  </si>
  <si>
    <t>HAH1I2 VinMec / Chuyên khoa nội Đa khoa</t>
  </si>
  <si>
    <t>HAH1J1</t>
  </si>
  <si>
    <t>HAH1J1 VinMec / Khoa Dược</t>
  </si>
  <si>
    <t>HAH1K1</t>
  </si>
  <si>
    <t>HAH1K1 VinMec / Điều dưỡng / Các khoa</t>
  </si>
  <si>
    <t>HAH1K2</t>
  </si>
  <si>
    <t>HAH1K2 VinMec / Điều dưỡng / Nhà mổ</t>
  </si>
  <si>
    <t>HAH1K3</t>
  </si>
  <si>
    <t>HAH1K3 VinMec / Điều dưỡng / Hồi sức Tích cực</t>
  </si>
  <si>
    <t>HAH1K4</t>
  </si>
  <si>
    <t>HAH1K4 VinMec / Điều dưỡng / Hồi sức Tích cực Nhi</t>
  </si>
  <si>
    <t>HAH1K5</t>
  </si>
  <si>
    <t>HAH1K5 VinMec / Điều dưỡng / Nội soi</t>
  </si>
  <si>
    <t>HAH1K6</t>
  </si>
  <si>
    <t>HAH1K6 VinMec / Điều dưỡng / Cấp cứu</t>
  </si>
  <si>
    <t>HAH1K7</t>
  </si>
  <si>
    <t>HAH1K7 VinMec / Điều dưỡng / Điều trị Trong ngày</t>
  </si>
  <si>
    <t>HAH1K8</t>
  </si>
  <si>
    <t>HAH1K8 VinMec / Điều dưỡng / Nội nhi</t>
  </si>
  <si>
    <t>HAH1K9</t>
  </si>
  <si>
    <t>HAH1K9 VinMec / Điều dưỡng / Nội tim</t>
  </si>
  <si>
    <t>HAH1KA</t>
  </si>
  <si>
    <t>HAH1KA VinMec / Điều dưỡng / Sản phụ khoa</t>
  </si>
  <si>
    <t>HAH1KB</t>
  </si>
  <si>
    <t>HAH1KB VinMec / Điều dưỡng / Sơ sinh</t>
  </si>
  <si>
    <t>HAH1KC</t>
  </si>
  <si>
    <t>HAH1KC VinMec / Điều dưỡng / Xét nghiệm vi sinh</t>
  </si>
  <si>
    <t>HAH1KD</t>
  </si>
  <si>
    <t>HAH1KD VinMec / Điều dưỡng / PHCN</t>
  </si>
  <si>
    <t>HAH1KE</t>
  </si>
  <si>
    <t>HAH1KE VinMec / Điều dưỡng / TT tiệt trùng</t>
  </si>
  <si>
    <t>HAH1L0</t>
  </si>
  <si>
    <t>HAH1L0 VinMec / TT Tế bào gốc, Xét nghiệm gen</t>
  </si>
  <si>
    <t>HAH1M0</t>
  </si>
  <si>
    <t>HAH1M0 VinMec / Khoa Đông Y</t>
  </si>
  <si>
    <t>HAH1N0</t>
  </si>
  <si>
    <t>HAH1N0 VinMec / TT Vacxin</t>
  </si>
  <si>
    <t>HAH200</t>
  </si>
  <si>
    <t>HAH200 VinMec / TT Hợp tác các bệnh về gan</t>
  </si>
  <si>
    <t>HAH301</t>
  </si>
  <si>
    <t>HAH301 VinMec / RC / Nhà thuốc</t>
  </si>
  <si>
    <t>HAH302</t>
  </si>
  <si>
    <t>HAH302 VinMec / RC / Răng hàm mặt</t>
  </si>
  <si>
    <t>HAH303</t>
  </si>
  <si>
    <t>HAH303 VinMec / RC / Tai mũi họng</t>
  </si>
  <si>
    <t>HAH304</t>
  </si>
  <si>
    <t>HAH304 VinMec / RC / Sản, phụ khoa</t>
  </si>
  <si>
    <t>HAH305</t>
  </si>
  <si>
    <t>HAH305 VinMec / RC / Nhi</t>
  </si>
  <si>
    <t>HAH306</t>
  </si>
  <si>
    <t>HAH306 VinMec / RC / Chẩn đoán hình ảnh</t>
  </si>
  <si>
    <t>HAH307</t>
  </si>
  <si>
    <t>HAH307 VinMec / RC / Nội tổng hợp</t>
  </si>
  <si>
    <t>IAA100</t>
  </si>
  <si>
    <t>IA Cty Tnhh Mtv VinSchool</t>
  </si>
  <si>
    <t>IAA101</t>
  </si>
  <si>
    <t>IAA102</t>
  </si>
  <si>
    <t>IAA103</t>
  </si>
  <si>
    <t>IAA105</t>
  </si>
  <si>
    <t>IAA106</t>
  </si>
  <si>
    <t>IAA107</t>
  </si>
  <si>
    <t>IAA108</t>
  </si>
  <si>
    <t>IAA109</t>
  </si>
  <si>
    <t>IAA110</t>
  </si>
  <si>
    <t>IAA111</t>
  </si>
  <si>
    <t>IAI101</t>
  </si>
  <si>
    <t>IAI111</t>
  </si>
  <si>
    <t>IAI112</t>
  </si>
  <si>
    <t>IAI113</t>
  </si>
  <si>
    <t>IAI114</t>
  </si>
  <si>
    <t>IAI115</t>
  </si>
  <si>
    <t>IAI201</t>
  </si>
  <si>
    <t>IAI202</t>
  </si>
  <si>
    <t>IAI211</t>
  </si>
  <si>
    <t>IAI212</t>
  </si>
  <si>
    <t>IAI213</t>
  </si>
  <si>
    <t>IAI214</t>
  </si>
  <si>
    <t>IAI215</t>
  </si>
  <si>
    <t>JAA100</t>
  </si>
  <si>
    <t>JAA100 VinGS / Chung Cty</t>
  </si>
  <si>
    <t>JA Cty Tnhh Mtv Kd Dv Th VinGS</t>
  </si>
  <si>
    <t>JAA101</t>
  </si>
  <si>
    <t>JAA101 VinGS / Ban Giám đốc</t>
  </si>
  <si>
    <t>JAA102</t>
  </si>
  <si>
    <t>JAA102 VinGS / Kế toán</t>
  </si>
  <si>
    <t>JAA103</t>
  </si>
  <si>
    <t>JAA103 VinGS / Kinh doanh</t>
  </si>
  <si>
    <t>JAG100</t>
  </si>
  <si>
    <t>JAG100 VinGS / VCharm / BT / Chung</t>
  </si>
  <si>
    <t>JAG110</t>
  </si>
  <si>
    <t>JAG110 VinGS / VCharm / BT / Hành chính</t>
  </si>
  <si>
    <t>JAG121</t>
  </si>
  <si>
    <t>JAG121 VinGS / VCharm / BT / Lễ tân</t>
  </si>
  <si>
    <t>JAG122</t>
  </si>
  <si>
    <t>JAG122 VinGS / VCharm / BT / Y tế</t>
  </si>
  <si>
    <t>JAG131</t>
  </si>
  <si>
    <t>JAG131 VinGS / VCharm / BT / HK &amp; Locker</t>
  </si>
  <si>
    <t>JAG132</t>
  </si>
  <si>
    <t>JAG132 VinGS / VCharm / BT / Gym</t>
  </si>
  <si>
    <t>JAG140</t>
  </si>
  <si>
    <t>JAG140 VinGS / VCharm / BT / Bar</t>
  </si>
  <si>
    <t>JAG200</t>
  </si>
  <si>
    <t>JAG200 VinGS / VCharm / LB / Chung</t>
  </si>
  <si>
    <t>JAG210</t>
  </si>
  <si>
    <t>JAG210 VinGS / VCharm / LB / Hành chính</t>
  </si>
  <si>
    <t>JAG221</t>
  </si>
  <si>
    <t>JAG222</t>
  </si>
  <si>
    <t>JAG222 VinGS / VCharm / LB / Y tế</t>
  </si>
  <si>
    <t>JAG231</t>
  </si>
  <si>
    <t>JAG231 VinGS / VCharm / LB / HK &amp; Locker</t>
  </si>
  <si>
    <t>JAG232</t>
  </si>
  <si>
    <t>JAG240</t>
  </si>
  <si>
    <t>JAG240 VinGS / VCharm / LB / Bar</t>
  </si>
  <si>
    <t>JAJ100</t>
  </si>
  <si>
    <t>JAJ100 VinGS / Cafe / BP Chung</t>
  </si>
  <si>
    <t>JAJ101</t>
  </si>
  <si>
    <t>JAJ101 VinGS / Cafe / Kinh doanh</t>
  </si>
  <si>
    <t>JAJ102</t>
  </si>
  <si>
    <t>JAJ102 VinGS / Cafe / Hành chính</t>
  </si>
  <si>
    <t>JAJ111</t>
  </si>
  <si>
    <t>JAJ111 VinGS / Cafe / Marita 1</t>
  </si>
  <si>
    <t>JAJ112</t>
  </si>
  <si>
    <t>JAJ112 VinGS / Cafe / Marita 2</t>
  </si>
  <si>
    <t>JAJ113</t>
  </si>
  <si>
    <t>JAJ113 VinGS / Cafe / Marita 3</t>
  </si>
  <si>
    <t>JAJ114</t>
  </si>
  <si>
    <t>JAJ114 VinGS / Cafe / Marita 4</t>
  </si>
  <si>
    <t>JAJ115</t>
  </si>
  <si>
    <t>JAJ115 VinGS / Cafe / Marita 5</t>
  </si>
  <si>
    <t>JAJ121</t>
  </si>
  <si>
    <t>JAJ121 VinGS / Cafe / Vijo 1</t>
  </si>
  <si>
    <t>JAJ122</t>
  </si>
  <si>
    <t>JAJ122 VinGS / Cafe / Vijo 2</t>
  </si>
  <si>
    <t>JAJ131</t>
  </si>
  <si>
    <t>JAJ131 VinGS / Cafe / Zeita 1</t>
  </si>
  <si>
    <t>JAJ132</t>
  </si>
  <si>
    <t>JAJ132 VinGS / Cafe / Zeita 2</t>
  </si>
  <si>
    <t>JAJ133</t>
  </si>
  <si>
    <t>JAJ133 VinGS / Cafe / Zeita 3</t>
  </si>
  <si>
    <t>JAJ134</t>
  </si>
  <si>
    <t>JAJ134 VinGS / Cafe / Zeita 4</t>
  </si>
  <si>
    <t>JAJ141</t>
  </si>
  <si>
    <t>JAJ141 VinGS / Cafe / Sweet Conner</t>
  </si>
  <si>
    <t>JAJ200</t>
  </si>
  <si>
    <t>JAJ201</t>
  </si>
  <si>
    <t>JAJ202</t>
  </si>
  <si>
    <t>JAJ203</t>
  </si>
  <si>
    <t>JAJ305</t>
  </si>
  <si>
    <t>KAA100</t>
  </si>
  <si>
    <t>KAA100 VinGT / Chung Cty</t>
  </si>
  <si>
    <t>KA Cty Tnhh VinGT</t>
  </si>
  <si>
    <t>KAA101</t>
  </si>
  <si>
    <t>KAA101 VinGT / Ban Giám đốc</t>
  </si>
  <si>
    <t>KAA102</t>
  </si>
  <si>
    <t>KAA102 VinGT / Kế toán</t>
  </si>
  <si>
    <t>KAA103</t>
  </si>
  <si>
    <t>KAA103 VinGT / Marketing</t>
  </si>
  <si>
    <t>KAK100</t>
  </si>
  <si>
    <t>KAK100 VinGT / Outlet / Chung</t>
  </si>
  <si>
    <t>KAK101</t>
  </si>
  <si>
    <t>KAK201</t>
  </si>
  <si>
    <t>PAA100</t>
  </si>
  <si>
    <t>PAA101</t>
  </si>
  <si>
    <t>PAA102</t>
  </si>
  <si>
    <t>PAA103</t>
  </si>
  <si>
    <t>PAA104</t>
  </si>
  <si>
    <t>PAA105</t>
  </si>
  <si>
    <t>QAA100</t>
  </si>
  <si>
    <t>QAA101</t>
  </si>
  <si>
    <t>QAA102</t>
  </si>
  <si>
    <t>QAA103</t>
  </si>
  <si>
    <t>QAA104</t>
  </si>
  <si>
    <t>QAQ100</t>
  </si>
  <si>
    <t>QAQ102</t>
  </si>
  <si>
    <t>QAQ103</t>
  </si>
  <si>
    <t>QAQ104</t>
  </si>
  <si>
    <t>QAQ106</t>
  </si>
  <si>
    <t>QAQ300</t>
  </si>
  <si>
    <t>QAQ302</t>
  </si>
  <si>
    <t>QAQ304</t>
  </si>
  <si>
    <t>QAQ400</t>
  </si>
  <si>
    <t>QAQ402</t>
  </si>
  <si>
    <t>QAQ403</t>
  </si>
  <si>
    <t>QAQ404</t>
  </si>
  <si>
    <t>QAQ406</t>
  </si>
  <si>
    <t>QAQ420</t>
  </si>
  <si>
    <t>QAQ421</t>
  </si>
  <si>
    <t>QAQ422</t>
  </si>
  <si>
    <t>QAQ423</t>
  </si>
  <si>
    <t>QAQ430</t>
  </si>
  <si>
    <t>QAQ500</t>
  </si>
  <si>
    <t>QAQ502</t>
  </si>
  <si>
    <t>QAQ503</t>
  </si>
  <si>
    <t>QAQ504</t>
  </si>
  <si>
    <t>QAQ510</t>
  </si>
  <si>
    <t>QAQ600</t>
  </si>
  <si>
    <t>QAQ602</t>
  </si>
  <si>
    <t>QAQ603</t>
  </si>
  <si>
    <t>QAQ604</t>
  </si>
  <si>
    <t>QAQ606</t>
  </si>
  <si>
    <t>QAQ610</t>
  </si>
  <si>
    <t>QAQ700</t>
  </si>
  <si>
    <t>QAQ702</t>
  </si>
  <si>
    <t>QAQ703</t>
  </si>
  <si>
    <t>QAQ704</t>
  </si>
  <si>
    <t>XAA100</t>
  </si>
  <si>
    <t>XAA100 Quỹ Thiện Tâm</t>
  </si>
  <si>
    <t>XA Quỹ Thiện Tâm</t>
  </si>
  <si>
    <t>XBA100</t>
  </si>
  <si>
    <t>XBA100 Trung tâm Phật Tích</t>
  </si>
  <si>
    <t>XB Trung Tâm Phật Tích</t>
  </si>
  <si>
    <t>XCA100</t>
  </si>
  <si>
    <t>XCA100 Công ty Bóng đá</t>
  </si>
  <si>
    <t>XC Cty Tnhh Đt &amp; Pt Tn Bóng Đá VN</t>
  </si>
  <si>
    <t>ZDA100</t>
  </si>
  <si>
    <t>ZDA100 Ecocons / Chung Cty</t>
  </si>
  <si>
    <t>ZD Cty Cp Đt Xd &amp; Tm Ecocons HN</t>
  </si>
  <si>
    <t>50 Lương &amp; liên quan</t>
  </si>
  <si>
    <t>5005</t>
  </si>
  <si>
    <t>5005 Lương &amp; liên quan / Lương doanh thu, sản phẩm</t>
  </si>
  <si>
    <t>C000</t>
  </si>
  <si>
    <t>C000 Diện tích TTTM khai thác sử dụng (m2)</t>
  </si>
  <si>
    <t>C CTHĐ cho thuê VP&amp;TTTM</t>
  </si>
  <si>
    <t>C001</t>
  </si>
  <si>
    <t>C001 Diện tích TTTM cho thuê tính phí cho thuê (m2)</t>
  </si>
  <si>
    <t>C002</t>
  </si>
  <si>
    <t>C002 Diện tích TTTM cho thuê tính phí dv (m2)</t>
  </si>
  <si>
    <t>C003</t>
  </si>
  <si>
    <t>C003 Diện tích TTTM cho thuê ko tính phí cho thuê (m2)</t>
  </si>
  <si>
    <t>C004</t>
  </si>
  <si>
    <t>C004 Diện tích TTTM cho thuê ko tính phí dv (m2)</t>
  </si>
  <si>
    <t>C005</t>
  </si>
  <si>
    <t>C005 Diện tích TTTM sử dụng nội bộ (m2)</t>
  </si>
  <si>
    <t>C006</t>
  </si>
  <si>
    <t>C006 Diện tích TTTM đã bán thuê quản lý (m2)</t>
  </si>
  <si>
    <t>C010</t>
  </si>
  <si>
    <t>C010 Diện tích VPTM khai thác sử dụng (m2)</t>
  </si>
  <si>
    <t>C011</t>
  </si>
  <si>
    <t>C011 Diện tích VPTM cho thuê đã tính phí cho thuê (m2)</t>
  </si>
  <si>
    <t>C012</t>
  </si>
  <si>
    <t>C012 Diện tích VPTM cho thuê đã tính phí dv (m2)</t>
  </si>
  <si>
    <t>C013</t>
  </si>
  <si>
    <t>C013 Diện tích VPTM cho thuê không tính phí cho thuê (m2)</t>
  </si>
  <si>
    <t>C014</t>
  </si>
  <si>
    <t>C014 Diện tích VPTM cho thuê không tính phí dv (m2)</t>
  </si>
  <si>
    <t>C015</t>
  </si>
  <si>
    <t>C015 Diện tích VPTM sử dụng nội bộ (m2)</t>
  </si>
  <si>
    <t>C016</t>
  </si>
  <si>
    <t>C016 Diện tích VPTM đã bán thuê quản lý (m2)</t>
  </si>
  <si>
    <t>D000</t>
  </si>
  <si>
    <t>D000 Hotel / SL phòng sẵn có (Room available) (đêm phòng)</t>
  </si>
  <si>
    <t>D CTHĐ Khách sạn</t>
  </si>
  <si>
    <t>D002</t>
  </si>
  <si>
    <t>D002 Hotel / SL phòng đã bán (kể cả phụ thu-Room sold) (đêm phòng)</t>
  </si>
  <si>
    <t>D003</t>
  </si>
  <si>
    <t>D003 Hotel / SL phòng đã bán có Extra bed (đêm phòng)</t>
  </si>
  <si>
    <t>D004</t>
  </si>
  <si>
    <t>D004 Hotel / SL phòng miễn phí (complimentary) (đêm phòng)</t>
  </si>
  <si>
    <t>D005</t>
  </si>
  <si>
    <t>D005 Hotel / SL phòng sử dụng nội bộ (House Use) (đêm phòng)</t>
  </si>
  <si>
    <t>D481</t>
  </si>
  <si>
    <t>D481 VPNT / Số kw điện (QT)-VAP-RC (kw)</t>
  </si>
  <si>
    <t>H001</t>
  </si>
  <si>
    <t>H001 VinMec / Số lượt bệnh nhân ngoại trú (lượt)</t>
  </si>
  <si>
    <t>H CTHĐ Y tế</t>
  </si>
  <si>
    <t>H002</t>
  </si>
  <si>
    <t>H002 VinMec / Số lượt bệnh nhân nội trú (lượt)</t>
  </si>
  <si>
    <t>H003</t>
  </si>
  <si>
    <t>H003 Tổng số giường bệnh (giường)</t>
  </si>
  <si>
    <t>H004</t>
  </si>
  <si>
    <t>H004 Tổng số ngày điều trị (ngày)</t>
  </si>
  <si>
    <t>Q001</t>
  </si>
  <si>
    <t>Q001 Diện tích Biệt thự chịu phí quản lý (m2)</t>
  </si>
  <si>
    <t>Q CTHĐ Quản lý đô thị</t>
  </si>
  <si>
    <t>Q002</t>
  </si>
  <si>
    <t>Q002 Diện tích Biệt thự đã trả phí quản lý (m2)</t>
  </si>
  <si>
    <t>BdsHP</t>
  </si>
  <si>
    <t>BongDa</t>
  </si>
  <si>
    <t>Ecocons</t>
  </si>
  <si>
    <t>GreenCity</t>
  </si>
  <si>
    <t>HoangGia</t>
  </si>
  <si>
    <t>NamHN</t>
  </si>
  <si>
    <t>PhatTich</t>
  </si>
  <si>
    <t>SaiDong</t>
  </si>
  <si>
    <t>TDDautu</t>
  </si>
  <si>
    <t>ThienTam</t>
  </si>
  <si>
    <t>ThoiDai</t>
  </si>
  <si>
    <t>VCBaTrieu</t>
  </si>
  <si>
    <t>VCDongKhoi</t>
  </si>
  <si>
    <t>VCLongBien</t>
  </si>
  <si>
    <t>VCRetail</t>
  </si>
  <si>
    <t>VCRoyal</t>
  </si>
  <si>
    <t>VCTimes</t>
  </si>
  <si>
    <t>VinGroup</t>
  </si>
  <si>
    <t>VinGS</t>
  </si>
  <si>
    <t>VinMec</t>
  </si>
  <si>
    <t>VinSchool</t>
  </si>
  <si>
    <t>VPDanang</t>
  </si>
  <si>
    <t>DCD150 VPĐN / KS / Vệ sinh Môi trường</t>
  </si>
  <si>
    <t>VPHoiAn</t>
  </si>
  <si>
    <t>VPNhaTrang</t>
  </si>
  <si>
    <t>XaVinCo</t>
  </si>
  <si>
    <t>ten_ngan</t>
  </si>
  <si>
    <t>PFV</t>
  </si>
  <si>
    <t>TuongLai</t>
  </si>
  <si>
    <t>VinGT</t>
  </si>
  <si>
    <t>bp</t>
  </si>
  <si>
    <t>phi</t>
  </si>
  <si>
    <t>AllOne</t>
  </si>
  <si>
    <t>BdsVC</t>
  </si>
  <si>
    <t>Công ty</t>
  </si>
  <si>
    <t>_</t>
  </si>
  <si>
    <t>AAA006</t>
  </si>
  <si>
    <t>AAA006 VGR / Văn phòng TMO</t>
  </si>
  <si>
    <t>AAA011</t>
  </si>
  <si>
    <t>AAA011 VGR / Tư vấn &amp; KS Pháp lý</t>
  </si>
  <si>
    <t>AAA012</t>
  </si>
  <si>
    <t>AAA012 VGR / Thủ tục Pháp lý</t>
  </si>
  <si>
    <t>AAA024</t>
  </si>
  <si>
    <t>AAA025</t>
  </si>
  <si>
    <t>AAA026</t>
  </si>
  <si>
    <t>AAA027</t>
  </si>
  <si>
    <t>AAA061</t>
  </si>
  <si>
    <t>AAA061 VGR / Concept &amp; Cảnh quan</t>
  </si>
  <si>
    <t>ABA001</t>
  </si>
  <si>
    <t>ABA001 TĐĐT / VGR / VP Chủ tịch</t>
  </si>
  <si>
    <t>ABA002</t>
  </si>
  <si>
    <t>ABA002 TĐĐT / VGR / VP PCTTT 1</t>
  </si>
  <si>
    <t>ABA003</t>
  </si>
  <si>
    <t>ABA003 TĐĐT / VGR / VP PCTTT 2</t>
  </si>
  <si>
    <t>ABA004</t>
  </si>
  <si>
    <t>ABA004 TĐĐT / VGR / VP PCT BĐS</t>
  </si>
  <si>
    <t>ABA041</t>
  </si>
  <si>
    <t>ABA041 TĐĐT / VGR / KS Tài chính</t>
  </si>
  <si>
    <t>ABA050</t>
  </si>
  <si>
    <t>ABA050 TĐĐT / VGR / HC &amp; Hậu cần HN</t>
  </si>
  <si>
    <t>ABA055</t>
  </si>
  <si>
    <t>ABA055 TĐĐT / VGR / Trung tâm CNTT</t>
  </si>
  <si>
    <t>ABA100 TĐĐT / Chung Cty</t>
  </si>
  <si>
    <t>ABA102 TĐĐT / Kế toán</t>
  </si>
  <si>
    <t>ABA110 TĐĐT / Khu VP</t>
  </si>
  <si>
    <t>ABA111 TĐĐT / Khu MV</t>
  </si>
  <si>
    <t>ABP120</t>
  </si>
  <si>
    <t>ABP120 TĐĐT / VGR / XD / Đấu thầu</t>
  </si>
  <si>
    <t>ABQ302</t>
  </si>
  <si>
    <t>ABQ302 TĐĐT / Đô Thị / SĐ / VPTĐ / Hành chính</t>
  </si>
  <si>
    <t>ABQ304</t>
  </si>
  <si>
    <t>ABQ304 TĐĐT / Đô Thị / SĐ / VPTĐ / Kỹ thuật</t>
  </si>
  <si>
    <t>ABQ306</t>
  </si>
  <si>
    <t>ABQ306 TĐĐT / Đô Thị / SĐ / VPTĐ / Vệ sinh</t>
  </si>
  <si>
    <t>ABQ408</t>
  </si>
  <si>
    <t>ABQ408 TĐĐT / SĐ / Biệt thự / Kỹ thuật BM</t>
  </si>
  <si>
    <t>BBA100 Xây Dựng / Chung Cty</t>
  </si>
  <si>
    <t>BBA101 Xây Dựng / Ban Giám đốc</t>
  </si>
  <si>
    <t>BBA102 Xây Dựng / Kế toán</t>
  </si>
  <si>
    <t>BBA103 Xây Dựng / Hành chính</t>
  </si>
  <si>
    <t>BBB210</t>
  </si>
  <si>
    <t>BBB210 Xây Dựng / Kiểm soát thiết kế</t>
  </si>
  <si>
    <t>BBB211</t>
  </si>
  <si>
    <t>BBB211 Xây Dựng / Kế hoạch tiến độ</t>
  </si>
  <si>
    <t>BBB212</t>
  </si>
  <si>
    <t>BBB212 Xây Dựng / Kỹ thuật</t>
  </si>
  <si>
    <t>BBB213</t>
  </si>
  <si>
    <t>BBB213 Xây Dựng / Thanh tra chất lượng</t>
  </si>
  <si>
    <t>BBB214</t>
  </si>
  <si>
    <t>BBB214 Xây Dựng / An toàn lao động</t>
  </si>
  <si>
    <t>BBB220</t>
  </si>
  <si>
    <t>BBB220 Xây Dựng / Đấu thầu</t>
  </si>
  <si>
    <t>BBB221</t>
  </si>
  <si>
    <t>BBB221 Xây Dựng / Kiểm soát Kinh tế</t>
  </si>
  <si>
    <t>BBB222</t>
  </si>
  <si>
    <t>BBB222 Xây Dựng / Điều phối Vật tư</t>
  </si>
  <si>
    <t>BBB301</t>
  </si>
  <si>
    <t>BBB301 Xây dựng / BQLDA Royal City</t>
  </si>
  <si>
    <t>BBB302</t>
  </si>
  <si>
    <t>BBB302 Xây dựng / BQLDA Times City</t>
  </si>
  <si>
    <t>BBB303</t>
  </si>
  <si>
    <t>BBB303 Xây dựng / BQLDA Vincom Village</t>
  </si>
  <si>
    <t>BBB304</t>
  </si>
  <si>
    <t>BBB304 Xây dựng / BQLDA Bình Định</t>
  </si>
  <si>
    <t>BBB305</t>
  </si>
  <si>
    <t>BBB305 Xây dựng / BQLDA Quảng Ninh</t>
  </si>
  <si>
    <t>BBB306</t>
  </si>
  <si>
    <t>BBB306 Xây dựng / BQLDA Phú Quốc</t>
  </si>
  <si>
    <t>BBB307</t>
  </si>
  <si>
    <t>BBB307 Xây dựng / BQLDA Hạ Long</t>
  </si>
  <si>
    <t>BDQ201</t>
  </si>
  <si>
    <t>BDQ201 BĐS / Hoàng Gia / Vinschool</t>
  </si>
  <si>
    <t>BDQ202</t>
  </si>
  <si>
    <t>BDQ202 BĐS / Hoàng Gia / BVIS</t>
  </si>
  <si>
    <t>BEQ201</t>
  </si>
  <si>
    <t>BEQ201 BĐS / Nam HN / Vinschool</t>
  </si>
  <si>
    <t>CAA101 Retail / Retail / Giám đốc</t>
  </si>
  <si>
    <t>CBA101 Retail / VCC BT / Giám đốc</t>
  </si>
  <si>
    <t>CBC101</t>
  </si>
  <si>
    <t>CBC101 Retail / VCC BT / Hành chính</t>
  </si>
  <si>
    <t>CBC102 Retail / VCC BT / DVKH</t>
  </si>
  <si>
    <t>CBC103 Retail / VCC BT / Kỹ thuật</t>
  </si>
  <si>
    <t>CBC104 Retail / VCC BT / Vệ sinh</t>
  </si>
  <si>
    <t>CBC105</t>
  </si>
  <si>
    <t>CBC105 Retail / VCC BT / Giữ xe</t>
  </si>
  <si>
    <t>CCA101 Retail / VCC ĐK / Giám đốc</t>
  </si>
  <si>
    <t>CCC101</t>
  </si>
  <si>
    <t>CCC101 Retail / VCC ĐK / Hành chính</t>
  </si>
  <si>
    <t>CCC102 Retail / VCC ĐK / DVKH</t>
  </si>
  <si>
    <t>CCC103 Retail / VCC ĐK / Kỹ thuật</t>
  </si>
  <si>
    <t>CCC104 Retail / VCC ĐK / Vệ sinh</t>
  </si>
  <si>
    <t>CCC105</t>
  </si>
  <si>
    <t>CCC105 Retail / VCC ĐK / Giữ xe</t>
  </si>
  <si>
    <t>CDA101 Retail / VCC LB / Giám đốc</t>
  </si>
  <si>
    <t>CDC101</t>
  </si>
  <si>
    <t>CDC101 Retail / VCC LB / Hành chính</t>
  </si>
  <si>
    <t>CDC102 Retail / VCC LB / DVKH</t>
  </si>
  <si>
    <t>CDC103 Retail / VCC LB / Kỹ thuật</t>
  </si>
  <si>
    <t>CDC104 Retail / VCC LB / Vệ sinh</t>
  </si>
  <si>
    <t>CDC105</t>
  </si>
  <si>
    <t>CDC105 Retail / VCC LB / Giữ xe</t>
  </si>
  <si>
    <t>CDK100</t>
  </si>
  <si>
    <t>CDK100 Retail / VCC LB / Tự doanh</t>
  </si>
  <si>
    <t>CEA101 Retail / Thời Đại / Giám đốc</t>
  </si>
  <si>
    <t>CFA101 Retail / Mega RC / Giám đốc</t>
  </si>
  <si>
    <t>CFA102</t>
  </si>
  <si>
    <t>CFA102 Retail / Mega RC / Kế toán</t>
  </si>
  <si>
    <t>CFC101</t>
  </si>
  <si>
    <t>CFC101 Retail / Mega RC / Hành chính</t>
  </si>
  <si>
    <t>CFC102 Retail / Mega RC / DVKH</t>
  </si>
  <si>
    <t>CFC103 Retail / Mega RC / Kỹ thuật</t>
  </si>
  <si>
    <t>CFC104 Retail / Mega RC / Vệ sinh</t>
  </si>
  <si>
    <t>CFC105</t>
  </si>
  <si>
    <t>CFC105 Retail / Mega RC / Giữ xe</t>
  </si>
  <si>
    <t>CGA102</t>
  </si>
  <si>
    <t>CGA102 Retail / Mega TC / Kế toán</t>
  </si>
  <si>
    <t>CGC101</t>
  </si>
  <si>
    <t>CGC101 Retail / Mega TC / Hành chính</t>
  </si>
  <si>
    <t>CGC102 Retail / Mega TC / DVKH</t>
  </si>
  <si>
    <t>CGC103 Retail / Mega TC / Kỹ thuật</t>
  </si>
  <si>
    <t>CGC104 Retail / Mega TC / Vệ sinh</t>
  </si>
  <si>
    <t>CGC105</t>
  </si>
  <si>
    <t>CGC105 Retail / Mega TC / Giữ xe</t>
  </si>
  <si>
    <t>DBA101 VPNT / Khối VP / Phó Giám đốc</t>
  </si>
  <si>
    <t>DBA103 VPNT / Khối VP / Chánh VP</t>
  </si>
  <si>
    <t>DBA112</t>
  </si>
  <si>
    <t>DBA112 VPNT / Khối VP / KSCLDV</t>
  </si>
  <si>
    <t>DBA142 VPNT / Khối VP / Kho Kỹ thuật &amp; Nhiên liệu</t>
  </si>
  <si>
    <t>DBD126</t>
  </si>
  <si>
    <t>DBD190</t>
  </si>
  <si>
    <t>DBD191</t>
  </si>
  <si>
    <t>DBD193</t>
  </si>
  <si>
    <t>DBD194</t>
  </si>
  <si>
    <t>DBD250 VPNT / KS 6* / Cảnh quan môi trường</t>
  </si>
  <si>
    <t>DBD261 VPNT / KS 6* / Lễ tân</t>
  </si>
  <si>
    <t>DBD263</t>
  </si>
  <si>
    <t>DBD263 VPNT / KS 6* / Buồng phòng</t>
  </si>
  <si>
    <t>DBD284</t>
  </si>
  <si>
    <t>DBD284 VPNT / KS 6* / Banquet</t>
  </si>
  <si>
    <t>DBD291 VPNT / KS 6* / Giải trí</t>
  </si>
  <si>
    <t>DBE105</t>
  </si>
  <si>
    <t>DBE105 VPNT / VAP / Kế toán</t>
  </si>
  <si>
    <t>DBE141</t>
  </si>
  <si>
    <t>DBE141 VPNT / VAP / Kỹ thuật cáp treo</t>
  </si>
  <si>
    <t>DBE180</t>
  </si>
  <si>
    <t>DBE180 VPNT / VAP / NH Phố Biển</t>
  </si>
  <si>
    <t>DBE191</t>
  </si>
  <si>
    <t>DBE191 VPNT / VAP / Giải trí</t>
  </si>
  <si>
    <t>DBE192</t>
  </si>
  <si>
    <t>DBE192 VPNT / VAP / Cá heo &amp; Thú biển</t>
  </si>
  <si>
    <t>DBE193</t>
  </si>
  <si>
    <t>DBE193 VPNT / VAP / Công viên nước</t>
  </si>
  <si>
    <t>DBE194</t>
  </si>
  <si>
    <t>DBE194 VPNT / VAP / Thủy cung</t>
  </si>
  <si>
    <t>DCD112</t>
  </si>
  <si>
    <t>DCD112 VPĐN / KS / KSCLDV</t>
  </si>
  <si>
    <t>DCD163</t>
  </si>
  <si>
    <t>DCD163 VPĐN / KS / Buồng phòng</t>
  </si>
  <si>
    <t>DCD179 VPĐN / KS / Bếp Gourmet</t>
  </si>
  <si>
    <t>DCD180 VPĐN / KS / Bếp Oriental</t>
  </si>
  <si>
    <t>DCD184</t>
  </si>
  <si>
    <t>DCD184 VPĐN / KS / Banquet</t>
  </si>
  <si>
    <t>DCD190</t>
  </si>
  <si>
    <t>DCD190 VPĐN / KS / Laundry</t>
  </si>
  <si>
    <t>DCD191</t>
  </si>
  <si>
    <t>DCD191 VPĐN / KS / Giải trí</t>
  </si>
  <si>
    <t>DCD263</t>
  </si>
  <si>
    <t>DCD263 VPĐN / BT / Buồng phòng</t>
  </si>
  <si>
    <t>DCD298</t>
  </si>
  <si>
    <t>DCD298 VPĐN / Biệt thự hợp tác kinh doanh</t>
  </si>
  <si>
    <t>DGE100</t>
  </si>
  <si>
    <t>DGE100 VPHN / RC / BP Chung</t>
  </si>
  <si>
    <t>DG Cty Tnhh Mtv Vinpearl Hà Nội</t>
  </si>
  <si>
    <t>DGE101</t>
  </si>
  <si>
    <t>DGE101 VPHN / RC / Ban Giám đốc</t>
  </si>
  <si>
    <t>DGE102</t>
  </si>
  <si>
    <t>DGE102 VPHN / RC / Kế toán</t>
  </si>
  <si>
    <t>DGE103</t>
  </si>
  <si>
    <t>DGE103 VPHN / RC / Marketing TĐ</t>
  </si>
  <si>
    <t>DGE104</t>
  </si>
  <si>
    <t>DGE104 VPHN / RC / Truyền thông</t>
  </si>
  <si>
    <t>DGE110</t>
  </si>
  <si>
    <t>DGE110 VPHN / RC / CVN / BP Chung</t>
  </si>
  <si>
    <t>DGE111</t>
  </si>
  <si>
    <t>DGE111 VPHN / RC / CVN / Kỹ thuật</t>
  </si>
  <si>
    <t>DGE112</t>
  </si>
  <si>
    <t>DGE112 VPHN / RC / CVN / Vệ sinh</t>
  </si>
  <si>
    <t>DGE113</t>
  </si>
  <si>
    <t>DGE113 VPHN / RC / CVN / Lễ tân, thu ngân</t>
  </si>
  <si>
    <t>DGE114</t>
  </si>
  <si>
    <t>DGE114 VPHN / RC / CVN / Hướng dẫn, cứu hộ</t>
  </si>
  <si>
    <t>DGE115</t>
  </si>
  <si>
    <t>DGE115 VPHN / RC / CVN / Tổng hợp</t>
  </si>
  <si>
    <t>DGE120</t>
  </si>
  <si>
    <t>DGE120 VPHN / RC / Sân băng / BP Chung</t>
  </si>
  <si>
    <t>DGE121</t>
  </si>
  <si>
    <t>DGE121 VPHN / RC / Sân băng / Kỹ thuật</t>
  </si>
  <si>
    <t>DGE122</t>
  </si>
  <si>
    <t>DGE122 VPHN / RC / Sân băng / Vệ sinh</t>
  </si>
  <si>
    <t>DGE123</t>
  </si>
  <si>
    <t>DGE123 VPHN / RC / Sân băng / Lễ tân, thu ngân</t>
  </si>
  <si>
    <t>DGE124</t>
  </si>
  <si>
    <t>DGE124 VPHN / RC / Sân băng / Hướng dẫn</t>
  </si>
  <si>
    <t>DGE125</t>
  </si>
  <si>
    <t>DGE125 VPHN / RC / Sân băng / Tổng hợp</t>
  </si>
  <si>
    <t>DGE130</t>
  </si>
  <si>
    <t>DGE130 VPHN / RC / G&amp;B / BP Chung</t>
  </si>
  <si>
    <t>DGE131</t>
  </si>
  <si>
    <t>DGE131 VPHN / RC / G&amp;B / Kỹ thuật</t>
  </si>
  <si>
    <t>DGE132</t>
  </si>
  <si>
    <t>DGE132 VPHN / RC / G&amp;B / Vệ sinh</t>
  </si>
  <si>
    <t>DGE133</t>
  </si>
  <si>
    <t>DGE133 VPHN / RC / G&amp;B / Lễ tân, thu ngân (Games)</t>
  </si>
  <si>
    <t>DGE134</t>
  </si>
  <si>
    <t>DGE134 VPHN / RC / G&amp;B / Lễ tân, thu ngân (Bowling)</t>
  </si>
  <si>
    <t>DGE135</t>
  </si>
  <si>
    <t>DGE135 VPHN / RC / G&amp;B / Hướng dẫn (Games)</t>
  </si>
  <si>
    <t>DGE136</t>
  </si>
  <si>
    <t>DGE136 VPHN / RC / G&amp;B / Hướng dẫn (Bowling)</t>
  </si>
  <si>
    <t>DGE137</t>
  </si>
  <si>
    <t>DGE137 VPHN / RC / G&amp;B / Tổng hợp</t>
  </si>
  <si>
    <t>DGE200</t>
  </si>
  <si>
    <t>DGE200 VPHN / TC / VinKE / Chung VCGD</t>
  </si>
  <si>
    <t>DGE201</t>
  </si>
  <si>
    <t>DGE201 VPHN / TC / VinKE / Ban Giám đốc</t>
  </si>
  <si>
    <t>DGE202</t>
  </si>
  <si>
    <t>DGE202 VPHN / TC / VinKE / Hành chính</t>
  </si>
  <si>
    <t>DGE203</t>
  </si>
  <si>
    <t>DGE203 VPHN / TC / VinKE / CSKH</t>
  </si>
  <si>
    <t>DGE204</t>
  </si>
  <si>
    <t>DGE204 VPHN / TC / VinKE / Tổ vé, k.soát, thu ngân</t>
  </si>
  <si>
    <t>DGE205</t>
  </si>
  <si>
    <t>DGE205 VPHN / TC / VinKE / Vệ sinh</t>
  </si>
  <si>
    <t>DGE206</t>
  </si>
  <si>
    <t>DGE206 VPHN / TC / VinKE / Đào tạo &amp; Nội dung</t>
  </si>
  <si>
    <t>DGE207</t>
  </si>
  <si>
    <t>DGE207 VPHN / TC / VinKE / Bán hàng - Sôcôla</t>
  </si>
  <si>
    <t>DGE208</t>
  </si>
  <si>
    <t>DGE208 VPHN / TC / VinKE / Kỹ thuật</t>
  </si>
  <si>
    <t>DGE209</t>
  </si>
  <si>
    <t>DGE209 VPHN / TC / VinKE / Sản xuất Sôcôla</t>
  </si>
  <si>
    <t>DGE210</t>
  </si>
  <si>
    <t>DGE210 VPHN / TC / VinKE / Kho - Sôcôla</t>
  </si>
  <si>
    <t>DGE220</t>
  </si>
  <si>
    <t>DGE220 VPHN / TC / Thủy cung / Chung</t>
  </si>
  <si>
    <t>DGE221</t>
  </si>
  <si>
    <t>DGE221 VPHN / TC / Thủy cung / Ban Quản lý</t>
  </si>
  <si>
    <t>DGE222</t>
  </si>
  <si>
    <t>DGE222 VPHN / TC / Thủy cung / Chăm sóc khách hàng</t>
  </si>
  <si>
    <t>DGE223</t>
  </si>
  <si>
    <t>DGE223 VPHN / TC / Thủy cung / Lễ tân, thu ngân</t>
  </si>
  <si>
    <t>DGE224</t>
  </si>
  <si>
    <t>DGE224 VPHN / TC / Thủy cung / Hướng dẫn, kiểm soát cổng</t>
  </si>
  <si>
    <t>DGE225</t>
  </si>
  <si>
    <t>DGE225 VPHN / TC / Thủy cung / Kỹ thuật</t>
  </si>
  <si>
    <t>DGE226</t>
  </si>
  <si>
    <t>DGE226 VPHN / TC / Thủy cung / Chăm sóc cá</t>
  </si>
  <si>
    <t>DGE227</t>
  </si>
  <si>
    <t>DGE227 VPHN / TC / Thủy cung / Thợ lặn</t>
  </si>
  <si>
    <t>DGE228</t>
  </si>
  <si>
    <t>DGE228 VPHN / TC / Thủy cung / Vệ sinh</t>
  </si>
  <si>
    <t>HAH1O0</t>
  </si>
  <si>
    <t>HAH1O0 VinMec / Phòng chống Nhiễm khuẩn</t>
  </si>
  <si>
    <t>IAA100 VS / Chung Cty</t>
  </si>
  <si>
    <t>IAA101 VS / Ban Giám đốc</t>
  </si>
  <si>
    <t>IAA102 VS / Kế toán</t>
  </si>
  <si>
    <t>IAA103 VS / Dự án</t>
  </si>
  <si>
    <t>IAA104</t>
  </si>
  <si>
    <t>IAA104 VS / Kiểm soát chất lượng</t>
  </si>
  <si>
    <t>IAA105 VS / Chương trình</t>
  </si>
  <si>
    <t>IAA106 VS / Điều phối Giáo vụ</t>
  </si>
  <si>
    <t>IAA107 VS / Tuyển sinh</t>
  </si>
  <si>
    <t>IAA108 VS / Marketing &amp; Truyền thông</t>
  </si>
  <si>
    <t>IAA109 VS / Nhân sự</t>
  </si>
  <si>
    <t>IAA110 VS / HC-Tổng hợp</t>
  </si>
  <si>
    <t>IAA111 VS / Kho+Mua sắm</t>
  </si>
  <si>
    <t>IAI100</t>
  </si>
  <si>
    <t>IAI100 VS / Village / Chung</t>
  </si>
  <si>
    <t>IAI101 VS / Village / Ban Giám hiệu</t>
  </si>
  <si>
    <t>IAI102</t>
  </si>
  <si>
    <t>IAI103</t>
  </si>
  <si>
    <t>IAI103 VS / Village / MN / GV Tiếng anh</t>
  </si>
  <si>
    <t>IAI104</t>
  </si>
  <si>
    <t>IAI104 VS / Village / MN / GV năng khiếu</t>
  </si>
  <si>
    <t>IAI111 VS / Village / MN / Tổ Bếp</t>
  </si>
  <si>
    <t>IAI112 VS / Village / Tổ xe</t>
  </si>
  <si>
    <t>IAI113 VS / Village / Y tế</t>
  </si>
  <si>
    <t>IAI114 VS / Village / Cứu hộ</t>
  </si>
  <si>
    <t>IAI115 VS / Village / Vệ sinh</t>
  </si>
  <si>
    <t>IAI200</t>
  </si>
  <si>
    <t>IAI200 VS / RC / Chung</t>
  </si>
  <si>
    <t>IAI201 VS / RC / Ban giám hiệu</t>
  </si>
  <si>
    <t>IAI202 VS / RC / MN / GV Mầm non</t>
  </si>
  <si>
    <t>IAI203</t>
  </si>
  <si>
    <t>IAI203 VS / RC / MN / GV Tiếng anh</t>
  </si>
  <si>
    <t>IAI204</t>
  </si>
  <si>
    <t>IAI204 VS / RC / MN / GV năng khiếu</t>
  </si>
  <si>
    <t>IAI211 VS / RC / Tổ Bếp</t>
  </si>
  <si>
    <t>IAI212 VS / RC / Tổ Xe</t>
  </si>
  <si>
    <t>IAI213 VS / RC / Y tế</t>
  </si>
  <si>
    <t>IAI214 VS / RC / Cứu hộ</t>
  </si>
  <si>
    <t>IAI215 VS / RC / Vệ sinh</t>
  </si>
  <si>
    <t>IAI300</t>
  </si>
  <si>
    <t>IAI300 VS / TC / MN1 / Chung</t>
  </si>
  <si>
    <t>IAI301</t>
  </si>
  <si>
    <t>IAI301 VS / TC / MN1 / Ban giám hiệu</t>
  </si>
  <si>
    <t>IAI302</t>
  </si>
  <si>
    <t>IAI302 VS / TC / MN1 / GV Mầm non</t>
  </si>
  <si>
    <t>IAI303</t>
  </si>
  <si>
    <t>IAI303 VS / TC / MN1 / MN / GV Tiếng anh</t>
  </si>
  <si>
    <t>IAI304</t>
  </si>
  <si>
    <t>IAI304 VS / TC / MN1 / MN / GV năng khiếu</t>
  </si>
  <si>
    <t>IAI311</t>
  </si>
  <si>
    <t>IAI311 VS / TC / MN1 / Tổ Bếp</t>
  </si>
  <si>
    <t>IAI312</t>
  </si>
  <si>
    <t>IAI312 VS / TC / MN1 / Tổ Xe</t>
  </si>
  <si>
    <t>IAI313</t>
  </si>
  <si>
    <t>IAI313 VS / TC / MN1 / Y tế</t>
  </si>
  <si>
    <t>IAI314</t>
  </si>
  <si>
    <t>IAI314 VS / TC / MN1 / Cứu hộ</t>
  </si>
  <si>
    <t>IAI315</t>
  </si>
  <si>
    <t>IAI315 VS / TC / MN1 / Vệ sinh</t>
  </si>
  <si>
    <t>IAI400</t>
  </si>
  <si>
    <t>IAI400 VS / TC / MN2 / Chung</t>
  </si>
  <si>
    <t>IAI401</t>
  </si>
  <si>
    <t>IAI401 VS / TC / MN2 / Ban giám hiệu</t>
  </si>
  <si>
    <t>IAI402</t>
  </si>
  <si>
    <t>IAI402 VS / TC / MN2 / MN / GV Mầm non</t>
  </si>
  <si>
    <t>IAI403</t>
  </si>
  <si>
    <t>IAI403 VS / TC / MN2 / MN / GV Tiếng anh</t>
  </si>
  <si>
    <t>IAI404</t>
  </si>
  <si>
    <t>IAI404 VS / TC / MN2 / MN / GV năng khiếu</t>
  </si>
  <si>
    <t>IAI411</t>
  </si>
  <si>
    <t>IAI411 VS / TC / MN2 / Tổ Bếp</t>
  </si>
  <si>
    <t>IAI412</t>
  </si>
  <si>
    <t>IAI412 VS / TC / MN2 / Tổ Xe</t>
  </si>
  <si>
    <t>IAI413</t>
  </si>
  <si>
    <t>IAI413 VS / TC / MN2 / Y tế</t>
  </si>
  <si>
    <t>IAI414</t>
  </si>
  <si>
    <t>IAI414 VS / TC / MN2 / Cứu hộ</t>
  </si>
  <si>
    <t>IAI415</t>
  </si>
  <si>
    <t>IAI415 VS / TC / MN2 / Vệ sinh</t>
  </si>
  <si>
    <t>IAI500</t>
  </si>
  <si>
    <t>IAI500 VS / TC / C1 / Chung</t>
  </si>
  <si>
    <t>IAI501</t>
  </si>
  <si>
    <t>IAI501 VS / TC / C1 / Ban giám hiệu</t>
  </si>
  <si>
    <t>IAI502</t>
  </si>
  <si>
    <t>IAI502 VS / TC / Khối Tiểu học</t>
  </si>
  <si>
    <t>IAI511</t>
  </si>
  <si>
    <t>IAI511 VS / TC / C1 / Tổ Bếp</t>
  </si>
  <si>
    <t>IAI512</t>
  </si>
  <si>
    <t>IAI512 VS / TC / C1 / Tổ Xe</t>
  </si>
  <si>
    <t>IAI513</t>
  </si>
  <si>
    <t>IAI513 VS / TC / C1 / Y tế</t>
  </si>
  <si>
    <t>IAI514</t>
  </si>
  <si>
    <t>IAI514 VS / TC / C1 / Cứu hộ</t>
  </si>
  <si>
    <t>IAI515</t>
  </si>
  <si>
    <t>IAI515 VS / TC / C1 / Vệ sinh</t>
  </si>
  <si>
    <t>IAI600</t>
  </si>
  <si>
    <t>IAI600 VS / TC / C2 / Chung</t>
  </si>
  <si>
    <t>IAI601</t>
  </si>
  <si>
    <t>IAI601 VS / TC / C2 / Ban giám hiệu</t>
  </si>
  <si>
    <t>IAI602</t>
  </si>
  <si>
    <t>IAI602 VS / TC / C2 / Khối giáo viên</t>
  </si>
  <si>
    <t>IAI611</t>
  </si>
  <si>
    <t>IAI611 VS / TC / C2 / Tổ Bếp</t>
  </si>
  <si>
    <t>IAI612</t>
  </si>
  <si>
    <t>IAI612 VS / TC / C2 / Tổ Xe</t>
  </si>
  <si>
    <t>IAI613</t>
  </si>
  <si>
    <t>IAI613 VS / TC / C2 / Y tế</t>
  </si>
  <si>
    <t>IAI614</t>
  </si>
  <si>
    <t>IAI614 VS / TC / C2 / Cứu hộ</t>
  </si>
  <si>
    <t>IAI615</t>
  </si>
  <si>
    <t>IAI615 VS / TC / C2 / Vệ sinh</t>
  </si>
  <si>
    <t>IAI700</t>
  </si>
  <si>
    <t>IAI700 VS / TC / C3 / Chung</t>
  </si>
  <si>
    <t>IAI701</t>
  </si>
  <si>
    <t>IAI701 VS / TC / C3 / Ban giám hiệu</t>
  </si>
  <si>
    <t>IAI702</t>
  </si>
  <si>
    <t>IAI702 VS / TC / C3 / Khối giáo viên</t>
  </si>
  <si>
    <t>IAI711</t>
  </si>
  <si>
    <t>IAI711 VS / TC / C3 / Tổ Bếp</t>
  </si>
  <si>
    <t>IAI712</t>
  </si>
  <si>
    <t>IAI712 VS / TC / C3 / Tổ Xe</t>
  </si>
  <si>
    <t>IAI713</t>
  </si>
  <si>
    <t>IAI713 VS / TC / C3 / Y tế</t>
  </si>
  <si>
    <t>IAI714</t>
  </si>
  <si>
    <t>IAI714 VS / TC / C3 / Cứu hộ</t>
  </si>
  <si>
    <t>IAI715</t>
  </si>
  <si>
    <t>IAI715 VS / TC / C3 / Vệ sinh</t>
  </si>
  <si>
    <t>JAG221 VinGS / VCharm / LB / Lễ tân</t>
  </si>
  <si>
    <t>JAG232 VinGS / VCharm / LB / Gym</t>
  </si>
  <si>
    <t>JAJ161</t>
  </si>
  <si>
    <t>JAJ161 VinGS / Cafe / CVN 03</t>
  </si>
  <si>
    <t>JAJ171</t>
  </si>
  <si>
    <t>JAJ171 VinGS / Cafe / Lounge RC</t>
  </si>
  <si>
    <t>JAJ200 VinGS / Nhà hàng / Hành chính</t>
  </si>
  <si>
    <t>JAJ201 VinGS / NH RC / Seafood Express</t>
  </si>
  <si>
    <t>JAJ202 VinGS / NH RC / Quà 3 miền</t>
  </si>
  <si>
    <t>JAJ203 VinGS / NH RC / Bar &amp; Grill</t>
  </si>
  <si>
    <t>JAJ301</t>
  </si>
  <si>
    <t>JAJ301 VinGS / NH TC / Seafood Express</t>
  </si>
  <si>
    <t>JAJ302</t>
  </si>
  <si>
    <t>JAJ302 VinGS / NH TC / Quà 3 miền</t>
  </si>
  <si>
    <t>JAJ303</t>
  </si>
  <si>
    <t>JAJ305 VinGS / NH TC / Samovar</t>
  </si>
  <si>
    <t>JAJ411</t>
  </si>
  <si>
    <t>JAJ411 VinGS / Café / Merita 7</t>
  </si>
  <si>
    <t>JAJ431</t>
  </si>
  <si>
    <t>JAJ431 VinGS / Café / Zeita 51</t>
  </si>
  <si>
    <t>JAJ432</t>
  </si>
  <si>
    <t>JAJ432 VinGS / Café / Zeita 24</t>
  </si>
  <si>
    <t>JAJ441</t>
  </si>
  <si>
    <t>JAJ441 VinGS / Café / Sweet Corner Kids 1 (TL 60)</t>
  </si>
  <si>
    <t>JAJ442</t>
  </si>
  <si>
    <t>JAJ442 VinGS / Café / Sweet Corner Kids 2 (Đ9-25)</t>
  </si>
  <si>
    <t>JAJ443</t>
  </si>
  <si>
    <t>JAJ443 VinGS / Café / Sweet Corner T5</t>
  </si>
  <si>
    <t>JAJ444</t>
  </si>
  <si>
    <t>JAJ444 VinGS / Café / Sweet Corner T6</t>
  </si>
  <si>
    <t>JAJ445</t>
  </si>
  <si>
    <t>JAJ445 VinGS / Café / Sweet Corner NP1</t>
  </si>
  <si>
    <t>JAJ446</t>
  </si>
  <si>
    <t>JAJ446 VinGS / Café / Sweet Corner NP2</t>
  </si>
  <si>
    <t>JAJ447</t>
  </si>
  <si>
    <t>JAJ447 VinGS / Café / Sweet Corner NP3</t>
  </si>
  <si>
    <t>JAJ448</t>
  </si>
  <si>
    <t>JAJ448 VinGS / Café / Sweet Corner T2</t>
  </si>
  <si>
    <t>JAJ449</t>
  </si>
  <si>
    <t>JAJ449 VinGS / Café / Sweet Corner T3</t>
  </si>
  <si>
    <t>JAJ450</t>
  </si>
  <si>
    <t>JAJ450 VinGS / Café / Sweet Corner T4</t>
  </si>
  <si>
    <t>JAJ471</t>
  </si>
  <si>
    <t>JAJ471 VinGS / Cafe / Lounge TC</t>
  </si>
  <si>
    <t>JAJ501</t>
  </si>
  <si>
    <t>JAJ501 VinGS / NH VV / Phố Ẩm thực</t>
  </si>
  <si>
    <t>KAK200</t>
  </si>
  <si>
    <t>KAK200 VinGT / Bán buôn / Chung</t>
  </si>
  <si>
    <t>KAK201 VinGT / Bán buôn / TC</t>
  </si>
  <si>
    <t>KAK300</t>
  </si>
  <si>
    <t>KAK300 VinGT / VinKC / Cung ứng Thời trang</t>
  </si>
  <si>
    <t>KAK301</t>
  </si>
  <si>
    <t>KAK301 VinGT / VinKC / Cung ứng Đồ chơi</t>
  </si>
  <si>
    <t>KAK302</t>
  </si>
  <si>
    <t>KAK302 VinGT / VinKC / Cung ứng Bán lẻ</t>
  </si>
  <si>
    <t>KAK303</t>
  </si>
  <si>
    <t>KAK400</t>
  </si>
  <si>
    <t>KAK400 VinGT / VinKC / TC / Chung</t>
  </si>
  <si>
    <t>KAK401</t>
  </si>
  <si>
    <t>KAK401 VinGT / VinKC / TC / Thời trang</t>
  </si>
  <si>
    <t>KAK402</t>
  </si>
  <si>
    <t>KAK402 VinGT / VinKC/ TC / Đồ chơi</t>
  </si>
  <si>
    <t>KAK403</t>
  </si>
  <si>
    <t>KAK403 VinGT / VinKC/ TC / BL Nhà sách</t>
  </si>
  <si>
    <t>KAK404</t>
  </si>
  <si>
    <t>KAK404 VinGT / VinKC/ TC / BL thực phẩm tươi sống</t>
  </si>
  <si>
    <t>KAK405</t>
  </si>
  <si>
    <t>KAK405 VinGT / VinKC/ TC / BL thực phẩm khô</t>
  </si>
  <si>
    <t>KAK406</t>
  </si>
  <si>
    <t>KAK406 VinGT / VinKC/ TC / BL Phụ kiện chăm sóc mẹ, bé</t>
  </si>
  <si>
    <t>KAK407</t>
  </si>
  <si>
    <t>KAK407 VinGT / VinKC/ TC / BL Gian hàng quà tặng</t>
  </si>
  <si>
    <t>KAK408</t>
  </si>
  <si>
    <t>KAK408 VinGT / VinKC/ TC / BL Nội thất</t>
  </si>
  <si>
    <t>KAK409</t>
  </si>
  <si>
    <t>KAK409 VinGT / VinKC/ TC / BL Nhà kẹo</t>
  </si>
  <si>
    <t>KAK410</t>
  </si>
  <si>
    <t>KAK410 VinGT / VinKC/ TC / Tư vấn giáo dục</t>
  </si>
  <si>
    <t>KAK411</t>
  </si>
  <si>
    <t>KAK411 VinGT / VinKC/ TC / Tư vấn y tế</t>
  </si>
  <si>
    <t>KAK500</t>
  </si>
  <si>
    <t>KAK500 VinGT / VinKC / ĐK / Chung</t>
  </si>
  <si>
    <t>KAK501</t>
  </si>
  <si>
    <t>KAK501 VinGT / VinKC / ĐK / Thời trang</t>
  </si>
  <si>
    <t>KAK502</t>
  </si>
  <si>
    <t>KAK502 VinGT / VinKC / ĐK / Đồ chơi</t>
  </si>
  <si>
    <t>KAK503</t>
  </si>
  <si>
    <t>KAK503 VinGT / VinKC / ĐK / BL Nhà sách</t>
  </si>
  <si>
    <t>KAK504</t>
  </si>
  <si>
    <t>KAK504 VinGT / VinKC / ĐK / BL thực phẩm tươi sống</t>
  </si>
  <si>
    <t>KAK505</t>
  </si>
  <si>
    <t>KAK505 VinGT / VinKC / ĐK / BL thực phẩm khô</t>
  </si>
  <si>
    <t>KAK506</t>
  </si>
  <si>
    <t>KAK506 VinGT / VinKC / ĐK / BL Phụ kiện chăm sóc mẹ, bé</t>
  </si>
  <si>
    <t>KAK507</t>
  </si>
  <si>
    <t>KAK507 VinGT / VinKC / ĐK / BL Gian hàng quà tặng</t>
  </si>
  <si>
    <t>KAK508</t>
  </si>
  <si>
    <t>KAK508 VinGT / VinKC / ĐK / BL Nội thất</t>
  </si>
  <si>
    <t>KAK509</t>
  </si>
  <si>
    <t>KAK509 VinGT / VinKC / ĐK / BL Nhà kẹo</t>
  </si>
  <si>
    <t>KAK510</t>
  </si>
  <si>
    <t>KAK510 VinGT / VinKC / ĐK / Tư vấn giáo dục</t>
  </si>
  <si>
    <t>KAK511</t>
  </si>
  <si>
    <t>KAK511 VinGT / VinKC / ĐK / Tư vấn y tế</t>
  </si>
  <si>
    <t>PAA100 Bảo Vệ / Chung Cty</t>
  </si>
  <si>
    <t>PAA101 Bảo Vệ / Ban Giám đốc</t>
  </si>
  <si>
    <t>PAA102 Bảo Vệ / Kế toán</t>
  </si>
  <si>
    <t>PAA103 Bảo Vệ / Hành chính Hậu cần</t>
  </si>
  <si>
    <t>PAA104 Bảo Vệ / Phòng Nghiệp vụ</t>
  </si>
  <si>
    <t>PAA105 Bảo Vệ / An ninh nội bộ</t>
  </si>
  <si>
    <t>QAA100 Đô Thị / Chung Cty</t>
  </si>
  <si>
    <t>QAA101 Đô Thị / Ban Giám đốc</t>
  </si>
  <si>
    <t>QAA102 Đô Thị / Kế toán</t>
  </si>
  <si>
    <t>QAA103 Đô Thị / Hành chính Tổng hợp</t>
  </si>
  <si>
    <t>QAA104 Đô Thị / Quản lý cảnh quan</t>
  </si>
  <si>
    <t>QAQ100 Đô Thị / Bà Triệu / Chung</t>
  </si>
  <si>
    <t>QAQ102 Đô Thị / Bà Triệu / Hành chính</t>
  </si>
  <si>
    <t>QAQ103 Đô Thị / Bà Triệu / DVKH</t>
  </si>
  <si>
    <t>QAQ104 Đô Thị / Bà Triệu / Kỹ thuật</t>
  </si>
  <si>
    <t>QAQ106 Đô Thị / Bà Triệu / Vệ sinh</t>
  </si>
  <si>
    <t>QAQ300 Đô Thị / SĐ / VPTĐ / Chung</t>
  </si>
  <si>
    <t>QAQ301</t>
  </si>
  <si>
    <t>QAQ301 Đô Thị / SĐ / VPTĐ / Hành chính</t>
  </si>
  <si>
    <t>QAQ302 Đô Thị / SĐ / VPTĐ / Kỹ thuật</t>
  </si>
  <si>
    <t>QAQ303</t>
  </si>
  <si>
    <t>QAQ303 Đô Thị / SĐ / VPTĐ / Kỹ thuật BM</t>
  </si>
  <si>
    <t>QAQ304 Đô Thị / SĐ / VPTĐ / Vệ sinh</t>
  </si>
  <si>
    <t>QAQ305</t>
  </si>
  <si>
    <t>QAQ305 Đô Thị / SĐ / VPTĐ / Cây xanh</t>
  </si>
  <si>
    <t>QAQ400 Đô Thị / SĐ / Biệt thự / Chung</t>
  </si>
  <si>
    <t>QAQ401</t>
  </si>
  <si>
    <t>QAQ401 Đô Thị / SĐ / Biệt thự / Hành chính</t>
  </si>
  <si>
    <t>QAQ402 Đô Thị / SĐ / Biệt thự / DVKH</t>
  </si>
  <si>
    <t>QAQ403 Đô Thị / SĐ / Biệt thự / KT mạng ngoài nhà</t>
  </si>
  <si>
    <t>QAQ404 Đô Thị / SĐ / Biệt thự / Cảnh quan Môi trường</t>
  </si>
  <si>
    <t>QAQ405</t>
  </si>
  <si>
    <t>QAQ405 Đô Thị / SĐ / Biệt thự / Kỹ thuật BM</t>
  </si>
  <si>
    <t>QAQ406 Đô Thị / SĐ / Biệt thự / Xây dựng</t>
  </si>
  <si>
    <t>QAQ420 Đô Thị / SĐ / Biệt thự / CSKH dịch vụ</t>
  </si>
  <si>
    <t>QAQ421 Đô Thị / SĐ / Biệt thự / D.vụ kỹ thuật</t>
  </si>
  <si>
    <t>QAQ422 Đô Thị / SĐ / Biệt thự / D.vụ vệ sinh</t>
  </si>
  <si>
    <t>QAQ423 Đô Thị / SĐ / Biệt thự / D.vụ cây xanh</t>
  </si>
  <si>
    <t>QAQ430 Đô Thị / SĐ / Tiện ích công cộng</t>
  </si>
  <si>
    <t>QAQ431</t>
  </si>
  <si>
    <t>QAQ431 Đô Thị / SĐ / Khu ẩm thực cao cấp</t>
  </si>
  <si>
    <t>QAQ500 Đô Thị / RC / Chung</t>
  </si>
  <si>
    <t>QAQ501</t>
  </si>
  <si>
    <t>QAQ501 Đô Thị / RC / Hành chính</t>
  </si>
  <si>
    <t>QAQ502 Đô Thị / RC / DVKH</t>
  </si>
  <si>
    <t>QAQ503 Đô Thị / RC / Kỹ thuật</t>
  </si>
  <si>
    <t>QAQ504 Đô Thị / RC / Vệ sinh</t>
  </si>
  <si>
    <t>QAQ510 Đô Thị / RC / Tiện ích</t>
  </si>
  <si>
    <t>QAQ511</t>
  </si>
  <si>
    <t>QAQ511 Đô Thị / RC / Lounge</t>
  </si>
  <si>
    <t>QAQ600 Đô Thị / TC / BP Chung</t>
  </si>
  <si>
    <t>QAQ602 Đô Thị / TC / Hành chính</t>
  </si>
  <si>
    <t>QAQ603 Đô Thị / TC / DVKH</t>
  </si>
  <si>
    <t>QAQ604 Đô Thị / TC / Kỹ thuật</t>
  </si>
  <si>
    <t>QAQ606 Đô Thị / TC / Vệ sinh</t>
  </si>
  <si>
    <t>QAQ610 Đô Thị / TC / Tiện ích</t>
  </si>
  <si>
    <t>QAQ611</t>
  </si>
  <si>
    <t>QAQ611 Đô Thị / TC / Lounge</t>
  </si>
  <si>
    <t>QAQ700 Đô Thị / ĐK / Chung</t>
  </si>
  <si>
    <t>QAQ701</t>
  </si>
  <si>
    <t>QAQ701 Đô Thị / ĐK / Hành chính</t>
  </si>
  <si>
    <t>QAQ702 Đô Thị / ĐK / DVKH</t>
  </si>
  <si>
    <t>QAQ703 Đô Thị / ĐK / Kỹ thuật</t>
  </si>
  <si>
    <t>QAQ704 Đô Thị / ĐK / Vệ sinh</t>
  </si>
  <si>
    <t>YBA100</t>
  </si>
  <si>
    <t>YBA100 PFV / Chung Cty</t>
  </si>
  <si>
    <t>YB Cty Cp Đt &amp; Tm PFV</t>
  </si>
  <si>
    <t>BaoVe</t>
  </si>
  <si>
    <t>DoThi</t>
  </si>
  <si>
    <t>TDDauTu</t>
  </si>
  <si>
    <t>VinPearl</t>
  </si>
  <si>
    <t>VPHaNoi</t>
  </si>
  <si>
    <t>XayDung</t>
  </si>
  <si>
    <t>DBD103 VPNT / KS 5* / Nhà ăn H9</t>
  </si>
  <si>
    <t>DBD106 VPNT / KS 5* / Kế toán</t>
  </si>
  <si>
    <t>DBD115 VPNT / KS 5* / Kiosk</t>
  </si>
  <si>
    <t>DBD125 VPNT / KS 5* / Phát triển KD</t>
  </si>
  <si>
    <t>DBD126 VPNT / KS 5* / ĐPKD, CSKĐ KS &amp; HDDL</t>
  </si>
  <si>
    <t>DBD140 VPNT / KS 5* / Kỹ thuật</t>
  </si>
  <si>
    <t>DBD150 VPNT / KS 5* / Cảnh quan môi trường</t>
  </si>
  <si>
    <t>DBD160 VPNT / KS 5* / Lễ tân PQ</t>
  </si>
  <si>
    <t>DBD161 VPNT / KS 5* / Lễ tân H1</t>
  </si>
  <si>
    <t>DBD162 VPNT / KS 5* / Lễ tân H2</t>
  </si>
  <si>
    <t>DBD163 VPNT / KS 5* / Buồng phòng</t>
  </si>
  <si>
    <t>DBD170 VPNT / KS 5* / F&amp;B</t>
  </si>
  <si>
    <t>DBD171 VPNT / KS 5* / Bar Pier1</t>
  </si>
  <si>
    <t>DBD172 VPNT / KS 5* / NH Lotus</t>
  </si>
  <si>
    <t>DBD173 VPNT / KS 5* / Bếp Lotus</t>
  </si>
  <si>
    <t>DBD174 VPNT / KS 5* / Room srv H1</t>
  </si>
  <si>
    <t>DBD175 VPNT / KS 5* / Minibar H1</t>
  </si>
  <si>
    <t>DBD176 VPNT / KS 5* / NH Orchid</t>
  </si>
  <si>
    <t>DBD177 VPNT / KS 5* / Bếp Orchid</t>
  </si>
  <si>
    <t>DBD178 VPNT / KS 5* / Room srv H2</t>
  </si>
  <si>
    <t>DBD179 VPNT / KS 5* / Minibar H2</t>
  </si>
  <si>
    <t>DBD180 VPNT / KS 5* / NH Beach Comber</t>
  </si>
  <si>
    <t>DBD181 VPNT / KS 5* / Bếp Beach Comber</t>
  </si>
  <si>
    <t>DBD184 VPNT / KS 5* / Banquet</t>
  </si>
  <si>
    <t>DBD190 VPNT / KS 5* / Laundry</t>
  </si>
  <si>
    <t>DBD191 VPNT / KS 5* / Giải trí</t>
  </si>
  <si>
    <t>DBD193 VPNT / KS 5* / Business Center</t>
  </si>
  <si>
    <t>DBD194 VPNT / KS 5* / Spa &amp; Fitness</t>
  </si>
  <si>
    <t>HAH164 VinMec / Nội chung / Cơ- Xương- Khớp</t>
  </si>
  <si>
    <t>JAJ303 VinGS / NH TC / Bar &amp; Grill</t>
  </si>
  <si>
    <t>CGA101 Retail / Mega TC / Giám đốc</t>
  </si>
  <si>
    <t>PAA106</t>
  </si>
  <si>
    <t>PAA106 Bảo Vệ / Bảo vệ đặc biệt</t>
  </si>
  <si>
    <t>PAP100</t>
  </si>
  <si>
    <t>PAP100 Bảo Vệ / Village / Văn phòng</t>
  </si>
  <si>
    <t>PAP101</t>
  </si>
  <si>
    <t>PAP101 Bảo Vệ / TTTM / Long Biên</t>
  </si>
  <si>
    <t>PAP102</t>
  </si>
  <si>
    <t>PAP102 Bảo Vệ / Village /Biệt thự</t>
  </si>
  <si>
    <t>PAP103</t>
  </si>
  <si>
    <t>PAP103 Bảo Vệ / Village / VinSchool</t>
  </si>
  <si>
    <t>PAP200</t>
  </si>
  <si>
    <t>PAP200 Bảo Vệ / Bà Triệu / TTTM</t>
  </si>
  <si>
    <t>PAP201</t>
  </si>
  <si>
    <t>PAP201 Bảo Vệ / Bà Triệu / Căn hộ</t>
  </si>
  <si>
    <t>PAP300</t>
  </si>
  <si>
    <t>PAP300 Bảo Vệ / Đồng Khởi / TTTM</t>
  </si>
  <si>
    <t>PAP301</t>
  </si>
  <si>
    <t>PAP301 Bảo Vệ / Đồng Khởi / VinGT</t>
  </si>
  <si>
    <t>PAP400</t>
  </si>
  <si>
    <t>PAP400 Bảo Vệ / Royal / TTTM</t>
  </si>
  <si>
    <t>PAP401</t>
  </si>
  <si>
    <t>PAP401 Bảo Vệ / Royal / Căn hộ</t>
  </si>
  <si>
    <t>PAP500</t>
  </si>
  <si>
    <t>PAP500 Bảo Vệ / Times / TTTM</t>
  </si>
  <si>
    <t>PAP501</t>
  </si>
  <si>
    <t>PAP501 Bảo Vệ / Times / Căn hộ</t>
  </si>
  <si>
    <t>PAP502</t>
  </si>
  <si>
    <t>PAP502 Bảo Vệ / Times / VinSchool</t>
  </si>
  <si>
    <t>PAP503</t>
  </si>
  <si>
    <t>PAP503 Bảo Vệ / VinGT / Times</t>
  </si>
  <si>
    <t>PAP600</t>
  </si>
  <si>
    <t>PAP600 Bảo Vệ / VinMec</t>
  </si>
  <si>
    <t>PAP700</t>
  </si>
  <si>
    <t>PAP700 Bảo Vệ / VPNT / Văn phòng</t>
  </si>
  <si>
    <t>PAP701</t>
  </si>
  <si>
    <t>PAP701 Bảo Vệ / VPNT / KS 5*</t>
  </si>
  <si>
    <t>PAP702</t>
  </si>
  <si>
    <t>PAP702 Bảo Vệ / VPNT / KS 6*</t>
  </si>
  <si>
    <t>PAP703</t>
  </si>
  <si>
    <t>PAP703 Bảo Vệ / VPNT / VAP</t>
  </si>
  <si>
    <t>PAP704</t>
  </si>
  <si>
    <t>PAP704 Bảo Vệ / VPNT / Golf</t>
  </si>
  <si>
    <t>PAP800</t>
  </si>
  <si>
    <t>PAP800 Bảo Vệ / VPĐN / Khách sạn</t>
  </si>
  <si>
    <t>PAP801</t>
  </si>
  <si>
    <t>PAP801 Bảo Vệ / VPĐN / Biệt thự</t>
  </si>
  <si>
    <t>PAP901</t>
  </si>
  <si>
    <t>PAP901 Bảo Vệ / Xã hội / Phật Tích</t>
  </si>
  <si>
    <t>PAP902</t>
  </si>
  <si>
    <t>PAP902 Bảo Vệ / Xã hội / Bóng Đá</t>
  </si>
  <si>
    <r>
      <t xml:space="preserve">Khoản mục 
</t>
    </r>
    <r>
      <rPr>
        <i/>
        <sz val="10"/>
        <color theme="1"/>
        <rFont val="Arial"/>
        <family val="2"/>
      </rPr>
      <t>(mã  sẽ bị gạch ngang nếu ko phù hợp)</t>
    </r>
  </si>
  <si>
    <r>
      <t xml:space="preserve">Bộ phận
</t>
    </r>
    <r>
      <rPr>
        <i/>
        <sz val="10"/>
        <color theme="1"/>
        <rFont val="Arial"/>
        <family val="2"/>
      </rPr>
      <t>(mã sẽ bị gạch ngang nếu ko phù hợp)</t>
    </r>
  </si>
  <si>
    <t>BA Cty Tnhh KD BĐS Vincom</t>
  </si>
  <si>
    <t>BB Cty Tnhh Xây dựng Vincom</t>
  </si>
  <si>
    <t>PA Cty Tnhh Bảo vệ Vincom</t>
  </si>
  <si>
    <t>QA Cty Tnhh Quản lý Đô thị Vincom</t>
  </si>
  <si>
    <t>HAH1KF</t>
  </si>
  <si>
    <t>HAH300</t>
  </si>
  <si>
    <t>HAH300 VinMec / RC / Chung phòng khám RC</t>
  </si>
  <si>
    <t>(All)</t>
  </si>
  <si>
    <t>HAH400</t>
  </si>
  <si>
    <t>HAH401</t>
  </si>
  <si>
    <t>HAH402</t>
  </si>
  <si>
    <t>HAH403</t>
  </si>
  <si>
    <t>HAH404</t>
  </si>
  <si>
    <t>HAH405</t>
  </si>
  <si>
    <t>HAH1KF VinMec / Điều dưỡng / Chẩn đoán hình ảnh</t>
  </si>
  <si>
    <t>HAH400 VinMec / TC / Chung phòng khám</t>
  </si>
  <si>
    <t>HAH401 VinMec / TC / Đánh giá thể chất</t>
  </si>
  <si>
    <t>HAH402 VinMec / TC / Chẩn đoán hình ảnh</t>
  </si>
  <si>
    <t>HAH403 VinMec / TC / Tư vấn dinh dưỡng</t>
  </si>
  <si>
    <t>HAH404 VinMec / TC / Sản, phụ khoa</t>
  </si>
  <si>
    <t>HAH405 VinMec / TC / Nhi</t>
  </si>
  <si>
    <t>AAA024 VGR / Truyền thông / VinSchool</t>
  </si>
  <si>
    <t>AAA025 VGR / Truyền thông / VinMec</t>
  </si>
  <si>
    <t>AAA026 VGR / Truyền thông / VinHomes</t>
  </si>
  <si>
    <t>AAA027 VGR / Truyền thông / VinGT</t>
  </si>
  <si>
    <t>IAI102 VS / Village / MN / GV Mầm non</t>
  </si>
  <si>
    <t>dong</t>
  </si>
  <si>
    <t>DS!</t>
  </si>
  <si>
    <t>AAA001</t>
  </si>
  <si>
    <t>AAA001 VGR / VP Chủ tịch</t>
  </si>
  <si>
    <r>
      <t xml:space="preserve">Người lập </t>
    </r>
    <r>
      <rPr>
        <i/>
        <sz val="10"/>
        <color rgb="FFC00000"/>
        <rFont val="Arial"/>
        <family val="2"/>
      </rPr>
      <t>(ghi tên và ký ở bản in):</t>
    </r>
  </si>
  <si>
    <r>
      <t xml:space="preserve">Người duyệt </t>
    </r>
    <r>
      <rPr>
        <i/>
        <sz val="10"/>
        <color rgb="FFC00000"/>
        <rFont val="Arial"/>
        <family val="2"/>
      </rPr>
      <t>(ghi tên và ký ở bản in):</t>
    </r>
  </si>
  <si>
    <t>1A01</t>
  </si>
  <si>
    <t>1A01 DT quản lý / Phí quản lý của cty mẹ</t>
  </si>
  <si>
    <t>1A DT dịch vụ quản lý nội lý</t>
  </si>
  <si>
    <t>1A02</t>
  </si>
  <si>
    <t>1A02 DT quản lý / CP truyền thông trực tiếp</t>
  </si>
  <si>
    <t>1B00</t>
  </si>
  <si>
    <t>1B00 DT kinh doanh CHBT / Phí môi giới</t>
  </si>
  <si>
    <t>1B DT kinh doanh căn hộ, biệt thự</t>
  </si>
  <si>
    <t>1B01</t>
  </si>
  <si>
    <t>1B01 DT kinh doanh CHBT, khu tiện ích / Tiền thuê</t>
  </si>
  <si>
    <t>1B20</t>
  </si>
  <si>
    <t>1B20 DT kinh doanh CHBT / Cho thuê đồ rời</t>
  </si>
  <si>
    <t>1C00</t>
  </si>
  <si>
    <t>1C00 DT cho thuê TTTM / Tiền thuê</t>
  </si>
  <si>
    <t>1C DT cho thuê Văn phòng &amp; TTTM</t>
  </si>
  <si>
    <t>1C01</t>
  </si>
  <si>
    <t>1C01 DT cho thuê TTTM / Phí marketing</t>
  </si>
  <si>
    <t>1C05</t>
  </si>
  <si>
    <t>1C05 DT cho thuê VPTM / Tiền thuê</t>
  </si>
  <si>
    <t>1C10</t>
  </si>
  <si>
    <t>1C10 DT cho thuê TTTM / Phí dịch vụ</t>
  </si>
  <si>
    <t>1C11</t>
  </si>
  <si>
    <t>1C11 DT cho thuê TTTM / Phí dv diện tích thuê quản lý</t>
  </si>
  <si>
    <t>1C15</t>
  </si>
  <si>
    <t>1C15 DT cho thuê VPTM / Phí dịch vụ</t>
  </si>
  <si>
    <t>1C16</t>
  </si>
  <si>
    <t>1C16 DT cho thuê VPTM / Phí dv diện tích thuê quản lý</t>
  </si>
  <si>
    <t>1C20</t>
  </si>
  <si>
    <t>1C20 DT cho thuê TTTM / Phí thi công</t>
  </si>
  <si>
    <t>1C25</t>
  </si>
  <si>
    <t>1C25 DT cho thuê VPTM / Phí thi công</t>
  </si>
  <si>
    <t>1C30</t>
  </si>
  <si>
    <t>1C30 DT cho thuê TTTM / Thu khác</t>
  </si>
  <si>
    <t>1C35</t>
  </si>
  <si>
    <t>1C35 DT cho thuê VPTM / Thu khác</t>
  </si>
  <si>
    <t>1C40</t>
  </si>
  <si>
    <t>1C40 DT cho thuê hầm kỹ thuật / Tiền thuê</t>
  </si>
  <si>
    <t>1D01</t>
  </si>
  <si>
    <t>1D01 DT Khách sạn / Thuê phòng chính</t>
  </si>
  <si>
    <t>1D DT dịch vụ Khách sạn</t>
  </si>
  <si>
    <t>1D02</t>
  </si>
  <si>
    <t>1D02 DT Khách sạn / Phụ thu phòng</t>
  </si>
  <si>
    <t>1D03</t>
  </si>
  <si>
    <t>1D03 DT Khách sạn / Phí phục vụ</t>
  </si>
  <si>
    <t>1D10</t>
  </si>
  <si>
    <t>1D10 DT Khách sạn / Giặt là</t>
  </si>
  <si>
    <t>1D11</t>
  </si>
  <si>
    <t>1D11 DT Khách sạn / Điện thoại, BC</t>
  </si>
  <si>
    <t>1D12</t>
  </si>
  <si>
    <t>1D12 DT Khách sạn / Thuê phòng hội nghị</t>
  </si>
  <si>
    <t>1D13</t>
  </si>
  <si>
    <t>1D13 DT Khách sạn / Tổ chức sự kiện</t>
  </si>
  <si>
    <t>1E00</t>
  </si>
  <si>
    <t>1E00 DT Giải trí / Chung</t>
  </si>
  <si>
    <t>1E DT dịch vụ Giải trí</t>
  </si>
  <si>
    <t>1E01</t>
  </si>
  <si>
    <t>1E01 DT Giải trí / Thể thao trên biển</t>
  </si>
  <si>
    <t>1E03</t>
  </si>
  <si>
    <t>1E03 DT Giải trí / Cho thuê đồ, giữ đồ</t>
  </si>
  <si>
    <t>1ER0</t>
  </si>
  <si>
    <t>1ER0 DT Giải trí / Tour RC 'Royal'</t>
  </si>
  <si>
    <t>1ER1</t>
  </si>
  <si>
    <t>1ER1 DT Giải trí / Tour RC 'Get wet'</t>
  </si>
  <si>
    <t>1ER2</t>
  </si>
  <si>
    <t>1ER2 DT Giải trí / Tour RC 'Fun winter'</t>
  </si>
  <si>
    <t>1ER3</t>
  </si>
  <si>
    <t>1ER3 DT Giải trí / Tour RC 'Endless time'</t>
  </si>
  <si>
    <t>1ER4</t>
  </si>
  <si>
    <t>1ER4 DT Giải trí / Tour RC 'Royal taxi'</t>
  </si>
  <si>
    <t>1F01</t>
  </si>
  <si>
    <t>1F01 DT Golf / Phí vào sân</t>
  </si>
  <si>
    <t>1F DT dịch vụ Sân Golf</t>
  </si>
  <si>
    <t>1F02</t>
  </si>
  <si>
    <t>1F02 DT Golf / Phí thăm quan</t>
  </si>
  <si>
    <t>1F03</t>
  </si>
  <si>
    <t>1F03 DT Golf / Phí tổ chức thi đấu</t>
  </si>
  <si>
    <t>1F04</t>
  </si>
  <si>
    <t>1F04 DT Golf / Cho thuê thiết bị</t>
  </si>
  <si>
    <t>1F05</t>
  </si>
  <si>
    <t>1F05 DT Golf / Phí khu thực hành đánh</t>
  </si>
  <si>
    <t>1F06</t>
  </si>
  <si>
    <t>1F06 DT Golf / Phí học đánh</t>
  </si>
  <si>
    <t>1F07</t>
  </si>
  <si>
    <t>1F07 DT Golf / Phí Bảo dưỡng gậy đánh</t>
  </si>
  <si>
    <t>1F08</t>
  </si>
  <si>
    <t>1F08 DT Golf / Phí Bảo dưỡng sân</t>
  </si>
  <si>
    <t>1F09</t>
  </si>
  <si>
    <t>1F09 DT Golf / Phục vụ trên sân (caddie)</t>
  </si>
  <si>
    <t>1F10</t>
  </si>
  <si>
    <t>1F10 DT Golf / Thẻ hội viên</t>
  </si>
  <si>
    <t>1F11</t>
  </si>
  <si>
    <t>1F11 DT Golf / Phí thuê xe</t>
  </si>
  <si>
    <t>1F12</t>
  </si>
  <si>
    <t>1F12 DT Golf / Sân tập</t>
  </si>
  <si>
    <t>1F19</t>
  </si>
  <si>
    <t>1F19 DT Golf / Khác sân Golf</t>
  </si>
  <si>
    <t>1G00</t>
  </si>
  <si>
    <t>1G00 DT Gym / Gym</t>
  </si>
  <si>
    <t>1G DT dịch vụ Gym &amp; Spa</t>
  </si>
  <si>
    <t>1G01</t>
  </si>
  <si>
    <t>1G01 DT Gym / HLV riêng</t>
  </si>
  <si>
    <t>1G02</t>
  </si>
  <si>
    <t>1G02 DT Gym / Thuê tủ</t>
  </si>
  <si>
    <t>1G10</t>
  </si>
  <si>
    <t>1G10 DT Spa / Làm đẹp</t>
  </si>
  <si>
    <t>1G11</t>
  </si>
  <si>
    <t>1G11 DT Spa / Trị liệu</t>
  </si>
  <si>
    <t>1G12</t>
  </si>
  <si>
    <t>1G12 DT Spa / Massage</t>
  </si>
  <si>
    <t>1G30</t>
  </si>
  <si>
    <t>1G30 DT Hair / Hair</t>
  </si>
  <si>
    <t>1G31</t>
  </si>
  <si>
    <t>1G31 DT Hair / Nail</t>
  </si>
  <si>
    <t>1H01</t>
  </si>
  <si>
    <t>1H01 DT Y tế / Ngoại trú / Khám bệnh</t>
  </si>
  <si>
    <t>1H DT dịch vụ Y tế</t>
  </si>
  <si>
    <t>1H02</t>
  </si>
  <si>
    <t>1H02 DT Y tế / Ngoại trú / Xét nghiệm</t>
  </si>
  <si>
    <t>1H03</t>
  </si>
  <si>
    <t>1H03 DT Y tế / Ngoại trú / Chẩn đoán hình ảnh</t>
  </si>
  <si>
    <t>1H04</t>
  </si>
  <si>
    <t>1H04 DT Y tế / Ngoại trú / Thủ thuật</t>
  </si>
  <si>
    <t>1H05</t>
  </si>
  <si>
    <t>1H05 DT Y tế / Ngoại trú / Phẫu thuật</t>
  </si>
  <si>
    <t>1H06</t>
  </si>
  <si>
    <t>1H06 DT Y tế / Ngoại trú / Lưu viện</t>
  </si>
  <si>
    <t>1H07</t>
  </si>
  <si>
    <t>1H07 DT Y tế / Ngoại trú / Thuốc, dược phẩm</t>
  </si>
  <si>
    <t>1H08</t>
  </si>
  <si>
    <t>1H08 DT Y tế / Ngoại trú / Vật tư tiêu hao</t>
  </si>
  <si>
    <t>1H09</t>
  </si>
  <si>
    <t>1H09 DT Y tế / Ngoại trú / Vận chuyển bệnh nhân</t>
  </si>
  <si>
    <t>1H10</t>
  </si>
  <si>
    <t>1H10 DT Y tế / Ngoại trú / Khác</t>
  </si>
  <si>
    <t>1H21</t>
  </si>
  <si>
    <t>1H21 DT Y tế / Nội trú / Khám bệnh</t>
  </si>
  <si>
    <t>1H22</t>
  </si>
  <si>
    <t>1H22 DT Y tế / Nội trú / Xét nghiệm</t>
  </si>
  <si>
    <t>1H23</t>
  </si>
  <si>
    <t>1H23 DT Y tế / Nội trú / Chẩn đoán hình ảnh</t>
  </si>
  <si>
    <t>1H24</t>
  </si>
  <si>
    <t>1H24 DT Y tế / Nội trú / Thủ thuật</t>
  </si>
  <si>
    <t>1H25</t>
  </si>
  <si>
    <t>1H25 DT Y tế / Nội trú / Phẫu thuật</t>
  </si>
  <si>
    <t>1H26</t>
  </si>
  <si>
    <t>1H26 DT Y tế / Nội trú / Lưu viện</t>
  </si>
  <si>
    <t>1H27</t>
  </si>
  <si>
    <t>1H27 DT Y tế / Nội trú / Thuốc, dược phẩm</t>
  </si>
  <si>
    <t>1H28</t>
  </si>
  <si>
    <t>1H28 DT Y tế / Nội trú / Vật tư tiêu hao</t>
  </si>
  <si>
    <t>1H29</t>
  </si>
  <si>
    <t>1H29 DT Y tế / Nội trú / Vận chuyển bệnh nhân</t>
  </si>
  <si>
    <t>1H30</t>
  </si>
  <si>
    <t>1H30 DT Y tế / Nội trú / Khác</t>
  </si>
  <si>
    <t>1H40</t>
  </si>
  <si>
    <t>1H40 DT Y tế / Thẻ Vincare</t>
  </si>
  <si>
    <t>1H41</t>
  </si>
  <si>
    <t>1H41 DT Y tế / Tư vấn</t>
  </si>
  <si>
    <t>1I01</t>
  </si>
  <si>
    <t>1I01 DT Giáo dục / Học phí</t>
  </si>
  <si>
    <t>1I DT dịch vụ Giáo dục</t>
  </si>
  <si>
    <t>1I02</t>
  </si>
  <si>
    <t>1I02 DT Giáo dục / Phí ghi danh</t>
  </si>
  <si>
    <t>1I03</t>
  </si>
  <si>
    <t>1I03 DT Giáo dục / Phí phát triển trường</t>
  </si>
  <si>
    <t>1I04</t>
  </si>
  <si>
    <t>1I04 DT Giáo dục / Phí thu ngoài giờ</t>
  </si>
  <si>
    <t>1I05</t>
  </si>
  <si>
    <t>1I05 DT Giáo dục / Bán hồ sơ</t>
  </si>
  <si>
    <t>1I10</t>
  </si>
  <si>
    <t>1I10 DT Giáo dục / Tư vấn</t>
  </si>
  <si>
    <t>1P01</t>
  </si>
  <si>
    <t>1P01 DT Bảo vệ / Bảo vệ</t>
  </si>
  <si>
    <t>1P DT dịch vụ Bảo vệ</t>
  </si>
  <si>
    <t>1P02</t>
  </si>
  <si>
    <t>1P02 DT Bảo vệ / Quản lý bãi giữ xe</t>
  </si>
  <si>
    <t>1Q01</t>
  </si>
  <si>
    <t>1Q01 DT dv QLĐT / Phí dịch vụ</t>
  </si>
  <si>
    <t>1Q DT dịch vụ Quản lý đô thị</t>
  </si>
  <si>
    <t>1Q03</t>
  </si>
  <si>
    <t>1Q03 DT dv QLĐT / Phí thi công</t>
  </si>
  <si>
    <t>1Q04</t>
  </si>
  <si>
    <t>1Q04 DT dv QLĐT / Phí cấp thẻ</t>
  </si>
  <si>
    <t>1Q09</t>
  </si>
  <si>
    <t>1Q09 DT dv QLĐT / Phí khôi phục dịch vụ</t>
  </si>
  <si>
    <t>1Q10</t>
  </si>
  <si>
    <t>1Q10 DT dv QLĐT / Phí nhân công dv kỹ thuật</t>
  </si>
  <si>
    <t>1Q11</t>
  </si>
  <si>
    <t>1Q11 DT dv QLĐT / Phí nhân công dv vệ sinh</t>
  </si>
  <si>
    <t>1Q12</t>
  </si>
  <si>
    <t>1Q12 DT dv QLĐT / Phí nhân công dv cây xanh</t>
  </si>
  <si>
    <t>1Q99</t>
  </si>
  <si>
    <t>1Q99 DT dv QLĐT / Thu khác</t>
  </si>
  <si>
    <t>1X01</t>
  </si>
  <si>
    <t>1X01 DT dv Chung / Giữ xe / Ô tô</t>
  </si>
  <si>
    <t>1X DT dịch vụ Chung</t>
  </si>
  <si>
    <t>1X02</t>
  </si>
  <si>
    <t>1X02 DT dv Chung / Giữ xe / Xe máy</t>
  </si>
  <si>
    <t>1X03</t>
  </si>
  <si>
    <t>1X03 DT dv Chung / Giữ xe / Xe đạp</t>
  </si>
  <si>
    <t>1X10</t>
  </si>
  <si>
    <t>1X10 DT dv Chung / Quảng cáo, sự kiện</t>
  </si>
  <si>
    <t>1X11</t>
  </si>
  <si>
    <t>1X11 DT dv Chung / Cho thuê địa điểm kinh doanh</t>
  </si>
  <si>
    <t>1X12</t>
  </si>
  <si>
    <t>1X12 DT dv Chung / Chia cước viễn thông</t>
  </si>
  <si>
    <t>1X20</t>
  </si>
  <si>
    <t>1X20 DT dv Chung / Vận chuyển</t>
  </si>
  <si>
    <t>1X21</t>
  </si>
  <si>
    <t>1X21 DT dv Chung / Vệ sinh</t>
  </si>
  <si>
    <t>1X22</t>
  </si>
  <si>
    <t>1X22 DT dv Chung / Cho thuê tài sản, thiết bị</t>
  </si>
  <si>
    <t>1X99</t>
  </si>
  <si>
    <t>1X99 DT dv Chung / Khác</t>
  </si>
  <si>
    <t>2B00</t>
  </si>
  <si>
    <t>2B00 DT bán BĐS / TTTM</t>
  </si>
  <si>
    <t>2B DT bán Bất động sản</t>
  </si>
  <si>
    <t>2B01</t>
  </si>
  <si>
    <t>2B01 DT bán BĐS / Văn phòng</t>
  </si>
  <si>
    <t>2B02</t>
  </si>
  <si>
    <t>2B02 DT bán BĐS / Căn hộ, biệt thự</t>
  </si>
  <si>
    <t>2B09</t>
  </si>
  <si>
    <t>2B09 DT bán BĐS / Khác</t>
  </si>
  <si>
    <t>2C01</t>
  </si>
  <si>
    <t>2C01 DT bán điện nước / Điện / Kinh doanh</t>
  </si>
  <si>
    <t>2C DT bán điện nước</t>
  </si>
  <si>
    <t>2C02</t>
  </si>
  <si>
    <t>2C02 DT bán điện nước / Điện / Sinh hoạt</t>
  </si>
  <si>
    <t>2C09</t>
  </si>
  <si>
    <t>2C09 DT bán điện nước / Điện / Khác</t>
  </si>
  <si>
    <t>2C10</t>
  </si>
  <si>
    <t>2C10 DT bán điện nước / Nước lạnh / Kinh doanh</t>
  </si>
  <si>
    <t>2C11</t>
  </si>
  <si>
    <t>2C11 DT bán điện nước / Nước lạnh / Sinh hoạt</t>
  </si>
  <si>
    <t>2C19</t>
  </si>
  <si>
    <t>2C19 DT bán điện nước / Nước lạnh / Khác</t>
  </si>
  <si>
    <t>2C20</t>
  </si>
  <si>
    <t>2C20 DT bán điện nước / Nước nóng / Kinh doanh</t>
  </si>
  <si>
    <t>2C21</t>
  </si>
  <si>
    <t>2C21 DT bán điện nước / Nước nóng / Sinh hoạt</t>
  </si>
  <si>
    <t>2C29</t>
  </si>
  <si>
    <t>2C29 DT bán điện nước / Nước nóng / Khác</t>
  </si>
  <si>
    <t>2D01</t>
  </si>
  <si>
    <t>2D01 DT dv KS thuê ngoài / Tour du lịch</t>
  </si>
  <si>
    <t>2D DT dv KS thuê ngoài</t>
  </si>
  <si>
    <t>2F01</t>
  </si>
  <si>
    <t>2F01 DT hàng hóa Sân golf / Dụng cụ thể thao</t>
  </si>
  <si>
    <t>2F DT hàng hóa Sân Golf</t>
  </si>
  <si>
    <t>2G01</t>
  </si>
  <si>
    <t>2G01 DT hàng hóa Spa / Mỹ phẩm</t>
  </si>
  <si>
    <t>2G DT hàng hóa Spa</t>
  </si>
  <si>
    <t>2H01</t>
  </si>
  <si>
    <t>2H01 DT Quầy thuốc / Thuốc</t>
  </si>
  <si>
    <t>2H DT bán thuốc, vật tư Y tế</t>
  </si>
  <si>
    <t>2H02</t>
  </si>
  <si>
    <t>2H02 DT Quầy thuốc / Hóa chất</t>
  </si>
  <si>
    <t>2H03</t>
  </si>
  <si>
    <t>2H03 DT Quầy thuốc / Vật tư y tế</t>
  </si>
  <si>
    <t>2I01</t>
  </si>
  <si>
    <t>2I01 DT hàng hóa Giáo dục / Học phẩm</t>
  </si>
  <si>
    <t>2I DT hàng hóa Giáo dục</t>
  </si>
  <si>
    <t>2I02</t>
  </si>
  <si>
    <t>2I02 DT hàng hóa Giáo dục / Đồng phục học sinh</t>
  </si>
  <si>
    <t>2J01</t>
  </si>
  <si>
    <t>2J01 DT Ăn uống / Ăn</t>
  </si>
  <si>
    <t>2J DT Ăn uống</t>
  </si>
  <si>
    <t>2J02</t>
  </si>
  <si>
    <t>2J02 DT Ăn uống / Ăn tách từ tiền phòng KS</t>
  </si>
  <si>
    <t>2J10</t>
  </si>
  <si>
    <t>2J10 DT Ăn uống / Uống</t>
  </si>
  <si>
    <t>2J20</t>
  </si>
  <si>
    <t>2J20 DT Ăn uống / Thuốc lá</t>
  </si>
  <si>
    <t>2J21</t>
  </si>
  <si>
    <t>2J21 DT Ăn uống / Kem</t>
  </si>
  <si>
    <t>2J22</t>
  </si>
  <si>
    <t>2J22 DT Ăn uống / Chè</t>
  </si>
  <si>
    <t>2J23</t>
  </si>
  <si>
    <t>2J23 DT Ăn uống / Bánh</t>
  </si>
  <si>
    <t>2J99</t>
  </si>
  <si>
    <t>2J99 DT Ăn uống / Khác</t>
  </si>
  <si>
    <t>2K01</t>
  </si>
  <si>
    <t>2K02</t>
  </si>
  <si>
    <t>2K03</t>
  </si>
  <si>
    <t>2K04</t>
  </si>
  <si>
    <t>2K05</t>
  </si>
  <si>
    <t>2K06</t>
  </si>
  <si>
    <t>2K09</t>
  </si>
  <si>
    <t>2P00</t>
  </si>
  <si>
    <t>2P00 DT Xây dựng / Thi công xây dựng</t>
  </si>
  <si>
    <t>2P DT Xây dựng</t>
  </si>
  <si>
    <t>2P01</t>
  </si>
  <si>
    <t>2P01 DT Xây dưng / Tư vấn thiết kế</t>
  </si>
  <si>
    <t>2P02</t>
  </si>
  <si>
    <t>2P02 DT Xây dựng / Tư vấn giám sát</t>
  </si>
  <si>
    <t>2P03</t>
  </si>
  <si>
    <t>2P03 DT Xây dựng / Tư vấn quản lý</t>
  </si>
  <si>
    <t>2Q01</t>
  </si>
  <si>
    <t>2Q01 DT hàng hóa QLĐT / Vật tư dv kỹ thuật</t>
  </si>
  <si>
    <t>2Q DT bán hàng dv QLĐT</t>
  </si>
  <si>
    <t>2Q02</t>
  </si>
  <si>
    <t>2Q02 DT hàng hóa QLĐT / Vật tư dv vệ sinh</t>
  </si>
  <si>
    <t>2Q03</t>
  </si>
  <si>
    <t>2Q03 DT hàng hóa QLĐT / Vật tư dv cây xanh</t>
  </si>
  <si>
    <t>2X01</t>
  </si>
  <si>
    <t>2X01 DT hàng hóa Chung / Suất ăn ca</t>
  </si>
  <si>
    <t>2X DT hàng hóa Chung</t>
  </si>
  <si>
    <t>2X02</t>
  </si>
  <si>
    <t>2X02 DT hàng hóa Chung / Hàng lưu niệm</t>
  </si>
  <si>
    <t>2X03</t>
  </si>
  <si>
    <t>2X03 DT hàng hóa Chung / Vận chuyển thuê ngoài</t>
  </si>
  <si>
    <t>3B00</t>
  </si>
  <si>
    <t>3B00 Giá vốn BĐS / TTTM</t>
  </si>
  <si>
    <t>3B Giá vốn Bất động sản</t>
  </si>
  <si>
    <t>3B01</t>
  </si>
  <si>
    <t>3B01 Giá vốn BĐS / Văn phòng</t>
  </si>
  <si>
    <t>3B02</t>
  </si>
  <si>
    <t>3B02 Giá vốn BĐS / Căn hộ, biệt thự</t>
  </si>
  <si>
    <t>3B09</t>
  </si>
  <si>
    <t>3B09 Giá vốn BĐS / Khác</t>
  </si>
  <si>
    <t>3B20</t>
  </si>
  <si>
    <t>3B20 Giá vốn kinh doanh CHBT / Đồ rời cho thuê</t>
  </si>
  <si>
    <t>3C01</t>
  </si>
  <si>
    <t>3C01 Giá vốn điện nước / Điện / Kinh doanh</t>
  </si>
  <si>
    <t>3C Giá vốn điện nước</t>
  </si>
  <si>
    <t>3C02</t>
  </si>
  <si>
    <t>3C02 Giá vốn điện nước / Điện / Sinh hoạt</t>
  </si>
  <si>
    <t>3C09</t>
  </si>
  <si>
    <t>3C09 Giá vốn điện nước / Điện / Khác</t>
  </si>
  <si>
    <t>3C10</t>
  </si>
  <si>
    <t>3C10 Giá vốn điện nước / Nước lạnh / Kinh doanh</t>
  </si>
  <si>
    <t>3C11</t>
  </si>
  <si>
    <t>3C11 Giá vốn điện nước / Nước lạnh / Sinh hoạt</t>
  </si>
  <si>
    <t>3C19</t>
  </si>
  <si>
    <t>3C19 Giá vốn điện nước / Nước lạnh / Khác</t>
  </si>
  <si>
    <t>3C20</t>
  </si>
  <si>
    <t>3C20 Giá vốn điện nước / Nước nóng / Kinh doanh</t>
  </si>
  <si>
    <t>3C21</t>
  </si>
  <si>
    <t>3C21 Giá vốn điện nước / Nước nóng / Sinh hoạt</t>
  </si>
  <si>
    <t>3C29</t>
  </si>
  <si>
    <t>3C29 Giá vốn điện nước / Nước nóng / Khác</t>
  </si>
  <si>
    <t>3D01</t>
  </si>
  <si>
    <t>3D01 Giá vốn dv KS thuê ngoài / Tour du lịch</t>
  </si>
  <si>
    <t>3D Giá vốn dv KS thuê ngoài</t>
  </si>
  <si>
    <t>3F01</t>
  </si>
  <si>
    <t>3F01 Giá vốn hàng Sân golf / Dụng cụ thể thao</t>
  </si>
  <si>
    <t>3F Giá vốn hàng Sân Golf</t>
  </si>
  <si>
    <t>3G01</t>
  </si>
  <si>
    <t>3G01 Giá vốn hàng Spa / Mỹ phẩm</t>
  </si>
  <si>
    <t>3G Giá vốn Mỹ phẩm</t>
  </si>
  <si>
    <t>3H01</t>
  </si>
  <si>
    <t>3H01 Giá vốn Quầy thuốc / Thuốc</t>
  </si>
  <si>
    <t>3H Giá vốn Quầy thuốc</t>
  </si>
  <si>
    <t>3H02</t>
  </si>
  <si>
    <t>3H02 Giá vốn Quầy thuốc / Hóa chất</t>
  </si>
  <si>
    <t>3H03</t>
  </si>
  <si>
    <t>3H03 Giá vốn Quầy thuốc / Vật tư y tế</t>
  </si>
  <si>
    <t>3I01</t>
  </si>
  <si>
    <t>3I01 Giá vốn hàng Giáo dục / Học phẩm</t>
  </si>
  <si>
    <t>3I Giá vốn hàng Giáo dục</t>
  </si>
  <si>
    <t>3I02</t>
  </si>
  <si>
    <t>3I02 Giá vốn hàng Giáo dục / Đồng phục học sinh</t>
  </si>
  <si>
    <t>3J01</t>
  </si>
  <si>
    <t>3J01 Giá vốn Ăn uống / Ăn</t>
  </si>
  <si>
    <t>3J Giá vốn Ăn uống</t>
  </si>
  <si>
    <t>3J02</t>
  </si>
  <si>
    <t>3J02 Giá vốn Ăn uống / Ăn tách từ tiền phòng KS</t>
  </si>
  <si>
    <t>3J10</t>
  </si>
  <si>
    <t>3J10 Giá vốn Ăn uống / Uống</t>
  </si>
  <si>
    <t>3J20</t>
  </si>
  <si>
    <t>3J20 Giá vốn Ăn uống / Thuốc lá</t>
  </si>
  <si>
    <t>3J21</t>
  </si>
  <si>
    <t>3J21 Giá vốn Ăn uống / Kem</t>
  </si>
  <si>
    <t>3J22</t>
  </si>
  <si>
    <t>3J22 Giá vốn Ăn uống / Chè</t>
  </si>
  <si>
    <t>3J23</t>
  </si>
  <si>
    <t>3J23 Giá vốn Ăn uống / Bánh</t>
  </si>
  <si>
    <t>3J90</t>
  </si>
  <si>
    <t>3J90 Giá vốn Ăn uống / Hủy hàng</t>
  </si>
  <si>
    <t>3J99</t>
  </si>
  <si>
    <t>3J99 Giá vốn Ăn uống / Khác</t>
  </si>
  <si>
    <t>3K01</t>
  </si>
  <si>
    <t>3K02</t>
  </si>
  <si>
    <t>3K03</t>
  </si>
  <si>
    <t>3K04</t>
  </si>
  <si>
    <t>3K05</t>
  </si>
  <si>
    <t>3K06</t>
  </si>
  <si>
    <t>3K09</t>
  </si>
  <si>
    <t>3P00</t>
  </si>
  <si>
    <t>3P00 Giá vốn xây dựng / Thi công công trình</t>
  </si>
  <si>
    <t>3P Giá vốn Xây dựng</t>
  </si>
  <si>
    <t>3P01</t>
  </si>
  <si>
    <t>3P01 Giá vốn xây dựng / Tư vấn thiết kế</t>
  </si>
  <si>
    <t>3P02</t>
  </si>
  <si>
    <t>3P02 Giá vốn xây dựng / Tư vấn giám sát</t>
  </si>
  <si>
    <t>3P03</t>
  </si>
  <si>
    <t>3P03 Giá vốn xây dựng / Tư vấn quản lý</t>
  </si>
  <si>
    <t>3Q01</t>
  </si>
  <si>
    <t>3Q01 Giá vốn dv QLĐT / Vật tư dv kỹ thuật</t>
  </si>
  <si>
    <t>3Q Giá vốn dịch vụ QLĐT</t>
  </si>
  <si>
    <t>3Q02</t>
  </si>
  <si>
    <t>3Q02 Giá vốn dv QLĐT / Vật tư dv vệ sinh</t>
  </si>
  <si>
    <t>3Q03</t>
  </si>
  <si>
    <t>3Q03 Giá vốn dv QLĐT / Vật tư dv cây xanh</t>
  </si>
  <si>
    <t>3X01</t>
  </si>
  <si>
    <t>3X01 Giá vốn Chung / Suất ăn ca</t>
  </si>
  <si>
    <t>3X Giá vốn Chung</t>
  </si>
  <si>
    <t>3X02</t>
  </si>
  <si>
    <t>3X02 Giá vốn Chung / Hàng lưu niệm</t>
  </si>
  <si>
    <t>3X03</t>
  </si>
  <si>
    <t>3X03 Giá vốn Chung / Vận chuyển thuê ngoài</t>
  </si>
  <si>
    <t>D010</t>
  </si>
  <si>
    <t>D010 Hotel / SL khách ở (kể cả Extra bed) (đêm khách)</t>
  </si>
  <si>
    <t>D011</t>
  </si>
  <si>
    <t>D011 Hotel / SL khách phụ thu (Extra bed guest) (đêm khách)</t>
  </si>
  <si>
    <t>D020</t>
  </si>
  <si>
    <t>D020 Hotel / Số đêm khách trên 12 tuổi (đêm khách)</t>
  </si>
  <si>
    <t>D026</t>
  </si>
  <si>
    <t>D026 Hotel / Số đêm khách từ 4-12 tuổi (đêm khách)</t>
  </si>
  <si>
    <t>D032</t>
  </si>
  <si>
    <t>D032 Hotel / Số đêm khách dưới 4 tuổi (đêm khách)</t>
  </si>
  <si>
    <t>D100</t>
  </si>
  <si>
    <t>D100 Hotel / DT từ kênh Khách lẻ thương mại (1000 đ)</t>
  </si>
  <si>
    <t>D101</t>
  </si>
  <si>
    <t>D101 Hotel / DT từ kênh Khách đoàn thương mại (1000 đ)</t>
  </si>
  <si>
    <t>D102</t>
  </si>
  <si>
    <t>D102 Hotel / DT từ kênh Khách lẻ du lịch (1000 đ)</t>
  </si>
  <si>
    <t>D103</t>
  </si>
  <si>
    <t>D103 Hotel / DT từ kênh Khách đoàn du lịch (1000 đ)</t>
  </si>
  <si>
    <t>D104</t>
  </si>
  <si>
    <t>D104 Hotel / DT từ kênh Khách đoàn hội nghị (1000 đ)</t>
  </si>
  <si>
    <t>D105</t>
  </si>
  <si>
    <t>D105 Hotel / DT từ kênh Khách đặt trực tiếp Khách sạn (1000 đ)</t>
  </si>
  <si>
    <t>D106</t>
  </si>
  <si>
    <t>D106 Hotel / DT từ kênh Khách lẻ Internet/mạng toàn cầu (1000 đ)</t>
  </si>
  <si>
    <t>D107</t>
  </si>
  <si>
    <t>D107 Hotel / DT từ các công ty cùng Tập đoàn (1000 đ)</t>
  </si>
  <si>
    <t>D108</t>
  </si>
  <si>
    <t>D108 Hotel / DT từ kênh tự VPL đặt phòng (1000 đ)</t>
  </si>
  <si>
    <t>D109</t>
  </si>
  <si>
    <t>D109 Hotel / DT từ kênh House Use + Complementary (1000 đ)</t>
  </si>
  <si>
    <t>D110</t>
  </si>
  <si>
    <t>D110 Hotel / DT từ kênh Marketing &amp; Sponsor (1000 đ)</t>
  </si>
  <si>
    <t>D200</t>
  </si>
  <si>
    <t>D200 Hotel / Số khách Việt Nam (số khách)</t>
  </si>
  <si>
    <t>D201</t>
  </si>
  <si>
    <t>D201 Hotel / Số khách Trung Quốc (số khách)</t>
  </si>
  <si>
    <t>D202</t>
  </si>
  <si>
    <t>D202 Hotel / Số khách Nhật Bản (số khách)</t>
  </si>
  <si>
    <t>D203</t>
  </si>
  <si>
    <t>D203 Hotel / Số khách Hàn Quốc (số khách)</t>
  </si>
  <si>
    <t>D204</t>
  </si>
  <si>
    <t>D204 Hotel / Số khách Singapore (số khách)</t>
  </si>
  <si>
    <t>D205</t>
  </si>
  <si>
    <t>D205 Hotel / Số khách Malaisia (số khách)</t>
  </si>
  <si>
    <t>D209</t>
  </si>
  <si>
    <t>D209 Hotel / Số khách Châu Á # (số khách)</t>
  </si>
  <si>
    <t>D220</t>
  </si>
  <si>
    <t>D220 Hotel / Số khách Nga (số khách)</t>
  </si>
  <si>
    <t>D221</t>
  </si>
  <si>
    <t>D221 Hotel / Số khách Pháp (số khách)</t>
  </si>
  <si>
    <t>D222</t>
  </si>
  <si>
    <t>D222 Hotel / Số khách Anh (số khách)</t>
  </si>
  <si>
    <t>D223</t>
  </si>
  <si>
    <t>D223 Hotel / Số khách Đức (số khách)</t>
  </si>
  <si>
    <t>D224</t>
  </si>
  <si>
    <t>D224 Hotel / Số khách Ucraina (số khách)</t>
  </si>
  <si>
    <t>D225</t>
  </si>
  <si>
    <t>D225 Hotel / Số khách Tây Ban Nha (số khách)</t>
  </si>
  <si>
    <t>D229</t>
  </si>
  <si>
    <t>D229 Hotel / Số khách Châu Âu # (số khách)</t>
  </si>
  <si>
    <t>D240</t>
  </si>
  <si>
    <t>D240 Hotel / Số khách Hoa Kỳ (số khách)</t>
  </si>
  <si>
    <t>D241</t>
  </si>
  <si>
    <t>D241 Hotel / Số khách Canada (số khách)</t>
  </si>
  <si>
    <t>D249</t>
  </si>
  <si>
    <t>D249 Hotel / Số khách Châu Mỹ # (số khách)</t>
  </si>
  <si>
    <t>D250</t>
  </si>
  <si>
    <t>D250 Hotel / Số khách Australia (số khách)</t>
  </si>
  <si>
    <t>D251</t>
  </si>
  <si>
    <t>D251 Hotel / Số khách NewZeland (số khách)</t>
  </si>
  <si>
    <t>D259</t>
  </si>
  <si>
    <t>D259 Hotel / Số khách Châu Úc # (số khách)</t>
  </si>
  <si>
    <t>D260</t>
  </si>
  <si>
    <t>D260 Hotel / Số khách Nam Phi (số khách)</t>
  </si>
  <si>
    <t>D261</t>
  </si>
  <si>
    <t>D261 Hotel / Số khách Châu Phi # (số khách)</t>
  </si>
  <si>
    <t>D269</t>
  </si>
  <si>
    <t>D269 Hotel / Số khách không rõ quốc tịch (số khách)</t>
  </si>
  <si>
    <t>D300</t>
  </si>
  <si>
    <t>D300 Hotel / Số đêm khách Việt Nam (đêm khách)</t>
  </si>
  <si>
    <t>D301</t>
  </si>
  <si>
    <t>D301 Hotel / Số đêm khách Trung Quốc (đêm khách)</t>
  </si>
  <si>
    <t>D302</t>
  </si>
  <si>
    <t>D302 Hotel / Số đêm khách Nhật Bản (đêm khách)</t>
  </si>
  <si>
    <t>D303</t>
  </si>
  <si>
    <t>D303 Hotel / Số đêm khách Hàn Quốc (đêm khách)</t>
  </si>
  <si>
    <t>D304</t>
  </si>
  <si>
    <t>D304 Hotel / Số đêm khách Singapore (đêm khách)</t>
  </si>
  <si>
    <t>D305</t>
  </si>
  <si>
    <t>D305 Hotel / Số đêm khách Malaisia (đêm khách)</t>
  </si>
  <si>
    <t>D309</t>
  </si>
  <si>
    <t>D309 Hotel / Số đêm khách Châu Á # (đêm khách)</t>
  </si>
  <si>
    <t>D320</t>
  </si>
  <si>
    <t>D320 Hotel / Số đêm khách Nga (đêm khách)</t>
  </si>
  <si>
    <t>D321</t>
  </si>
  <si>
    <t>D321 Hotel / Số đêm khách Pháp (đêm khách)</t>
  </si>
  <si>
    <t>D322</t>
  </si>
  <si>
    <t>D322 Hotel / Số đêm khách Anh (đêm khách)</t>
  </si>
  <si>
    <t>D323</t>
  </si>
  <si>
    <t>D323 Hotel / Số đêm khách Đức (đêm khách)</t>
  </si>
  <si>
    <t>D324</t>
  </si>
  <si>
    <t>D324 Hotel / Số đêm khách Ucraina (đêm khách)</t>
  </si>
  <si>
    <t>D325</t>
  </si>
  <si>
    <t>D325 Hotel / Số đêm khách Tây Ban Nha (đêm khách)</t>
  </si>
  <si>
    <t>D329</t>
  </si>
  <si>
    <t>D329 Hotel / Số đêm khách Châu Âu # (đêm khách)</t>
  </si>
  <si>
    <t>D340</t>
  </si>
  <si>
    <t>D340 Hotel / Số đêm khách Hoa Kỳ (đêm khách)</t>
  </si>
  <si>
    <t>D341</t>
  </si>
  <si>
    <t>D341 Hotel / Số đêm khách Canada (đêm khách)</t>
  </si>
  <si>
    <t>D349</t>
  </si>
  <si>
    <t>D349 Hotel / Số đêm khách Châu Mỹ # (đêm khách)</t>
  </si>
  <si>
    <t>D350</t>
  </si>
  <si>
    <t>D350 Hotel / Số đêm khách Australia (đêm khách)</t>
  </si>
  <si>
    <t>D351</t>
  </si>
  <si>
    <t>D351 Hotel / Số đêm khách NewZeland (đêm khách)</t>
  </si>
  <si>
    <t>D359</t>
  </si>
  <si>
    <t>D359 Hotel / Số đêm khách Châu Úc # (đêm khách)</t>
  </si>
  <si>
    <t>D360</t>
  </si>
  <si>
    <t>D360 Hotel / Số đêm khách Nam Phi (đêm khách)</t>
  </si>
  <si>
    <t>D361</t>
  </si>
  <si>
    <t>D361 Hotel / Số đêm khách Châu Phi # (đêm khách)</t>
  </si>
  <si>
    <t>D369</t>
  </si>
  <si>
    <t>D369 Hotel / Số đêm khách không rõ quốc tịch (đêm khách)</t>
  </si>
  <si>
    <t>KAK101 VinGT / Outlet / VC Long Biên</t>
  </si>
  <si>
    <t>KAK303 VinGT / VinKC / Dự án tư vấn giáo dục</t>
  </si>
  <si>
    <t>KAK304</t>
  </si>
  <si>
    <t>KAK304 VinGT / VinKC / Cung ứng / Comestic</t>
  </si>
  <si>
    <t>KAK412</t>
  </si>
  <si>
    <t>KAK412 VinGT / VinKC / TC / Comestic</t>
  </si>
  <si>
    <t>KAK512</t>
  </si>
  <si>
    <t>KAK512 VinGT / VinKC / ĐK / Comestic</t>
  </si>
  <si>
    <t>QAQ407</t>
  </si>
  <si>
    <t>QAQ407 Đô Thị / SĐ / Biệt thự / Vệ sinh đô thị</t>
  </si>
  <si>
    <t>QAQ408</t>
  </si>
  <si>
    <t>QAQ408 Đô Thị / SĐ / Biệt thự / Đội xe</t>
  </si>
  <si>
    <t>QAQ508</t>
  </si>
  <si>
    <t>QAQ508 Đô Thị / RC / Đội xe</t>
  </si>
  <si>
    <t>QAQ608</t>
  </si>
  <si>
    <t>QAQ608 Đô Thị / TC / Đội xe</t>
  </si>
  <si>
    <t>Bộ phận</t>
  </si>
  <si>
    <t>(blank)</t>
  </si>
  <si>
    <t>1K01</t>
  </si>
  <si>
    <t>1K01 DT dv VinGT/ TVGD/ Phòng đa năng</t>
  </si>
  <si>
    <t>1K DT dịch vụ VinGT</t>
  </si>
  <si>
    <t>1K02</t>
  </si>
  <si>
    <t>1K02 DT dv VinGT/ TVGD/ Phòng hội thảo biểu diễn</t>
  </si>
  <si>
    <t>1K03</t>
  </si>
  <si>
    <t>1K03 DT dv VinGT/ TVGD/ TVGD đặc biệt</t>
  </si>
  <si>
    <t>1K04</t>
  </si>
  <si>
    <t>1K04 DT dv VinGT/ TVGD/ Dạy nhạc</t>
  </si>
  <si>
    <t>1K05</t>
  </si>
  <si>
    <t>1K05 DT dv VinGT/ TVGD/ Little Gym</t>
  </si>
  <si>
    <t>1K06</t>
  </si>
  <si>
    <t>1K06 DT dv VinGT/ TVDG/ Dạy mỹ thuật</t>
  </si>
  <si>
    <t>1K07</t>
  </si>
  <si>
    <t>1K07 DT dv VinGT/ TVGD/ Dạy múa</t>
  </si>
  <si>
    <t>1K08</t>
  </si>
  <si>
    <t>1K08 DT dv VinGT/ TVGD/ Xưởng gốm</t>
  </si>
  <si>
    <t>2K01 DT bán hàng VinGT/ Thời trang trẻ em</t>
  </si>
  <si>
    <t>2K DT bán hàng VinGT</t>
  </si>
  <si>
    <t>2K02 DT bán hàng VinGT/ Thời trang người lớn</t>
  </si>
  <si>
    <t>2K03 DT báng hàng VinGT/ Đồ chơi khuyến học</t>
  </si>
  <si>
    <t>2K04 DT bán hàng VinGT/ Đồ chơi phát triển vận động</t>
  </si>
  <si>
    <t>2K05 DT bán hàng VinGT/ Đồ chơi sưu tầm và tập thể</t>
  </si>
  <si>
    <t>2K06 DT bán hàng VinGT/ Đồ chơi khác</t>
  </si>
  <si>
    <t>2K09 DT bán hàng VinGT/ Sách</t>
  </si>
  <si>
    <t>2K10</t>
  </si>
  <si>
    <t>2K10 DT bán hàng VinGT/ Văn phòng phẩm</t>
  </si>
  <si>
    <t>2K11</t>
  </si>
  <si>
    <t>2K11 DT bán hàng VinGT/ Thực phẩm tươi sống</t>
  </si>
  <si>
    <t>2K12</t>
  </si>
  <si>
    <t>2K12 DT bán hàng VinGT/ Thực phẩm đông lạnh</t>
  </si>
  <si>
    <t>2K13</t>
  </si>
  <si>
    <t>2K13 DT bán hàng VinGT/ Vitamins</t>
  </si>
  <si>
    <t>2K14</t>
  </si>
  <si>
    <t>2K14 DT bán hàng VinGT/ Sữa và các sản phẩm từ sữa</t>
  </si>
  <si>
    <t>2K15</t>
  </si>
  <si>
    <t>2K15 DT bán hàng VinGT/ Thực phẩm đồ khô khác</t>
  </si>
  <si>
    <t>2K16</t>
  </si>
  <si>
    <t>2K16 DT bán hàng VinGT/ Đồ dùng ăn uống và phụ kiện</t>
  </si>
  <si>
    <t>2K17</t>
  </si>
  <si>
    <t>2K17 DT bán hàng VinGT/ Dụng cụ vận động</t>
  </si>
  <si>
    <t>2K18</t>
  </si>
  <si>
    <t>2K18 DT bán hàng VinGT/ Phụ kiện khác cho mẹ và bé</t>
  </si>
  <si>
    <t>2K19</t>
  </si>
  <si>
    <t>2K19 DT bán hàng VinGT/ Quà lưu niệm và phụ kiện</t>
  </si>
  <si>
    <t>2K20</t>
  </si>
  <si>
    <t>2K20 DT bán hàng VinGT/ Đồ nội thất</t>
  </si>
  <si>
    <t>2K21</t>
  </si>
  <si>
    <t>2K21 DT bán hàng VinGT/ Bánh</t>
  </si>
  <si>
    <t>2K22</t>
  </si>
  <si>
    <t>2K22 DT bán hàng VinGT/ Kẹo</t>
  </si>
  <si>
    <t>2K23</t>
  </si>
  <si>
    <t>2K23 DT bán hàng VinGT/ Sô cô la</t>
  </si>
  <si>
    <t>2K24</t>
  </si>
  <si>
    <t>2K24 DT bán hàng VinGT/ Sản phẩm dưỡng da (skincare)</t>
  </si>
  <si>
    <t>2K25</t>
  </si>
  <si>
    <t>2K25 DT bán hàng VinGT/ Nước hoa (fragrance)</t>
  </si>
  <si>
    <t>2K26</t>
  </si>
  <si>
    <t>2K26 DT bán hàng VinGT/ Sản phẩm trang điểm (make-up)</t>
  </si>
  <si>
    <t>2K27</t>
  </si>
  <si>
    <t>2K27 DT bán hàng VinGT/ Sản phẩm dưỡng thể (bodycare)</t>
  </si>
  <si>
    <t>2K28</t>
  </si>
  <si>
    <t>2K28 DT bán hàng VinGT/ Sản phẩm dưỡng tóc (haircare)</t>
  </si>
  <si>
    <t>2K29</t>
  </si>
  <si>
    <t>2K29 DT bán hàng VinGT/ Dụng cụ và phụ kiện comestic</t>
  </si>
  <si>
    <t>2K30</t>
  </si>
  <si>
    <t>2K30 DT bán hàng VinGT/ Outlet tự doanh</t>
  </si>
  <si>
    <t>3K01 Giá vốn VinGT / Thời trang trẻ em</t>
  </si>
  <si>
    <t>3K Giá vốn hàng VinGT</t>
  </si>
  <si>
    <t>3K02 Giá vốn VinGT / Thời trang người lớn</t>
  </si>
  <si>
    <t>3K03 Giá vốn VinGT / Đồ chơi khuyến học</t>
  </si>
  <si>
    <t>3K04 Giá vốn VinGT / Đồ chơi phát triển vận động</t>
  </si>
  <si>
    <t>3K05 Giá vốn VinGT / Đồ chơi sưu tầm và tập thể</t>
  </si>
  <si>
    <t>3K06 Giá vốn VinGT / Đồ chơi khác</t>
  </si>
  <si>
    <t>3K09 Giá vốn VinGT / Sách</t>
  </si>
  <si>
    <t>3K10</t>
  </si>
  <si>
    <t>3K10 Giá vốn VinGT / Văn phòng phẩm</t>
  </si>
  <si>
    <t>3K11</t>
  </si>
  <si>
    <t>3K11 Giá vốn VinGT / Thực phẩm tươi sống</t>
  </si>
  <si>
    <t>3K12</t>
  </si>
  <si>
    <t>3K12 Giá vốn VinGT/ Thực phẩm đông lạnh</t>
  </si>
  <si>
    <t>3K13</t>
  </si>
  <si>
    <t>3K13 Giá vốn VinGT/ Vitamins</t>
  </si>
  <si>
    <t>3K14</t>
  </si>
  <si>
    <t>3K14 Giá vốn VinGT/ Sữa và các sản phẩm từ sữa</t>
  </si>
  <si>
    <t>3K15</t>
  </si>
  <si>
    <t>3K15 Giá vốn VinGT/ Thực phẩm đồ khô khác</t>
  </si>
  <si>
    <t>3K16</t>
  </si>
  <si>
    <t>3K16 Giá vốn VinGT/ Đồ dùng ăn uống và phụ kiện</t>
  </si>
  <si>
    <t>3K17</t>
  </si>
  <si>
    <t>3K17 Giá vốn VinGT/ Dụng cụ vận động</t>
  </si>
  <si>
    <t>3K18</t>
  </si>
  <si>
    <t>3K18 Giá vốn VinGT/ Phụ kiện khác cho mẹ và bé</t>
  </si>
  <si>
    <t>3K19</t>
  </si>
  <si>
    <t>3K19 Giá vốn VinGT/ Quà lưu niệm và phụ kiện</t>
  </si>
  <si>
    <t>3K21</t>
  </si>
  <si>
    <t>3K21 Giá vốn VinGT/ Bánh</t>
  </si>
  <si>
    <t>3K22</t>
  </si>
  <si>
    <t>3K22 Giá vốn VinGT/ Kẹo</t>
  </si>
  <si>
    <t>3K23</t>
  </si>
  <si>
    <t>3K23 Giá vốn VinGT/ Sô cô la</t>
  </si>
  <si>
    <t>3K24</t>
  </si>
  <si>
    <t>3K24 Giá vốn VinGT/ Sản phẩm dưỡng da (skincare)</t>
  </si>
  <si>
    <t>3K25</t>
  </si>
  <si>
    <t>3K25 Giá vốn VinGT/ Nước hoa (fragrance)</t>
  </si>
  <si>
    <t>3K26</t>
  </si>
  <si>
    <t>3K26 Giá vốn VinGT/ Sản phẩm trang điểm (make-up)</t>
  </si>
  <si>
    <t>3K27</t>
  </si>
  <si>
    <t>3K27 Giá vốn VinGT/ Sản phẩm dưỡng thể (bodycare)</t>
  </si>
  <si>
    <t>3K28</t>
  </si>
  <si>
    <t>3K28 Giá vốn VinGT/ Sản phẩm dưỡng tóc (haircare)</t>
  </si>
  <si>
    <t>3K29</t>
  </si>
  <si>
    <t>3K29 Giá vốn VinGT/ Dụng cụ và phụ kiện comestic</t>
  </si>
  <si>
    <t>3K30</t>
  </si>
  <si>
    <t>3K30 Giá vốn VinGT/ Outlet tự doanh</t>
  </si>
  <si>
    <t>PAP404</t>
  </si>
  <si>
    <t>PAP404 Bảo Vệ / Royal / Vòng ngoài</t>
  </si>
  <si>
    <t>PAP504</t>
  </si>
  <si>
    <t>PAP504 Bảo Vệ / Times / Vòng ngoài</t>
  </si>
  <si>
    <t>3K20</t>
  </si>
  <si>
    <t>3K20 Giá vốn VinGT/ Đồ nội thất</t>
  </si>
  <si>
    <t>VINPEARL LUXURY NHATRANG</t>
  </si>
  <si>
    <t>BLUE LAGOON RESTAURANT</t>
  </si>
  <si>
    <t>Nhận xét và cách dự tính doanh thu:</t>
  </si>
  <si>
    <t>1/</t>
  </si>
  <si>
    <t xml:space="preserve">Số lượng khách tăng mỗi tháng cho dinner là </t>
  </si>
  <si>
    <t>Doanh thu nước / khách</t>
  </si>
  <si>
    <t>Jan</t>
  </si>
  <si>
    <t>Feb</t>
  </si>
  <si>
    <t>Mar</t>
  </si>
  <si>
    <t>Apr</t>
  </si>
  <si>
    <t>May</t>
  </si>
  <si>
    <t>Jun</t>
  </si>
  <si>
    <t>Jul</t>
  </si>
  <si>
    <t>Aug</t>
  </si>
  <si>
    <t>Sep</t>
  </si>
  <si>
    <t>Oct</t>
  </si>
  <si>
    <t>Nov</t>
  </si>
  <si>
    <t>Dec</t>
  </si>
  <si>
    <t>AVAILABLE ROOM</t>
  </si>
  <si>
    <t>TOTAL ROOM SOLD</t>
  </si>
  <si>
    <t>Total In-house Persons</t>
  </si>
  <si>
    <t>TOTAL OCC %</t>
  </si>
  <si>
    <t>Breakfast</t>
  </si>
  <si>
    <t>Bằng % số khách năm 2013</t>
  </si>
  <si>
    <t>Lunch</t>
  </si>
  <si>
    <t>Bằng % số khách 2013</t>
  </si>
  <si>
    <t>Dinner</t>
  </si>
  <si>
    <t>Covers</t>
  </si>
  <si>
    <t xml:space="preserve"> B/fast</t>
  </si>
  <si>
    <t xml:space="preserve"> Lunch</t>
  </si>
  <si>
    <t xml:space="preserve"> Dinner</t>
  </si>
  <si>
    <t>Food Revenue</t>
  </si>
  <si>
    <t>B/fast from package</t>
  </si>
  <si>
    <t>Bevev Revenue</t>
  </si>
  <si>
    <t>Other</t>
  </si>
  <si>
    <t>% COST</t>
  </si>
  <si>
    <t>Food (từ tiền phòng)</t>
  </si>
  <si>
    <t>Food</t>
  </si>
  <si>
    <t>Beverage</t>
  </si>
  <si>
    <t>other cost</t>
  </si>
  <si>
    <t>Total</t>
  </si>
  <si>
    <t>Everage Rev Food</t>
  </si>
  <si>
    <t>Everage Rev Bev</t>
  </si>
  <si>
    <t>TOTAL COST</t>
  </si>
  <si>
    <t>Nguyễn Thị Toàn Thắng</t>
  </si>
  <si>
    <t>VIETNAMESE RESTAURANT</t>
  </si>
  <si>
    <t/>
  </si>
  <si>
    <t>Thực đơn Alacarte đã được thay đổi với số lượng món phong phú hơn, giá cũng rẽ hơn, tổng % Cost thực đơn gọi mói là 28%</t>
  </si>
  <si>
    <t>Kế hoạch 2013 đẩy mạnh Romantic Dinner</t>
  </si>
  <si>
    <t>LOBBY BAR + BEACH</t>
  </si>
  <si>
    <t>Thay đổi thực đơn biển (làm thực đơn theo dạng Cờ) sẽ thuận tiện hơn cho khách khi gọi món, giá thực đơn cũng rẽ hơn hiện tại</t>
  </si>
  <si>
    <t>Số khách sử dụng vào buổi trưa tại biển sẽ tăng 10% =</t>
  </si>
  <si>
    <t>% Giá vốn Food</t>
  </si>
  <si>
    <t>% Giá vốn Beverage</t>
  </si>
  <si>
    <t>Công thêm % số khách tăng thêm</t>
  </si>
  <si>
    <t>Số khách sử dụng trưa sẽ tăng 1%</t>
  </si>
  <si>
    <t>Số khách sử dụng buổi tối sẽ tăng 8%</t>
  </si>
  <si>
    <t>ROOM SERVICE</t>
  </si>
  <si>
    <t>MINI BAR</t>
  </si>
  <si>
    <t xml:space="preserve"> (% Số khách dùng buổi trưa trung bình sẽ là 5% so với tổng số khách phòng)</t>
  </si>
  <si>
    <t xml:space="preserve"> (% khách dùng buổi tối sẽ là 30% so với tổng số khách phòng)</t>
  </si>
  <si>
    <t xml:space="preserve">Giá vốn thức ăn </t>
  </si>
  <si>
    <t>Giá vốn thức uống</t>
  </si>
  <si>
    <t>Giá vốn others</t>
  </si>
  <si>
    <t>PROFIT</t>
  </si>
  <si>
    <t>% GUEST</t>
  </si>
  <si>
    <t>BANQUET</t>
  </si>
  <si>
    <t>Dự tính doanh thu Banquet từ Wedding Party</t>
  </si>
  <si>
    <t>Số Lượng Wedding dự kiến</t>
  </si>
  <si>
    <t>Décor và các doanh thu khác/ Wedding</t>
  </si>
  <si>
    <t>Số khách/ Wedding</t>
  </si>
  <si>
    <t>Danh thu thức ăn/ khách</t>
  </si>
  <si>
    <t>Doanh thu nước uống/ khách</t>
  </si>
  <si>
    <t>PROFIT 2014</t>
  </si>
  <si>
    <t>%OCC 2014 - % OCC 2013</t>
  </si>
  <si>
    <t>AVERAGE REV PER COVER</t>
  </si>
  <si>
    <t>&gt;&gt;&gt;&gt;&gt;</t>
  </si>
  <si>
    <t>Phân tích Cost</t>
  </si>
  <si>
    <t xml:space="preserve">%Cost food </t>
  </si>
  <si>
    <t xml:space="preserve">% Cost Beverage </t>
  </si>
  <si>
    <t>Average Rev Food</t>
  </si>
  <si>
    <t>Average Rev Bev</t>
  </si>
  <si>
    <t>Doanh thu thức ăn / khách</t>
  </si>
  <si>
    <t>DT bao gồm chương trình Buffet promotion</t>
  </si>
  <si>
    <t>% Số khách tăng</t>
  </si>
  <si>
    <t>Bằng % số khách 2013 + % tăng</t>
  </si>
  <si>
    <t>&lt;&lt;&lt; Có thể thay đổi % bảng tính tự cập nhật</t>
  </si>
  <si>
    <t>&lt;&lt;&lt;&lt; Có thể thay đổi bảng tính tự cập nhật</t>
  </si>
  <si>
    <t>&lt;&lt;&lt;&lt;&lt; Có thể thay đổi bảng tính tự cập nhật</t>
  </si>
  <si>
    <t>Doanh thu thức ăn/ khách giảm 20 %</t>
  </si>
  <si>
    <t xml:space="preserve">% khách tăng </t>
  </si>
  <si>
    <t>Doanh thu thức uống / khách giảm 7%</t>
  </si>
  <si>
    <t>-</t>
  </si>
  <si>
    <t>11/12 Qg bổ sung</t>
  </si>
  <si>
    <t>Phạm Tuấn Anh</t>
  </si>
  <si>
    <t>Doanh thu</t>
  </si>
  <si>
    <t xml:space="preserve">So sánh </t>
  </si>
  <si>
    <t>Giá vốn</t>
  </si>
  <si>
    <t>Tỷ lệ giá vốn/DT</t>
  </si>
  <si>
    <t>Blue Lagoon</t>
  </si>
  <si>
    <t>Năm 2013</t>
  </si>
  <si>
    <t>Năm 2014</t>
  </si>
  <si>
    <t>DT</t>
  </si>
  <si>
    <t>% Tăng</t>
  </si>
  <si>
    <t>DT Ăn tách từ tiền phòng</t>
  </si>
  <si>
    <t>Giá vốn đồ ăn tách từ tiền phòng</t>
  </si>
  <si>
    <t>DT Ăn</t>
  </si>
  <si>
    <t>Giá vốn đồ ăn</t>
  </si>
  <si>
    <t>DT Uống</t>
  </si>
  <si>
    <t>Giá vốn đồ uống</t>
  </si>
  <si>
    <t>DT Thuốc lá</t>
  </si>
  <si>
    <t>Giá vốn thuốc lá</t>
  </si>
  <si>
    <t>NH Việt Nam</t>
  </si>
  <si>
    <t>Lobby</t>
  </si>
  <si>
    <t>Room Service</t>
  </si>
  <si>
    <t>Minibar</t>
  </si>
  <si>
    <t>DT FB khác</t>
  </si>
  <si>
    <t>Giá vốn FB khác</t>
  </si>
  <si>
    <t>Banquet</t>
  </si>
  <si>
    <t>Tổng giá vốn ăn</t>
  </si>
  <si>
    <t>Tổng DT uống</t>
  </si>
  <si>
    <t>Tổng giá vốn uống</t>
  </si>
  <si>
    <t>Tổng DT khác</t>
  </si>
  <si>
    <t>Tổng giá vốn FB khác</t>
  </si>
  <si>
    <t>Tổng DT FB</t>
  </si>
  <si>
    <t>Số khách người lớn</t>
  </si>
  <si>
    <t>Số khách em bé (4-11)</t>
  </si>
  <si>
    <t>Số khách quy đổi</t>
  </si>
  <si>
    <t>Số khách</t>
  </si>
  <si>
    <t>Đơn gía</t>
  </si>
  <si>
    <t>Thành tiền</t>
  </si>
  <si>
    <t>Noel-Ăn</t>
  </si>
  <si>
    <t>New Year Party- Uống</t>
  </si>
  <si>
    <t>New Year Party- ăn</t>
  </si>
  <si>
    <t>Noel-Uống</t>
  </si>
  <si>
    <t>Thuốc lá</t>
  </si>
  <si>
    <t>2J10 DT Ăn uống / Thuốc lá</t>
  </si>
  <si>
    <t>ThuỐC lá</t>
  </si>
  <si>
    <t>Tổng DT ăn (không bao gồm buffet)</t>
  </si>
  <si>
    <t>DT tách từ TP</t>
  </si>
  <si>
    <t xml:space="preserve">Tổng DT </t>
  </si>
  <si>
    <t>CP tách từ TP</t>
  </si>
  <si>
    <t>Tổng CP</t>
  </si>
  <si>
    <t>Lunch from package</t>
  </si>
  <si>
    <t>Dinner from package</t>
  </si>
  <si>
    <t>Tỷ giá USD 29.06.2014</t>
  </si>
  <si>
    <t>USD 1 =</t>
  </si>
  <si>
    <t>Từ 05.09.2014 sẽ bắt đầu phục vụ full-board (3 bữa / ngày)</t>
  </si>
  <si>
    <t>(% khách sử dụng buổi trưa tại biển bằng 35%)</t>
  </si>
  <si>
    <t>(Đồ ăn phục vụ tại phòng sẽ cao hơn 20%)</t>
  </si>
  <si>
    <t>(Đồ uống phục vụ tại phòng sẽ cao hơn 20%)</t>
  </si>
  <si>
    <t>Wave bar bắt đầu mở từ 01.07.2014, doanh thu dự kiến là 500.000.000 triệu đồng / tháng</t>
  </si>
  <si>
    <t>Column1</t>
  </si>
  <si>
    <t>Column2</t>
  </si>
</sst>
</file>

<file path=xl/styles.xml><?xml version="1.0" encoding="utf-8"?>
<styleSheet xmlns="http://schemas.openxmlformats.org/spreadsheetml/2006/main">
  <numFmts count="116">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quot;£&quot;#,##0"/>
    <numFmt numFmtId="165" formatCode="_-&quot;£&quot;* #,##0_-;\-&quot;£&quot;* #,##0_-;_-&quot;£&quot;* &quot;-&quot;_-;_-@_-"/>
    <numFmt numFmtId="166" formatCode="_-* #,##0_-;\-* #,##0_-;_-* &quot;-&quot;_-;_-@_-"/>
    <numFmt numFmtId="167" formatCode="_-&quot;£&quot;* #,##0.00_-;\-&quot;£&quot;* #,##0.00_-;_-&quot;£&quot;* &quot;-&quot;??_-;_-@_-"/>
    <numFmt numFmtId="168" formatCode="_-* #,##0.00_-;\-* #,##0.00_-;_-* &quot;-&quot;??_-;_-@_-"/>
    <numFmt numFmtId="169" formatCode="&quot;$&quot;#,##0_);&quot;$&quot;* \(#,##0\)"/>
    <numFmt numFmtId="170" formatCode="&quot;£&quot;#,##0_);\(&quot;£&quot;#,##0\)"/>
    <numFmt numFmtId="171" formatCode="_-* #,##0.00\ _D_M_-;\-* #,##0.00\ _D_M_-;_-* &quot;-&quot;??\ _D_M_-;_-@_-"/>
    <numFmt numFmtId="172" formatCode="&quot;$&quot;* #,##0.0_);[Red]&quot;$&quot;* \(#,##0.0\)"/>
    <numFmt numFmtId="173" formatCode="#,##0.000000000_);\(#,##0.000000000\)"/>
    <numFmt numFmtId="174" formatCode="&quot;$&quot;* #,##0.000\ ;&quot;$&quot;* \(#,##0.000\)"/>
    <numFmt numFmtId="175" formatCode="_(* #,##0.0_);_(* \(#,##0.0\);_(* &quot;0.0&quot;_);_(@_)"/>
    <numFmt numFmtId="176" formatCode="#,##0.00000000000_);\(#,##0.00000000000\)"/>
    <numFmt numFmtId="177" formatCode="0.0\ %;\(0.0\)%"/>
    <numFmt numFmtId="178" formatCode="_(&quot;$&quot;* #,##0.0_);_(&quot;$&quot;* \(#,##0.0\);_(&quot;$&quot;* &quot;0.0&quot;_);_(@_)"/>
    <numFmt numFmtId="179" formatCode="&quot;\&quot;#,##0.00;[Red]&quot;\&quot;&quot;\&quot;&quot;\&quot;&quot;\&quot;&quot;\&quot;&quot;\&quot;\-#,##0.00"/>
    <numFmt numFmtId="180" formatCode="&quot;\&quot;#,##0;[Red]&quot;\&quot;&quot;\&quot;\-#,##0"/>
    <numFmt numFmtId="181" formatCode="&quot;?&quot;#,##0;&quot;?&quot;\-#,##0"/>
    <numFmt numFmtId="182" formatCode="00.000"/>
    <numFmt numFmtId="183" formatCode="&quot;$&quot;#,##0.0000000000_);[Red]\(&quot;$&quot;#,##0.0000000000\)"/>
    <numFmt numFmtId="184" formatCode="_(&quot;$&quot;* #,##0.000_);_(&quot;$&quot;* \(#,##0.000\);_(&quot;$&quot;* &quot;-&quot;??_);_(@_)"/>
    <numFmt numFmtId="185" formatCode="_-* #,##0\ _F_-;\-* #,##0\ _F_-;_-* &quot;-&quot;\ _F_-;_-@_-"/>
    <numFmt numFmtId="186" formatCode="_ &quot;\&quot;* #,##0_ ;_ &quot;\&quot;* \-#,##0_ ;_ &quot;\&quot;* &quot;-&quot;_ ;_ @_ "/>
    <numFmt numFmtId="187" formatCode="#,##0.000_);[Red]\(#,##0.000\)"/>
    <numFmt numFmtId="188" formatCode="0.00%;\(0.00%\);&quot;-&quot;"/>
    <numFmt numFmtId="189" formatCode="&quot;¥&quot;#,##0_);\(&quot;¥&quot;#,##0\)"/>
    <numFmt numFmtId="190" formatCode="0.0_)"/>
    <numFmt numFmtId="191" formatCode="_(&quot;¥&quot;* #,##0_);_(&quot;¥&quot;* \(#,##0\);_(&quot;¥&quot;* &quot;-&quot;_);_(@_)"/>
    <numFmt numFmtId="192" formatCode="#,##0.000_);\(#,##0.000\)"/>
    <numFmt numFmtId="193" formatCode="#,##0.0_);[Red]\(#,##0.0\)"/>
    <numFmt numFmtId="194" formatCode="_(* #,##0.000_);_(* \(#,##0.000\);_(* &quot;-&quot;_);_(@_)"/>
    <numFmt numFmtId="195" formatCode="#,##0_);[Red]\ \(#,##0\)"/>
    <numFmt numFmtId="196" formatCode="#,##0\ "/>
    <numFmt numFmtId="197" formatCode="_-&quot;$&quot;* #,##0_-;\-&quot;$&quot;* #,##0_-;_-&quot;$&quot;* &quot;-&quot;_-;_-@_-"/>
    <numFmt numFmtId="198" formatCode="_(* #,##0.0_);_(* \(#,##0.0\);_(* #,##0_);_(@_)"/>
    <numFmt numFmtId="199" formatCode="_ &quot;\&quot;* #,##0.00_ ;_ &quot;\&quot;* \-#,##0.00_ ;_ &quot;\&quot;* &quot;-&quot;??_ ;_ @_ "/>
    <numFmt numFmtId="200" formatCode="_ * #,##0_ ;_ * \-#,##0_ ;_ * &quot;-&quot;_ ;_ @_ "/>
    <numFmt numFmtId="201" formatCode="_ * #,##0.00_ ;_ * \-#,##0.00_ ;_ * &quot;-&quot;??_ ;_ @_ "/>
    <numFmt numFmtId="202" formatCode="#,##0.0_);\(#,##0.0\)"/>
    <numFmt numFmtId="203" formatCode="&quot;Bs.&quot;* #,##0.0_);&quot;Bs.&quot;* \(#,##0.0\)"/>
    <numFmt numFmtId="204" formatCode="0.000"/>
    <numFmt numFmtId="205" formatCode="###0.00_);[Red]\(###0.00\)"/>
    <numFmt numFmtId="206" formatCode="_(* #,##0_);_(* \(#,##0\);_(* &quot;-&quot;??_);_(@_)"/>
    <numFmt numFmtId="207" formatCode="&quot;$&quot;* #,##0_);&quot;$&quot;* \(#,##0\)"/>
    <numFmt numFmtId="208" formatCode="_._.* #,##0.0_)_%;_._.* \(#,##0.0\)_%;_._.* \ .0_)_%"/>
    <numFmt numFmtId="209" formatCode="_._.* #,##0.000_)_%;_._.* \(#,##0.000\)_%;_._.* \ .000_)_%"/>
    <numFmt numFmtId="210" formatCode="#"/>
    <numFmt numFmtId="211" formatCode="\60\1\ \8\1\ \3\7\ 000000\ 0"/>
    <numFmt numFmtId="212" formatCode="&quot;C&quot;#,##0.00_);\(&quot;C&quot;#,##0.00\)"/>
    <numFmt numFmtId="213" formatCode="\$#,##0.00;[Red]\-\$#,##0.00"/>
    <numFmt numFmtId="214" formatCode="_-* #,##0.0000\ _F_-;\-* #,##0.0000\ _F_-;_-* &quot;-&quot;??\ _F_-;_-@_-"/>
    <numFmt numFmtId="215" formatCode="&quot;$&quot;* #,##0.00_);&quot;$&quot;* \(#,##0.00\)"/>
    <numFmt numFmtId="216" formatCode="_(* #,##0.000_);_(* \(#,##0.000\);_(* &quot;-&quot;??_);_(@_)"/>
    <numFmt numFmtId="217" formatCode="0.0000%"/>
    <numFmt numFmtId="218" formatCode="\$#,##0\ ;\(\$#,##0\)"/>
    <numFmt numFmtId="219" formatCode="&quot;C&quot;#,##0_);\(&quot;C&quot;#,##0\)"/>
    <numFmt numFmtId="220" formatCode="#,##0.0_);\(#,##0.0\);&quot;-&quot;__"/>
    <numFmt numFmtId="221" formatCode="&quot;$&quot;#,##0.0_);\(&quot;$&quot;#,##0.0\)"/>
    <numFmt numFmtId="222" formatCode="&quot;C&quot;#,##0_);[Red]\(&quot;C&quot;#,##0\)"/>
    <numFmt numFmtId="223" formatCode="_(&quot;$&quot;* #,##0.0_);_(&quot;$&quot;* \(#,##0.0\);_(&quot;$&quot;* &quot;-&quot;??_);_(@_)"/>
    <numFmt numFmtId="224" formatCode="0.000_)"/>
    <numFmt numFmtId="225" formatCode="_-* #,##0\ _₫_-;\-* #,##0\ _₫_-;_-* &quot;-&quot;\ _₫_-;_-@_-"/>
    <numFmt numFmtId="226" formatCode="_-* #,##0.00\ _₫_-;\-* #,##0.00\ _₫_-;_-* &quot;-&quot;??\ _₫_-;_-@_-"/>
    <numFmt numFmtId="227" formatCode="#,##0.00000;[Red]\-#,##0.00000"/>
    <numFmt numFmtId="228" formatCode="_([$€-2]* #,##0.00_);_([$€-2]* \(#,##0.00\);_([$€-2]* &quot;-&quot;??_)"/>
    <numFmt numFmtId="229" formatCode="&quot;¥&quot;#,###.00"/>
    <numFmt numFmtId="230" formatCode="&quot;£&quot;#,##0.0_);\(&quot;£&quot;#,##0.0\)"/>
    <numFmt numFmtId="231" formatCode="_(&quot;£&quot;* #,##0.0_);_(&quot;£&quot;* \(#,##0.0\);_(&quot;£&quot;* &quot;-&quot;??_);_(@_)"/>
    <numFmt numFmtId="232" formatCode="#."/>
    <numFmt numFmtId="233" formatCode="#,###"/>
    <numFmt numFmtId="234" formatCode="#,##0\ &quot;$&quot;_);[Red]\(#,##0\ &quot;$&quot;\)"/>
    <numFmt numFmtId="235" formatCode="_ * #,##0.00_)\ &quot;$&quot;_ ;_ * \(#,##0.00\)\ &quot;$&quot;_ ;_ * &quot;-&quot;??_)\ &quot;$&quot;_ ;_ @_ "/>
    <numFmt numFmtId="236" formatCode="0.00_)"/>
    <numFmt numFmtId="237" formatCode="&quot;VND&quot;#,##0_);[Red]\(&quot;VND&quot;#,##0\)"/>
    <numFmt numFmtId="238" formatCode="_(* #,##0.0_);_(* \(#,##0.0\);_(* &quot;-&quot;_);_(@_)"/>
    <numFmt numFmtId="239" formatCode="#,##0.0_)&quot;Pts.&quot;;\(#,##0.0\)&quot;Pts.&quot;"/>
    <numFmt numFmtId="240" formatCode="#,##0.0_)_P_t_s_.;\(#,##0.0\)_P_t_s_."/>
    <numFmt numFmtId="241" formatCode="_-&quot;ß&quot;* #,##0_-;\-&quot;ß&quot;* #,##0_-;_-&quot;ß&quot;* &quot;-&quot;_-;_-@_-"/>
    <numFmt numFmtId="242" formatCode="_-&quot;ß&quot;* #,##0.00_-;\-&quot;ß&quot;* #,##0.00_-;_-&quot;ß&quot;* &quot;-&quot;??_-;_-@_-"/>
    <numFmt numFmtId="243" formatCode="###0;[Red]\-###0"/>
    <numFmt numFmtId="244" formatCode="_(* #,##0_);_(* \(#,##0\);_(* &quot;0&quot;_);_(@_)"/>
    <numFmt numFmtId="245" formatCode="&quot;\&quot;#,##0;[Red]&quot;\&quot;\-#,##0"/>
    <numFmt numFmtId="246" formatCode="&quot;\&quot;#,##0.00;[Red]&quot;\&quot;\-#,##0.00"/>
    <numFmt numFmtId="247" formatCode="mmm\-yyyy"/>
    <numFmt numFmtId="248" formatCode="#,##0.0_)_%;\(#,##0.0\)_%"/>
    <numFmt numFmtId="249" formatCode="#,##0.0_)&quot;%&quot;;\(#,##0.0\)&quot;%&quot;"/>
    <numFmt numFmtId="250" formatCode="0.0%;\(0.0%\)"/>
    <numFmt numFmtId="251" formatCode="#,##0.00\ &quot;F&quot;;[Red]\-#,##0.00\ &quot;F&quot;"/>
    <numFmt numFmtId="252" formatCode="#,##0.000000;[Red]\-#,##0.000000"/>
    <numFmt numFmtId="253" formatCode="_-* #,##0\ &quot;F&quot;_-;\-* #,##0\ &quot;F&quot;_-;_-* &quot;-&quot;\ &quot;F&quot;_-;_-@_-"/>
    <numFmt numFmtId="254" formatCode=";;*__)"/>
    <numFmt numFmtId="255" formatCode="#,##0\ &quot;F&quot;;[Red]\-#,##0\ &quot;F&quot;"/>
    <numFmt numFmtId="256" formatCode="#,##0.00\ &quot;F&quot;;\-#,##0.00\ &quot;F&quot;"/>
    <numFmt numFmtId="257" formatCode="&quot;\&quot;#,##0;&quot;\&quot;&quot;\&quot;&quot;\&quot;&quot;\&quot;&quot;\&quot;&quot;\&quot;&quot;\&quot;\-#,##0"/>
    <numFmt numFmtId="258" formatCode="_(* #,##0.0000_);_(* \(#,##0.0000\);_(* &quot;-&quot;??_);_(@_)"/>
    <numFmt numFmtId="259" formatCode="_(* #,##0.00000_);_(* \(#,##0.00000\);_(* &quot;-&quot;??_);_(@_)"/>
    <numFmt numFmtId="260" formatCode="&quot;$&quot;* #,##0.00_)_%;&quot;$&quot;* \(#,##0.00\)_%"/>
    <numFmt numFmtId="261" formatCode="&quot;$&quot;* #,##0_)_%;&quot;$&quot;* \(#,##0\)_%"/>
    <numFmt numFmtId="262" formatCode="#,##0_)_%;\(#,##0\)_%"/>
    <numFmt numFmtId="263" formatCode="#,##0.00_)_%;\(#,##0.00\)_%"/>
    <numFmt numFmtId="264" formatCode="_(&quot;¥&quot;* #,##0.0_);_(&quot;¥&quot;* \(#,##0.0\);_(&quot;¥&quot;* &quot;-&quot;??_);_(@_)"/>
    <numFmt numFmtId="265" formatCode="&quot;$&quot;#,##0.00;[Red]&quot;$&quot;\-#,##0.00"/>
    <numFmt numFmtId="266" formatCode="&quot;Tháng&quot;\ General"/>
    <numFmt numFmtId="267" formatCode="0.0%"/>
    <numFmt numFmtId="268" formatCode="_(* #,##0.0_);_(* \(#,##0.0\);_(* &quot;-&quot;??_);_(@_)"/>
    <numFmt numFmtId="269" formatCode="_(* #,##0_);_(* \(#,##0\);_(* \-??_);_(@_)"/>
    <numFmt numFmtId="270" formatCode="#,##0;[Red]\(#,##0\);&quot;-&quot;??_);_(@_)"/>
    <numFmt numFmtId="271" formatCode="[$VND]\ #,##0"/>
  </numFmts>
  <fonts count="17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Times New Roman"/>
      <family val="1"/>
    </font>
    <font>
      <sz val="10"/>
      <name val="Arial"/>
      <family val="2"/>
    </font>
    <font>
      <b/>
      <sz val="10"/>
      <name val="Arial"/>
      <family val="2"/>
    </font>
    <font>
      <sz val="12"/>
      <name val="新細明體"/>
      <charset val="136"/>
    </font>
    <font>
      <sz val="10"/>
      <name val="Courier"/>
      <family val="3"/>
    </font>
    <font>
      <sz val="12"/>
      <name val="돋움체"/>
      <family val="3"/>
      <charset val="129"/>
    </font>
    <font>
      <b/>
      <sz val="8.5"/>
      <name val="LinePrinter"/>
      <family val="2"/>
    </font>
    <font>
      <sz val="8"/>
      <name val="Arial"/>
      <family val="2"/>
    </font>
    <font>
      <sz val="9"/>
      <name val="Times New Roman"/>
      <family val="1"/>
    </font>
    <font>
      <sz val="10"/>
      <name val="?? ??"/>
      <family val="1"/>
      <charset val="136"/>
    </font>
    <font>
      <sz val="11"/>
      <name val="??"/>
      <family val="3"/>
    </font>
    <font>
      <sz val="14"/>
      <name val="??"/>
      <family val="3"/>
      <charset val="129"/>
    </font>
    <font>
      <sz val="10"/>
      <name val="??"/>
      <family val="3"/>
      <charset val="129"/>
    </font>
    <font>
      <sz val="12"/>
      <name val="????"/>
      <family val="1"/>
      <charset val="136"/>
    </font>
    <font>
      <sz val="12"/>
      <name val="Courier"/>
      <family val="3"/>
    </font>
    <font>
      <sz val="12"/>
      <name val="Times New Roman"/>
      <family val="1"/>
    </font>
    <font>
      <sz val="8"/>
      <name val="MS Sans Serif"/>
      <family val="2"/>
    </font>
    <font>
      <sz val="11"/>
      <name val="?? ??"/>
      <family val="1"/>
      <charset val="136"/>
    </font>
    <font>
      <sz val="10"/>
      <name val="MS Sans Serif"/>
      <family val="2"/>
    </font>
    <font>
      <sz val="9"/>
      <name val="MS Sans Serif"/>
      <family val="2"/>
    </font>
    <font>
      <sz val="12"/>
      <name val="|??¢¥¢¬¨Ï"/>
      <family val="1"/>
      <charset val="129"/>
    </font>
    <font>
      <sz val="11"/>
      <name val=" "/>
      <family val="1"/>
      <charset val="136"/>
    </font>
    <font>
      <sz val="12"/>
      <name val=".VnTime"/>
      <family val="2"/>
    </font>
    <font>
      <sz val="10"/>
      <name val=".VnTime"/>
      <family val="2"/>
    </font>
    <font>
      <sz val="12"/>
      <name val="???"/>
    </font>
    <font>
      <sz val="14"/>
      <name val="‚l‚r –¾’©"/>
      <charset val="128"/>
    </font>
    <font>
      <b/>
      <u/>
      <sz val="14"/>
      <color indexed="8"/>
      <name val=".VnBook-AntiquaH"/>
      <family val="2"/>
    </font>
    <font>
      <i/>
      <sz val="12"/>
      <color indexed="8"/>
      <name val=".VnBook-AntiquaH"/>
      <family val="2"/>
    </font>
    <font>
      <sz val="10"/>
      <color indexed="8"/>
      <name val="Arial"/>
      <family val="2"/>
    </font>
    <font>
      <b/>
      <sz val="12"/>
      <color indexed="8"/>
      <name val=".VnBook-Antiqua"/>
      <family val="2"/>
    </font>
    <font>
      <sz val="12"/>
      <name val="·s²Ó©úÅé"/>
      <charset val="136"/>
    </font>
    <font>
      <i/>
      <sz val="12"/>
      <color indexed="8"/>
      <name val=".VnBook-Antiqua"/>
      <family val="2"/>
    </font>
    <font>
      <sz val="10"/>
      <color indexed="9"/>
      <name val="Arial"/>
      <family val="2"/>
    </font>
    <font>
      <sz val="12"/>
      <name val="Helv"/>
    </font>
    <font>
      <b/>
      <sz val="12"/>
      <name val="MS Sans Serif"/>
      <family val="2"/>
    </font>
    <font>
      <sz val="12"/>
      <name val="±¼¸²Ã¼"/>
      <family val="3"/>
      <charset val="129"/>
    </font>
    <font>
      <sz val="12"/>
      <name val="¹UAAA¼"/>
      <family val="3"/>
      <charset val="129"/>
    </font>
    <font>
      <sz val="11"/>
      <name val="±¼¸²Ã¼"/>
      <family val="3"/>
      <charset val="129"/>
    </font>
    <font>
      <sz val="8"/>
      <name val="Times New Roman"/>
      <family val="1"/>
    </font>
    <font>
      <sz val="11"/>
      <name val="Arial"/>
      <family val="2"/>
    </font>
    <font>
      <sz val="10"/>
      <color indexed="20"/>
      <name val="Arial"/>
      <family val="2"/>
    </font>
    <font>
      <sz val="7"/>
      <color indexed="12"/>
      <name val="MS Sans Serif"/>
      <family val="2"/>
    </font>
    <font>
      <sz val="12"/>
      <name val="µ¸¿òÃ¼"/>
      <family val="3"/>
      <charset val="129"/>
    </font>
    <font>
      <sz val="10"/>
      <name val="±¼¸²A¼"/>
      <family val="3"/>
      <charset val="129"/>
    </font>
    <font>
      <sz val="11"/>
      <name val="돋움"/>
      <charset val="129"/>
    </font>
    <font>
      <sz val="10"/>
      <name val="Arial"/>
      <family val="2"/>
      <charset val="163"/>
    </font>
    <font>
      <b/>
      <sz val="10"/>
      <color indexed="52"/>
      <name val="Arial"/>
      <family val="2"/>
    </font>
    <font>
      <b/>
      <sz val="10"/>
      <name val="Helv"/>
    </font>
    <font>
      <b/>
      <sz val="11"/>
      <name val="Arial"/>
      <family val="2"/>
    </font>
    <font>
      <b/>
      <sz val="10"/>
      <color indexed="9"/>
      <name val="Arial"/>
      <family val="2"/>
    </font>
    <font>
      <sz val="10"/>
      <name val=".VnArial"/>
      <family val="2"/>
    </font>
    <font>
      <sz val="11"/>
      <name val="VNbook-Antiqua"/>
      <family val="2"/>
    </font>
    <font>
      <sz val="8"/>
      <color indexed="12"/>
      <name val="MS Sans Serif"/>
      <family val="2"/>
    </font>
    <font>
      <b/>
      <sz val="8"/>
      <name val="Arial"/>
      <family val="2"/>
    </font>
    <font>
      <sz val="11"/>
      <name val="Times New Roman"/>
      <family val="1"/>
    </font>
    <font>
      <sz val="11"/>
      <name val="New Times Roman"/>
    </font>
    <font>
      <u val="singleAccounting"/>
      <sz val="11"/>
      <name val="Times New Roman"/>
      <family val="1"/>
    </font>
    <font>
      <sz val="10"/>
      <name val="Times New Roman"/>
      <family val="1"/>
      <charset val="163"/>
    </font>
    <font>
      <sz val="10"/>
      <color indexed="8"/>
      <name val=".VnTime"/>
      <family val="2"/>
    </font>
    <font>
      <sz val="11"/>
      <color indexed="8"/>
      <name val="Calibri"/>
      <family val="2"/>
    </font>
    <font>
      <b/>
      <sz val="14"/>
      <name val="Arial"/>
      <family val="2"/>
    </font>
    <font>
      <sz val="10"/>
      <color indexed="8"/>
      <name val="MS Sans Serif"/>
      <family val="2"/>
    </font>
    <font>
      <sz val="10"/>
      <name val="Helv"/>
    </font>
    <font>
      <sz val="10"/>
      <name val="Arial CE"/>
      <charset val="238"/>
    </font>
    <font>
      <i/>
      <sz val="10"/>
      <color indexed="23"/>
      <name val="Arial"/>
      <family val="2"/>
    </font>
    <font>
      <sz val="11"/>
      <name val="‚l‚r –¾’©"/>
      <family val="3"/>
      <charset val="136"/>
    </font>
    <font>
      <sz val="10"/>
      <color indexed="17"/>
      <name val="Arial"/>
      <family val="2"/>
    </font>
    <font>
      <sz val="8"/>
      <name val="Arial"/>
      <family val="2"/>
      <charset val="163"/>
    </font>
    <font>
      <b/>
      <sz val="12"/>
      <name val=".VnBook-AntiquaH"/>
      <family val="2"/>
    </font>
    <font>
      <b/>
      <sz val="12"/>
      <name val="Helv"/>
    </font>
    <font>
      <b/>
      <sz val="12"/>
      <name val="Arial"/>
      <family val="2"/>
    </font>
    <font>
      <b/>
      <sz val="18"/>
      <name val="Arial"/>
      <family val="2"/>
    </font>
    <font>
      <b/>
      <sz val="11"/>
      <color indexed="56"/>
      <name val="Arial"/>
      <family val="2"/>
    </font>
    <font>
      <b/>
      <sz val="1"/>
      <color indexed="8"/>
      <name val="Courier"/>
      <family val="3"/>
    </font>
    <font>
      <b/>
      <sz val="18"/>
      <name val="Arial"/>
      <family val="2"/>
      <charset val="163"/>
    </font>
    <font>
      <b/>
      <sz val="12"/>
      <name val="Arial"/>
      <family val="2"/>
      <charset val="163"/>
    </font>
    <font>
      <b/>
      <sz val="10"/>
      <name val=".VnTime"/>
      <family val="2"/>
    </font>
    <font>
      <b/>
      <sz val="1"/>
      <color indexed="16"/>
      <name val="Courier"/>
      <family val="3"/>
    </font>
    <font>
      <b/>
      <sz val="14"/>
      <name val=".VnTimeH"/>
      <family val="2"/>
    </font>
    <font>
      <sz val="8"/>
      <color indexed="12"/>
      <name val="Helv"/>
    </font>
    <font>
      <sz val="10"/>
      <color indexed="52"/>
      <name val="Arial"/>
      <family val="2"/>
    </font>
    <font>
      <b/>
      <sz val="36"/>
      <color indexed="10"/>
      <name val="Times New Roman"/>
      <family val="1"/>
    </font>
    <font>
      <b/>
      <sz val="11"/>
      <name val="Helv"/>
    </font>
    <font>
      <sz val="10"/>
      <name val=".VnAvant"/>
      <family val="2"/>
    </font>
    <font>
      <sz val="10"/>
      <name val="VNI-Times"/>
    </font>
    <font>
      <sz val="12"/>
      <name val="Arial"/>
      <family val="2"/>
    </font>
    <font>
      <sz val="10"/>
      <color indexed="60"/>
      <name val="Arial"/>
      <family val="2"/>
    </font>
    <font>
      <sz val="7"/>
      <name val="Small Fonts"/>
      <family val="2"/>
    </font>
    <font>
      <b/>
      <i/>
      <sz val="16"/>
      <name val="Helv"/>
    </font>
    <font>
      <sz val="10"/>
      <name val="VNtimes new roman"/>
      <family val="2"/>
    </font>
    <font>
      <sz val="10"/>
      <name val="Courier New"/>
      <family val="3"/>
      <charset val="163"/>
    </font>
    <font>
      <sz val="10"/>
      <color indexed="8"/>
      <name val="Arial"/>
      <family val="2"/>
      <charset val="163"/>
    </font>
    <font>
      <sz val="11"/>
      <name val="Times New Roman"/>
      <family val="1"/>
      <charset val="163"/>
    </font>
    <font>
      <sz val="11"/>
      <name val="‚l‚r –¾’©"/>
      <charset val="128"/>
    </font>
    <font>
      <b/>
      <sz val="10"/>
      <color indexed="63"/>
      <name val="Arial"/>
      <family val="2"/>
    </font>
    <font>
      <sz val="8"/>
      <name val="VNI-Helve"/>
    </font>
    <font>
      <b/>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13"/>
      <name val=".VnTime"/>
      <family val="2"/>
    </font>
    <font>
      <b/>
      <sz val="10"/>
      <color indexed="10"/>
      <name val="Arial"/>
      <family val="2"/>
    </font>
    <font>
      <b/>
      <sz val="18"/>
      <color indexed="56"/>
      <name val="Cambria"/>
      <family val="2"/>
    </font>
    <font>
      <b/>
      <sz val="8"/>
      <name val="VN Helvetica"/>
    </font>
    <font>
      <b/>
      <sz val="12"/>
      <name val=".VnTime"/>
      <family val="2"/>
    </font>
    <font>
      <b/>
      <sz val="10"/>
      <name val="VN AvantGBook"/>
    </font>
    <font>
      <b/>
      <sz val="16"/>
      <name val=".VnTime"/>
      <family val="2"/>
    </font>
    <font>
      <sz val="9"/>
      <name val=".VnTime"/>
      <family val="2"/>
    </font>
    <font>
      <sz val="10"/>
      <color indexed="10"/>
      <name val="Arial"/>
      <family val="2"/>
    </font>
    <font>
      <sz val="14"/>
      <name val=".VnArial"/>
      <family val="2"/>
    </font>
    <font>
      <sz val="16"/>
      <name val="AngsanaUPC"/>
      <family val="3"/>
    </font>
    <font>
      <sz val="10"/>
      <name val=" "/>
      <family val="1"/>
      <charset val="136"/>
    </font>
    <font>
      <sz val="14"/>
      <name val="뼻뮝"/>
      <family val="3"/>
      <charset val="129"/>
    </font>
    <font>
      <sz val="12"/>
      <name val="바탕체"/>
      <family val="3"/>
    </font>
    <font>
      <sz val="12"/>
      <name val="뼻뮝"/>
      <family val="1"/>
      <charset val="129"/>
    </font>
    <font>
      <sz val="10"/>
      <name val="명조"/>
      <family val="3"/>
      <charset val="129"/>
    </font>
    <font>
      <sz val="12"/>
      <name val="바탕체"/>
      <family val="1"/>
    </font>
    <font>
      <sz val="12"/>
      <name val="바탕체"/>
      <family val="1"/>
      <charset val="129"/>
    </font>
    <font>
      <sz val="10"/>
      <name val="굴림체"/>
      <family val="3"/>
      <charset val="129"/>
    </font>
    <font>
      <sz val="9"/>
      <name val="Arial"/>
      <family val="2"/>
    </font>
    <font>
      <sz val="10"/>
      <name val=".VnArial"/>
      <family val="1"/>
    </font>
    <font>
      <sz val="10"/>
      <name val="VNI-Times"/>
      <family val="1"/>
    </font>
    <font>
      <sz val="8"/>
      <color rgb="FF002060"/>
      <name val="Arial"/>
      <family val="2"/>
    </font>
    <font>
      <sz val="14"/>
      <color rgb="FF002060"/>
      <name val="Arial"/>
      <family val="2"/>
    </font>
    <font>
      <sz val="10"/>
      <color theme="1"/>
      <name val="Arial"/>
      <family val="2"/>
    </font>
    <font>
      <sz val="7"/>
      <color theme="1"/>
      <name val="Arial"/>
      <family val="2"/>
    </font>
    <font>
      <sz val="10"/>
      <color theme="0" tint="-0.499984740745262"/>
      <name val="Arial"/>
      <family val="2"/>
    </font>
    <font>
      <b/>
      <sz val="10"/>
      <color theme="1"/>
      <name val="Arial"/>
      <family val="2"/>
    </font>
    <font>
      <sz val="20"/>
      <color rgb="FF002060"/>
      <name val="Arial"/>
      <family val="2"/>
    </font>
    <font>
      <sz val="10"/>
      <color theme="1"/>
      <name val="Arial"/>
      <family val="2"/>
    </font>
    <font>
      <sz val="10"/>
      <color rgb="FF000000"/>
      <name val="Arial"/>
      <family val="2"/>
    </font>
    <font>
      <sz val="10"/>
      <color theme="1"/>
      <name val="Arial"/>
      <family val="2"/>
    </font>
    <font>
      <sz val="10"/>
      <color rgb="FF000000"/>
      <name val="Arial"/>
      <family val="2"/>
    </font>
    <font>
      <i/>
      <sz val="10"/>
      <color theme="1"/>
      <name val="Arial"/>
      <family val="2"/>
    </font>
    <font>
      <sz val="10"/>
      <color rgb="FFC00000"/>
      <name val="Arial"/>
      <family val="2"/>
    </font>
    <font>
      <i/>
      <sz val="10"/>
      <color rgb="FFC00000"/>
      <name val="Arial"/>
      <family val="2"/>
    </font>
    <font>
      <b/>
      <sz val="9"/>
      <name val="Arial"/>
      <family val="2"/>
    </font>
    <font>
      <sz val="10"/>
      <color theme="1"/>
      <name val="Arial"/>
      <family val="2"/>
    </font>
    <font>
      <sz val="10"/>
      <color rgb="FF000000"/>
      <name val="Arial"/>
      <family val="2"/>
    </font>
    <font>
      <b/>
      <sz val="16"/>
      <name val="Arial"/>
      <family val="2"/>
    </font>
    <font>
      <b/>
      <i/>
      <sz val="9"/>
      <color rgb="FFFF0000"/>
      <name val="Arial"/>
      <family val="2"/>
    </font>
    <font>
      <b/>
      <sz val="9"/>
      <color rgb="FFFF0000"/>
      <name val="Arial"/>
      <family val="2"/>
    </font>
    <font>
      <b/>
      <sz val="15"/>
      <name val="Arial"/>
      <family val="2"/>
    </font>
    <font>
      <sz val="11"/>
      <color theme="1"/>
      <name val="VNI Neutraface"/>
      <family val="2"/>
    </font>
    <font>
      <i/>
      <sz val="9"/>
      <name val="Arial"/>
      <family val="2"/>
    </font>
    <font>
      <sz val="10"/>
      <name val="Tahoma"/>
      <family val="2"/>
    </font>
    <font>
      <sz val="9"/>
      <color rgb="FFFF0000"/>
      <name val="Arial"/>
      <family val="2"/>
    </font>
    <font>
      <sz val="10"/>
      <color rgb="FFFF0000"/>
      <name val="Tahoma"/>
      <family val="2"/>
    </font>
    <font>
      <i/>
      <sz val="9"/>
      <color rgb="FFFF0000"/>
      <name val="Arial"/>
      <family val="2"/>
    </font>
    <font>
      <sz val="9"/>
      <color indexed="12"/>
      <name val="Arial"/>
      <family val="2"/>
    </font>
    <font>
      <u/>
      <sz val="7.2"/>
      <color indexed="12"/>
      <name val="Helv"/>
      <family val="2"/>
    </font>
    <font>
      <sz val="10"/>
      <name val="Arial Narrow"/>
      <family val="2"/>
    </font>
    <font>
      <sz val="10"/>
      <color theme="1"/>
      <name val=".VnArial Narrow"/>
      <family val="2"/>
    </font>
    <font>
      <b/>
      <sz val="10"/>
      <color rgb="FFFF0000"/>
      <name val="Arial"/>
      <family val="2"/>
    </font>
    <font>
      <sz val="10"/>
      <color theme="1"/>
      <name val="Arial"/>
      <family val="2"/>
    </font>
    <font>
      <sz val="7"/>
      <color theme="1"/>
      <name val="Arial"/>
      <family val="2"/>
    </font>
    <font>
      <sz val="10"/>
      <color rgb="FFFF0000"/>
      <name val="Arial"/>
      <family val="2"/>
    </font>
    <font>
      <sz val="7"/>
      <color rgb="FFFF0000"/>
      <name val="Arial"/>
      <family val="2"/>
    </font>
    <font>
      <sz val="11"/>
      <color rgb="FFFF0000"/>
      <name val="Calibri"/>
      <family val="2"/>
      <scheme val="minor"/>
    </font>
    <font>
      <b/>
      <sz val="11"/>
      <color theme="1"/>
      <name val="Calibri"/>
      <family val="2"/>
      <scheme val="minor"/>
    </font>
    <font>
      <b/>
      <sz val="10"/>
      <name val="Tahoma"/>
      <family val="2"/>
    </font>
    <font>
      <b/>
      <sz val="11"/>
      <color rgb="FFFF0000"/>
      <name val="Calibri"/>
      <family val="2"/>
      <scheme val="minor"/>
    </font>
    <font>
      <b/>
      <i/>
      <sz val="9"/>
      <name val="Arial"/>
      <family val="2"/>
    </font>
    <font>
      <b/>
      <sz val="11"/>
      <color rgb="FF00B050"/>
      <name val="Calibri"/>
      <family val="2"/>
      <scheme val="minor"/>
    </font>
    <font>
      <b/>
      <sz val="10"/>
      <color rgb="FF00B050"/>
      <name val="Arial"/>
      <family val="2"/>
    </font>
    <font>
      <sz val="10"/>
      <color theme="1"/>
      <name val="Arial"/>
    </font>
    <font>
      <sz val="10"/>
      <color theme="0" tint="-0.499984740745262"/>
      <name val="Arial"/>
    </font>
  </fonts>
  <fills count="58">
    <fill>
      <patternFill patternType="none"/>
    </fill>
    <fill>
      <patternFill patternType="gray125"/>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40"/>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mediumGray">
        <fgColor indexed="22"/>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79998168889431442"/>
        <bgColor theme="6" tint="0.79998168889431442"/>
      </patternFill>
    </fill>
    <fill>
      <patternFill patternType="solid">
        <fgColor theme="4" tint="0.79998168889431442"/>
        <bgColor indexed="64"/>
      </patternFill>
    </fill>
    <fill>
      <patternFill patternType="solid">
        <fgColor rgb="FFFFFF00"/>
        <bgColor indexed="64"/>
      </patternFill>
    </fill>
    <fill>
      <patternFill patternType="solid">
        <fgColor indexed="60"/>
        <bgColor indexed="9"/>
      </patternFill>
    </fill>
    <fill>
      <patternFill patternType="solid">
        <fgColor indexed="9"/>
        <bgColor indexed="9"/>
      </patternFill>
    </fill>
    <fill>
      <patternFill patternType="solid">
        <fgColor indexed="52"/>
        <bgColor indexed="9"/>
      </patternFill>
    </fill>
    <fill>
      <patternFill patternType="solid">
        <fgColor indexed="23"/>
        <bgColor indexed="9"/>
      </patternFill>
    </fill>
    <fill>
      <patternFill patternType="solid">
        <fgColor rgb="FFFFC000"/>
        <bgColor indexed="64"/>
      </patternFill>
    </fill>
  </fills>
  <borders count="91">
    <border>
      <left/>
      <right/>
      <top/>
      <bottom/>
      <diagonal/>
    </border>
    <border>
      <left style="thin">
        <color indexed="64"/>
      </left>
      <right style="thin">
        <color indexed="64"/>
      </right>
      <top style="thin">
        <color indexed="64"/>
      </top>
      <bottom style="thin">
        <color indexed="64"/>
      </bottom>
      <diagonal/>
    </border>
    <border>
      <left/>
      <right/>
      <top/>
      <bottom style="hair">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right/>
      <top/>
      <bottom style="double">
        <color indexed="52"/>
      </bottom>
      <diagonal/>
    </border>
    <border>
      <left/>
      <right/>
      <top/>
      <bottom style="medium">
        <color indexed="64"/>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style="thin">
        <color indexed="64"/>
      </left>
      <right style="thin">
        <color indexed="64"/>
      </right>
      <top/>
      <bottom style="hair">
        <color indexed="64"/>
      </bottom>
      <diagonal/>
    </border>
    <border>
      <left/>
      <right/>
      <top style="hair">
        <color indexed="64"/>
      </top>
      <bottom style="hair">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double">
        <color indexed="64"/>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8"/>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9"/>
      </left>
      <right style="thin">
        <color indexed="9"/>
      </right>
      <top style="thin">
        <color indexed="9"/>
      </top>
      <bottom style="thin">
        <color indexed="9"/>
      </bottom>
      <diagonal/>
    </border>
    <border>
      <left/>
      <right/>
      <top style="thin">
        <color indexed="64"/>
      </top>
      <bottom/>
      <diagonal/>
    </border>
    <border>
      <left style="thin">
        <color indexed="9"/>
      </left>
      <right style="thin">
        <color indexed="9"/>
      </right>
      <top/>
      <bottom style="thin">
        <color indexed="64"/>
      </bottom>
      <diagonal/>
    </border>
    <border>
      <left style="thin">
        <color indexed="9"/>
      </left>
      <right/>
      <top style="thin">
        <color indexed="9"/>
      </top>
      <bottom style="thin">
        <color indexed="64"/>
      </bottom>
      <diagonal/>
    </border>
    <border>
      <left style="thin">
        <color indexed="9"/>
      </left>
      <right style="thin">
        <color indexed="9"/>
      </right>
      <top style="thin">
        <color indexed="9"/>
      </top>
      <bottom style="thin">
        <color indexed="64"/>
      </bottom>
      <diagonal/>
    </border>
    <border>
      <left/>
      <right style="thin">
        <color indexed="9"/>
      </right>
      <top style="thin">
        <color indexed="9"/>
      </top>
      <bottom style="thin">
        <color indexed="9"/>
      </bottom>
      <diagonal/>
    </border>
    <border>
      <left style="thin">
        <color indexed="9"/>
      </left>
      <right/>
      <top style="thin">
        <color indexed="9"/>
      </top>
      <bottom/>
      <diagonal/>
    </border>
    <border>
      <left style="thin">
        <color indexed="9"/>
      </left>
      <right style="thin">
        <color indexed="9"/>
      </right>
      <top style="thin">
        <color indexed="9"/>
      </top>
      <bottom/>
      <diagonal/>
    </border>
    <border>
      <left/>
      <right/>
      <top style="thin">
        <color indexed="9"/>
      </top>
      <bottom style="thin">
        <color indexed="9"/>
      </bottom>
      <diagonal/>
    </border>
    <border>
      <left style="thin">
        <color indexed="9"/>
      </left>
      <right style="thin">
        <color indexed="9"/>
      </right>
      <top/>
      <bottom/>
      <diagonal/>
    </border>
    <border>
      <left style="thin">
        <color indexed="9"/>
      </left>
      <right/>
      <top style="thin">
        <color indexed="9"/>
      </top>
      <bottom style="thin">
        <color indexed="9"/>
      </bottom>
      <diagonal/>
    </border>
    <border>
      <left style="thin">
        <color indexed="9"/>
      </left>
      <right/>
      <top/>
      <bottom style="thin">
        <color indexed="9"/>
      </bottom>
      <diagonal/>
    </border>
    <border>
      <left style="thin">
        <color indexed="64"/>
      </left>
      <right style="thin">
        <color indexed="64"/>
      </right>
      <top style="thin">
        <color theme="0"/>
      </top>
      <bottom style="thin">
        <color indexed="64"/>
      </bottom>
      <diagonal/>
    </border>
    <border>
      <left style="thin">
        <color indexed="64"/>
      </left>
      <right style="thin">
        <color indexed="64"/>
      </right>
      <top style="thin">
        <color indexed="9"/>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indexed="9"/>
      </top>
      <bottom style="thin">
        <color indexed="9"/>
      </bottom>
      <diagonal/>
    </border>
    <border>
      <left style="thin">
        <color theme="0"/>
      </left>
      <right style="thin">
        <color theme="0"/>
      </right>
      <top style="thin">
        <color theme="0"/>
      </top>
      <bottom style="thin">
        <color indexed="64"/>
      </bottom>
      <diagonal/>
    </border>
    <border>
      <left style="thin">
        <color indexed="64"/>
      </left>
      <right style="thin">
        <color indexed="64"/>
      </right>
      <top style="thin">
        <color indexed="64"/>
      </top>
      <bottom style="thin">
        <color theme="0"/>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theme="6"/>
      </left>
      <right style="thin">
        <color theme="6"/>
      </right>
      <top style="thin">
        <color theme="6"/>
      </top>
      <bottom style="thin">
        <color theme="6"/>
      </bottom>
      <diagonal/>
    </border>
    <border>
      <left/>
      <right style="thin">
        <color theme="6"/>
      </right>
      <top style="thin">
        <color theme="6"/>
      </top>
      <bottom style="thin">
        <color theme="6"/>
      </bottom>
      <diagonal/>
    </border>
    <border>
      <left style="thin">
        <color theme="6"/>
      </left>
      <right style="thin">
        <color theme="6"/>
      </right>
      <top/>
      <bottom style="thin">
        <color theme="6"/>
      </bottom>
      <diagonal/>
    </border>
    <border>
      <left/>
      <right style="thin">
        <color theme="6"/>
      </right>
      <top/>
      <bottom style="thin">
        <color theme="6"/>
      </bottom>
      <diagonal/>
    </border>
    <border>
      <left/>
      <right style="thin">
        <color indexed="9"/>
      </right>
      <top style="thin">
        <color indexed="9"/>
      </top>
      <bottom/>
      <diagonal/>
    </border>
    <border>
      <left style="thin">
        <color theme="6"/>
      </left>
      <right style="thin">
        <color theme="6"/>
      </right>
      <top style="thin">
        <color theme="6"/>
      </top>
      <bottom style="medium">
        <color theme="6"/>
      </bottom>
      <diagonal/>
    </border>
    <border>
      <left style="thin">
        <color indexed="8"/>
      </left>
      <right/>
      <top style="thin">
        <color indexed="65"/>
      </top>
      <bottom/>
      <diagonal/>
    </border>
    <border>
      <left style="thin">
        <color indexed="8"/>
      </left>
      <right/>
      <top/>
      <bottom/>
      <diagonal/>
    </border>
    <border>
      <left style="thin">
        <color indexed="8"/>
      </left>
      <right style="thin">
        <color indexed="8"/>
      </right>
      <top/>
      <bottom/>
      <diagonal/>
    </border>
    <border>
      <left style="thin">
        <color indexed="64"/>
      </left>
      <right/>
      <top/>
      <bottom/>
      <diagonal/>
    </border>
    <border>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9"/>
      </left>
      <right/>
      <top/>
      <bottom/>
      <diagonal/>
    </border>
    <border>
      <left/>
      <right/>
      <top/>
      <bottom style="thin">
        <color indexed="9"/>
      </bottom>
      <diagonal/>
    </border>
    <border>
      <left style="thin">
        <color indexed="64"/>
      </left>
      <right/>
      <top style="hair">
        <color indexed="64"/>
      </top>
      <bottom/>
      <diagonal/>
    </border>
    <border>
      <left style="thin">
        <color indexed="64"/>
      </left>
      <right style="hair">
        <color indexed="64"/>
      </right>
      <top/>
      <bottom style="hair">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diagonal/>
    </border>
    <border>
      <left style="thin">
        <color indexed="64"/>
      </left>
      <right/>
      <top/>
      <bottom style="hair">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bottom/>
      <diagonal/>
    </border>
    <border>
      <left style="thin">
        <color auto="1"/>
      </left>
      <right style="thin">
        <color auto="1"/>
      </right>
      <top style="hair">
        <color auto="1"/>
      </top>
      <bottom style="thin">
        <color auto="1"/>
      </bottom>
      <diagonal/>
    </border>
    <border>
      <left/>
      <right/>
      <top style="thin">
        <color indexed="64"/>
      </top>
      <bottom style="double">
        <color indexed="64"/>
      </bottom>
      <diagonal/>
    </border>
    <border>
      <left/>
      <right style="medium">
        <color rgb="FF4BACC6"/>
      </right>
      <top/>
      <bottom style="medium">
        <color rgb="FF4BACC6"/>
      </bottom>
      <diagonal/>
    </border>
  </borders>
  <cellStyleXfs count="1345">
    <xf numFmtId="0" fontId="0" fillId="0" borderId="0"/>
    <xf numFmtId="0" fontId="5" fillId="0" borderId="0"/>
    <xf numFmtId="169" fontId="8" fillId="0" borderId="0" applyFill="0" applyBorder="0" applyAlignment="0" applyProtection="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40" fontId="9" fillId="0" borderId="0"/>
    <xf numFmtId="3" fontId="10" fillId="0" borderId="1"/>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1" fontId="9" fillId="0" borderId="0"/>
    <xf numFmtId="170" fontId="5" fillId="0" borderId="0"/>
    <xf numFmtId="170" fontId="5" fillId="0" borderId="0"/>
    <xf numFmtId="170" fontId="5" fillId="0" borderId="0"/>
    <xf numFmtId="170" fontId="5" fillId="0" borderId="0"/>
    <xf numFmtId="170" fontId="5" fillId="0" borderId="0"/>
    <xf numFmtId="170" fontId="5" fillId="0" borderId="0"/>
    <xf numFmtId="0" fontId="11" fillId="0" borderId="0" applyFont="0" applyFill="0" applyBorder="0" applyAlignment="0" applyProtection="0"/>
    <xf numFmtId="172" fontId="12" fillId="0" borderId="0" applyFont="0" applyFill="0" applyBorder="0" applyAlignment="0" applyProtection="0"/>
    <xf numFmtId="173" fontId="9" fillId="0" borderId="0" applyFont="0" applyFill="0" applyBorder="0" applyAlignment="0" applyProtection="0"/>
    <xf numFmtId="174" fontId="9" fillId="0" borderId="0" applyFont="0" applyFill="0" applyBorder="0" applyAlignment="0" applyProtection="0"/>
    <xf numFmtId="175" fontId="6" fillId="0" borderId="0" applyFont="0" applyFill="0" applyBorder="0" applyAlignment="0" applyProtection="0"/>
    <xf numFmtId="176" fontId="9" fillId="0" borderId="0" applyFont="0" applyFill="0" applyBorder="0" applyAlignment="0" applyProtection="0"/>
    <xf numFmtId="177" fontId="11" fillId="0" borderId="0" applyFont="0" applyFill="0" applyBorder="0" applyAlignment="0" applyProtection="0"/>
    <xf numFmtId="178" fontId="9" fillId="0" borderId="0" applyFont="0" applyFill="0" applyBorder="0" applyAlignment="0" applyProtection="0"/>
    <xf numFmtId="0" fontId="13" fillId="0" borderId="0" applyFill="0" applyBorder="0" applyAlignment="0" applyProtection="0"/>
    <xf numFmtId="179" fontId="6" fillId="0" borderId="0" applyFont="0" applyFill="0" applyBorder="0" applyAlignment="0" applyProtection="0"/>
    <xf numFmtId="0" fontId="14" fillId="0" borderId="0" applyFont="0" applyFill="0" applyBorder="0" applyAlignment="0" applyProtection="0"/>
    <xf numFmtId="180" fontId="6" fillId="0" borderId="0" applyFont="0" applyFill="0" applyBorder="0" applyAlignment="0" applyProtection="0"/>
    <xf numFmtId="181" fontId="15" fillId="0" borderId="0" applyFont="0" applyFill="0" applyBorder="0" applyAlignment="0" applyProtection="0"/>
    <xf numFmtId="181" fontId="15" fillId="0" borderId="0" applyFont="0" applyFill="0" applyBorder="0" applyAlignment="0" applyProtection="0"/>
    <xf numFmtId="182" fontId="15" fillId="0" borderId="0" applyFont="0" applyFill="0" applyBorder="0" applyAlignment="0" applyProtection="0"/>
    <xf numFmtId="0" fontId="6" fillId="0" borderId="0" applyNumberFormat="0" applyFill="0" applyBorder="0" applyAlignment="0" applyProtection="0"/>
    <xf numFmtId="40" fontId="16" fillId="0" borderId="0" applyFont="0" applyFill="0" applyBorder="0" applyAlignment="0" applyProtection="0"/>
    <xf numFmtId="183" fontId="6" fillId="0" borderId="0" applyFont="0" applyFill="0" applyBorder="0" applyAlignment="0" applyProtection="0"/>
    <xf numFmtId="0" fontId="17" fillId="0" borderId="2"/>
    <xf numFmtId="38" fontId="16" fillId="0" borderId="0" applyFont="0" applyFill="0" applyBorder="0" applyAlignment="0" applyProtection="0"/>
    <xf numFmtId="166" fontId="18" fillId="0" borderId="0" applyFont="0" applyFill="0" applyBorder="0" applyAlignment="0" applyProtection="0"/>
    <xf numFmtId="168" fontId="18" fillId="0" borderId="0" applyFont="0" applyFill="0" applyBorder="0" applyAlignment="0" applyProtection="0"/>
    <xf numFmtId="6" fontId="19" fillId="0" borderId="0" applyFont="0" applyFill="0" applyBorder="0" applyAlignment="0" applyProtection="0"/>
    <xf numFmtId="0" fontId="20" fillId="0" borderId="0">
      <alignment vertical="center"/>
    </xf>
    <xf numFmtId="0" fontId="6" fillId="0" borderId="0" applyFont="0" applyFill="0" applyBorder="0" applyAlignment="0" applyProtection="0"/>
    <xf numFmtId="0" fontId="6" fillId="0" borderId="0" applyFont="0" applyFill="0" applyBorder="0" applyAlignment="0" applyProtection="0"/>
    <xf numFmtId="0" fontId="13" fillId="0" borderId="0" applyFill="0" applyBorder="0" applyAlignment="0" applyProtection="0"/>
    <xf numFmtId="0" fontId="13" fillId="0" borderId="0" applyFill="0" applyBorder="0" applyAlignment="0" applyProtection="0"/>
    <xf numFmtId="184" fontId="5" fillId="0" borderId="0"/>
    <xf numFmtId="184" fontId="5" fillId="0" borderId="0"/>
    <xf numFmtId="184" fontId="5" fillId="0" borderId="0"/>
    <xf numFmtId="0" fontId="13" fillId="0" borderId="0" applyFill="0" applyBorder="0" applyAlignment="0" applyProtection="0"/>
    <xf numFmtId="0" fontId="21" fillId="0" borderId="0" applyFill="0" applyBorder="0" applyAlignment="0" applyProtection="0"/>
    <xf numFmtId="0" fontId="21" fillId="0" borderId="0" applyFill="0" applyBorder="0" applyAlignment="0" applyProtection="0"/>
    <xf numFmtId="0" fontId="5" fillId="0" borderId="0" applyFill="0" applyBorder="0" applyAlignment="0" applyProtection="0"/>
    <xf numFmtId="0" fontId="22" fillId="0" borderId="0"/>
    <xf numFmtId="0" fontId="5" fillId="0" borderId="0" applyFill="0" applyBorder="0" applyAlignment="0" applyProtection="0"/>
    <xf numFmtId="0" fontId="22" fillId="0" borderId="0"/>
    <xf numFmtId="0" fontId="5" fillId="0" borderId="0" applyFill="0" applyBorder="0" applyAlignment="0" applyProtection="0"/>
    <xf numFmtId="0" fontId="22" fillId="0" borderId="0"/>
    <xf numFmtId="0" fontId="5" fillId="0" borderId="0" applyFill="0" applyBorder="0" applyAlignment="0" applyProtection="0"/>
    <xf numFmtId="0" fontId="22" fillId="0" borderId="0"/>
    <xf numFmtId="0" fontId="5" fillId="0" borderId="0" applyFill="0" applyBorder="0" applyAlignment="0" applyProtection="0"/>
    <xf numFmtId="0" fontId="22"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40" fontId="23" fillId="0" borderId="0">
      <alignment horizontal="right"/>
    </xf>
    <xf numFmtId="0" fontId="24" fillId="0" borderId="0" applyFill="0" applyBorder="0" applyAlignment="0" applyProtection="0"/>
    <xf numFmtId="184" fontId="5" fillId="0" borderId="0"/>
    <xf numFmtId="184" fontId="5" fillId="0" borderId="0"/>
    <xf numFmtId="184"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184"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13" fillId="0" borderId="0" applyFill="0" applyBorder="0" applyAlignment="0" applyProtection="0"/>
    <xf numFmtId="0" fontId="5" fillId="0" borderId="0" applyFill="0" applyBorder="0" applyAlignment="0" applyProtection="0"/>
    <xf numFmtId="0" fontId="22" fillId="0" borderId="0"/>
    <xf numFmtId="0" fontId="13" fillId="0" borderId="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25" fillId="0" borderId="0"/>
    <xf numFmtId="0" fontId="13" fillId="0" borderId="0"/>
    <xf numFmtId="0" fontId="6" fillId="0" borderId="0" applyNumberFormat="0" applyFill="0" applyBorder="0" applyAlignment="0" applyProtection="0"/>
    <xf numFmtId="40" fontId="26" fillId="0" borderId="0" applyFont="0" applyFill="0" applyBorder="0" applyAlignment="0" applyProtection="0"/>
    <xf numFmtId="38" fontId="26" fillId="0" borderId="0" applyFont="0" applyFill="0" applyBorder="0" applyAlignment="0" applyProtection="0"/>
    <xf numFmtId="185" fontId="27"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186" fontId="29" fillId="0" borderId="0" applyFont="0" applyFill="0" applyBorder="0" applyAlignment="0" applyProtection="0"/>
    <xf numFmtId="187" fontId="9" fillId="0" borderId="0" applyFont="0" applyFill="0" applyBorder="0" applyAlignment="0" applyProtection="0"/>
    <xf numFmtId="188" fontId="9" fillId="0" borderId="0" applyFont="0" applyFill="0" applyBorder="0" applyAlignment="0" applyProtection="0"/>
    <xf numFmtId="0" fontId="30"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0" fontId="5" fillId="0" borderId="0"/>
    <xf numFmtId="171" fontId="9" fillId="0" borderId="0"/>
    <xf numFmtId="0" fontId="23" fillId="0" borderId="0"/>
    <xf numFmtId="0" fontId="23" fillId="0" borderId="0"/>
    <xf numFmtId="38" fontId="23" fillId="0" borderId="0" applyFont="0" applyFill="0" applyBorder="0" applyAlignment="0" applyProtection="0"/>
    <xf numFmtId="40" fontId="23" fillId="0" borderId="0" applyFont="0" applyFill="0" applyBorder="0" applyAlignment="0" applyProtection="0"/>
    <xf numFmtId="189" fontId="5" fillId="0" borderId="0" applyFill="0" applyBorder="0" applyAlignment="0" applyProtection="0"/>
    <xf numFmtId="189" fontId="5" fillId="0" borderId="0" applyFill="0" applyBorder="0" applyAlignment="0" applyProtection="0"/>
    <xf numFmtId="189" fontId="5" fillId="0" borderId="0"/>
    <xf numFmtId="190" fontId="9" fillId="0" borderId="0"/>
    <xf numFmtId="189" fontId="5" fillId="0" borderId="0"/>
    <xf numFmtId="189" fontId="5" fillId="0" borderId="0" applyFill="0" applyBorder="0" applyAlignment="0" applyProtection="0"/>
    <xf numFmtId="190" fontId="9" fillId="0" borderId="0" applyFill="0" applyBorder="0" applyAlignment="0" applyProtection="0"/>
    <xf numFmtId="190" fontId="9" fillId="0" borderId="0" applyFill="0" applyBorder="0" applyAlignment="0" applyProtection="0"/>
    <xf numFmtId="191" fontId="5" fillId="0" borderId="0"/>
    <xf numFmtId="0" fontId="6" fillId="0" borderId="0"/>
    <xf numFmtId="0" fontId="6" fillId="0" borderId="0"/>
    <xf numFmtId="192" fontId="9" fillId="0" borderId="0" applyFont="0" applyFill="0" applyBorder="0" applyAlignment="0" applyProtection="0"/>
    <xf numFmtId="3" fontId="10" fillId="0" borderId="1"/>
    <xf numFmtId="193" fontId="12" fillId="0" borderId="0" applyFont="0" applyFill="0" applyBorder="0" applyAlignment="0" applyProtection="0"/>
    <xf numFmtId="193" fontId="12" fillId="0" borderId="0" applyFont="0" applyFill="0" applyBorder="0" applyAlignment="0" applyProtection="0"/>
    <xf numFmtId="3" fontId="10" fillId="0" borderId="1"/>
    <xf numFmtId="40" fontId="11" fillId="0" borderId="0" applyFont="0" applyFill="0" applyBorder="0" applyAlignment="0" applyProtection="0"/>
    <xf numFmtId="40" fontId="11" fillId="0" borderId="0" applyFont="0" applyFill="0" applyBorder="0" applyAlignment="0" applyProtection="0"/>
    <xf numFmtId="194" fontId="6"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95" fontId="11" fillId="0" borderId="0" applyFont="0" applyFill="0" applyBorder="0" applyAlignment="0" applyProtection="0"/>
    <xf numFmtId="195" fontId="11"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96" fontId="8" fillId="0" borderId="0" applyFont="0" applyFill="0" applyBorder="0" applyAlignment="0" applyProtection="0"/>
    <xf numFmtId="195"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92" fontId="9" fillId="0" borderId="0" applyFont="0" applyFill="0" applyBorder="0" applyAlignment="0" applyProtection="0"/>
    <xf numFmtId="195" fontId="11" fillId="0" borderId="0" applyFont="0" applyFill="0" applyBorder="0" applyAlignment="0" applyProtection="0"/>
    <xf numFmtId="195" fontId="11" fillId="0" borderId="0" applyFont="0" applyFill="0" applyBorder="0" applyAlignment="0" applyProtection="0"/>
    <xf numFmtId="192" fontId="9" fillId="0" borderId="0" applyFont="0" applyFill="0" applyBorder="0" applyAlignment="0" applyProtection="0"/>
    <xf numFmtId="195" fontId="11" fillId="0" borderId="0" applyFont="0" applyFill="0" applyBorder="0" applyAlignment="0" applyProtection="0"/>
    <xf numFmtId="195" fontId="11" fillId="0" borderId="0" applyFont="0" applyFill="0" applyBorder="0" applyAlignment="0" applyProtection="0"/>
    <xf numFmtId="0" fontId="12" fillId="0" borderId="0" applyFont="0" applyFill="0" applyBorder="0" applyAlignment="0" applyProtection="0"/>
    <xf numFmtId="192" fontId="9" fillId="0" borderId="0" applyFont="0" applyFill="0" applyBorder="0" applyAlignment="0" applyProtection="0"/>
    <xf numFmtId="195" fontId="11" fillId="0" borderId="0" applyFont="0" applyFill="0" applyBorder="0" applyAlignment="0" applyProtection="0"/>
    <xf numFmtId="195" fontId="11" fillId="0" borderId="0" applyFont="0" applyFill="0" applyBorder="0" applyAlignment="0" applyProtection="0"/>
    <xf numFmtId="186" fontId="29" fillId="0" borderId="0" applyFont="0" applyFill="0" applyBorder="0" applyAlignment="0" applyProtection="0"/>
    <xf numFmtId="0" fontId="31" fillId="2" borderId="0"/>
    <xf numFmtId="0" fontId="31" fillId="2" borderId="0"/>
    <xf numFmtId="186" fontId="29" fillId="0" borderId="0" applyFont="0" applyFill="0" applyBorder="0" applyAlignment="0" applyProtection="0"/>
    <xf numFmtId="0" fontId="32" fillId="2" borderId="0"/>
    <xf numFmtId="0" fontId="33" fillId="3"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4" fillId="2" borderId="0"/>
    <xf numFmtId="197" fontId="35" fillId="0" borderId="0" applyFont="0" applyFill="0" applyBorder="0" applyAlignment="0" applyProtection="0"/>
    <xf numFmtId="6" fontId="23" fillId="0" borderId="0" applyFont="0" applyFill="0" applyBorder="0" applyAlignment="0" applyProtection="0"/>
    <xf numFmtId="8" fontId="23" fillId="0" borderId="0" applyFont="0" applyFill="0" applyBorder="0" applyAlignment="0" applyProtection="0"/>
    <xf numFmtId="0" fontId="36" fillId="0" borderId="0">
      <alignment wrapText="1"/>
    </xf>
    <xf numFmtId="0" fontId="33" fillId="9"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6" borderId="0" applyNumberFormat="0" applyBorder="0" applyAlignment="0" applyProtection="0"/>
    <xf numFmtId="0" fontId="33" fillId="9" borderId="0" applyNumberFormat="0" applyBorder="0" applyAlignment="0" applyProtection="0"/>
    <xf numFmtId="0" fontId="33" fillId="12" borderId="0" applyNumberFormat="0" applyBorder="0" applyAlignment="0" applyProtection="0"/>
    <xf numFmtId="0" fontId="37" fillId="13" borderId="0" applyNumberFormat="0" applyBorder="0" applyAlignment="0" applyProtection="0"/>
    <xf numFmtId="0" fontId="37" fillId="10" borderId="0" applyNumberFormat="0" applyBorder="0" applyAlignment="0" applyProtection="0"/>
    <xf numFmtId="0" fontId="37" fillId="11"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8" fillId="0" borderId="3" applyBorder="0"/>
    <xf numFmtId="0" fontId="37"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20" borderId="0" applyNumberFormat="0" applyBorder="0" applyAlignment="0" applyProtection="0"/>
    <xf numFmtId="198" fontId="39" fillId="0" borderId="0" applyFont="0" applyFill="0" applyBorder="0" applyAlignment="0" applyProtection="0"/>
    <xf numFmtId="186" fontId="40" fillId="0" borderId="0" applyFont="0" applyFill="0" applyBorder="0" applyAlignment="0" applyProtection="0"/>
    <xf numFmtId="0" fontId="41" fillId="0" borderId="0" applyFont="0" applyFill="0" applyBorder="0" applyAlignment="0" applyProtection="0"/>
    <xf numFmtId="186" fontId="42" fillId="0" borderId="0" applyFont="0" applyFill="0" applyBorder="0" applyAlignment="0" applyProtection="0"/>
    <xf numFmtId="199" fontId="40" fillId="0" borderId="0" applyFont="0" applyFill="0" applyBorder="0" applyAlignment="0" applyProtection="0"/>
    <xf numFmtId="0" fontId="41" fillId="0" borderId="0" applyFont="0" applyFill="0" applyBorder="0" applyAlignment="0" applyProtection="0"/>
    <xf numFmtId="199" fontId="42" fillId="0" borderId="0" applyFont="0" applyFill="0" applyBorder="0" applyAlignment="0" applyProtection="0"/>
    <xf numFmtId="0" fontId="43" fillId="0" borderId="0">
      <alignment horizontal="center" wrapText="1"/>
      <protection locked="0"/>
    </xf>
    <xf numFmtId="0" fontId="44" fillId="0" borderId="0" applyFont="0"/>
    <xf numFmtId="200" fontId="40" fillId="0" borderId="0" applyFont="0" applyFill="0" applyBorder="0" applyAlignment="0" applyProtection="0"/>
    <xf numFmtId="0" fontId="41" fillId="0" borderId="0" applyFont="0" applyFill="0" applyBorder="0" applyAlignment="0" applyProtection="0"/>
    <xf numFmtId="200" fontId="42" fillId="0" borderId="0" applyFont="0" applyFill="0" applyBorder="0" applyAlignment="0" applyProtection="0"/>
    <xf numFmtId="201" fontId="40" fillId="0" borderId="0" applyFont="0" applyFill="0" applyBorder="0" applyAlignment="0" applyProtection="0"/>
    <xf numFmtId="0" fontId="41" fillId="0" borderId="0" applyFont="0" applyFill="0" applyBorder="0" applyAlignment="0" applyProtection="0"/>
    <xf numFmtId="201" fontId="42" fillId="0" borderId="0" applyFont="0" applyFill="0" applyBorder="0" applyAlignment="0" applyProtection="0"/>
    <xf numFmtId="0" fontId="45" fillId="4" borderId="0" applyNumberFormat="0" applyBorder="0" applyAlignment="0" applyProtection="0"/>
    <xf numFmtId="202" fontId="46" fillId="0" borderId="0"/>
    <xf numFmtId="203" fontId="23" fillId="0" borderId="0" applyFont="0" applyFill="0" applyBorder="0" applyAlignment="0" applyProtection="0"/>
    <xf numFmtId="0" fontId="41" fillId="0" borderId="0"/>
    <xf numFmtId="0" fontId="47" fillId="0" borderId="0"/>
    <xf numFmtId="0" fontId="41" fillId="0" borderId="0"/>
    <xf numFmtId="0" fontId="47" fillId="0" borderId="0"/>
    <xf numFmtId="0" fontId="48" fillId="0" borderId="0"/>
    <xf numFmtId="0" fontId="49" fillId="0" borderId="0" applyFill="0" applyBorder="0" applyAlignment="0"/>
    <xf numFmtId="204" fontId="6" fillId="0" borderId="0" applyFill="0" applyBorder="0" applyAlignment="0"/>
    <xf numFmtId="204" fontId="50" fillId="0" borderId="0" applyFill="0" applyBorder="0" applyAlignment="0"/>
    <xf numFmtId="205" fontId="23" fillId="0" borderId="0" applyFill="0" applyBorder="0" applyAlignment="0"/>
    <xf numFmtId="0" fontId="51" fillId="21" borderId="4" applyNumberFormat="0" applyAlignment="0" applyProtection="0"/>
    <xf numFmtId="0" fontId="52" fillId="0" borderId="0"/>
    <xf numFmtId="0" fontId="7" fillId="0" borderId="0" applyFill="0" applyBorder="0" applyProtection="0">
      <alignment horizontal="center"/>
      <protection locked="0"/>
    </xf>
    <xf numFmtId="0" fontId="53" fillId="0" borderId="0" applyFill="0" applyBorder="0" applyProtection="0">
      <alignment horizontal="center"/>
    </xf>
    <xf numFmtId="0" fontId="54" fillId="22" borderId="5" applyNumberFormat="0" applyAlignment="0" applyProtection="0"/>
    <xf numFmtId="206" fontId="55" fillId="0" borderId="0" applyFont="0" applyFill="0" applyBorder="0" applyAlignment="0" applyProtection="0"/>
    <xf numFmtId="4" fontId="56" fillId="0" borderId="0" applyAlignment="0"/>
    <xf numFmtId="202" fontId="57" fillId="0" borderId="0"/>
    <xf numFmtId="0" fontId="58" fillId="0" borderId="6">
      <alignment horizontal="center"/>
    </xf>
    <xf numFmtId="207" fontId="23" fillId="0" borderId="0" applyFont="0" applyFill="0" applyBorder="0" applyAlignment="0" applyProtection="0"/>
    <xf numFmtId="208" fontId="59" fillId="0" borderId="0" applyFont="0" applyFill="0" applyBorder="0" applyAlignment="0" applyProtection="0"/>
    <xf numFmtId="39" fontId="60" fillId="0" borderId="0" applyFont="0" applyFill="0" applyBorder="0" applyAlignment="0" applyProtection="0"/>
    <xf numFmtId="209" fontId="61" fillId="0" borderId="0" applyFont="0" applyFill="0" applyBorder="0" applyAlignment="0" applyProtection="0"/>
    <xf numFmtId="43" fontId="62" fillId="0" borderId="0" applyFont="0" applyFill="0" applyBorder="0" applyAlignment="0" applyProtection="0"/>
    <xf numFmtId="43" fontId="33" fillId="0" borderId="0" applyFont="0" applyFill="0" applyBorder="0" applyAlignment="0" applyProtection="0"/>
    <xf numFmtId="43"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1" fontId="6"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3" fillId="0" borderId="0" applyFont="0" applyFill="0" applyBorder="0" applyAlignment="0" applyProtection="0"/>
    <xf numFmtId="43"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6" fillId="0" borderId="0" applyFont="0" applyFill="0" applyBorder="0" applyAlignment="0" applyProtection="0"/>
    <xf numFmtId="43" fontId="64" fillId="0" borderId="0" applyFont="0" applyFill="0" applyBorder="0" applyAlignment="0" applyProtection="0"/>
    <xf numFmtId="212" fontId="23" fillId="0" borderId="0"/>
    <xf numFmtId="40" fontId="23"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0" fontId="65" fillId="0" borderId="0" applyFill="0" applyBorder="0" applyAlignment="0" applyProtection="0">
      <protection locked="0"/>
    </xf>
    <xf numFmtId="213" fontId="5" fillId="0" borderId="0">
      <alignment horizontal="center"/>
    </xf>
    <xf numFmtId="205" fontId="23" fillId="0" borderId="0" applyFont="0" applyFill="0" applyBorder="0" applyAlignment="0" applyProtection="0"/>
    <xf numFmtId="214" fontId="6" fillId="0" borderId="0" applyFont="0" applyFill="0" applyBorder="0" applyAlignment="0" applyProtection="0"/>
    <xf numFmtId="215" fontId="60" fillId="0" borderId="0" applyFont="0" applyFill="0" applyBorder="0" applyAlignment="0" applyProtection="0"/>
    <xf numFmtId="216" fontId="6" fillId="0" borderId="0" applyFont="0" applyFill="0" applyBorder="0" applyAlignment="0" applyProtection="0"/>
    <xf numFmtId="44" fontId="64" fillId="0" borderId="0" applyFont="0" applyFill="0" applyBorder="0" applyAlignment="0" applyProtection="0"/>
    <xf numFmtId="217" fontId="6" fillId="0" borderId="0" applyFont="0" applyFill="0" applyBorder="0" applyAlignment="0" applyProtection="0"/>
    <xf numFmtId="218" fontId="6" fillId="0" borderId="0" applyFont="0" applyFill="0" applyBorder="0" applyAlignment="0" applyProtection="0"/>
    <xf numFmtId="218" fontId="6" fillId="0" borderId="0" applyFont="0" applyFill="0" applyBorder="0" applyAlignment="0" applyProtection="0"/>
    <xf numFmtId="219" fontId="23" fillId="0" borderId="0"/>
    <xf numFmtId="220" fontId="23" fillId="2" borderId="0" applyFont="0" applyBorder="0"/>
    <xf numFmtId="0" fontId="6" fillId="0" borderId="0" applyFont="0" applyFill="0" applyBorder="0" applyAlignment="0" applyProtection="0"/>
    <xf numFmtId="0" fontId="6" fillId="0" borderId="0" applyFont="0" applyFill="0" applyBorder="0" applyAlignment="0" applyProtection="0"/>
    <xf numFmtId="14" fontId="33" fillId="0" borderId="0" applyFill="0" applyBorder="0" applyAlignment="0"/>
    <xf numFmtId="15" fontId="23" fillId="0" borderId="0"/>
    <xf numFmtId="41" fontId="66" fillId="0" borderId="0" applyFont="0" applyFill="0" applyBorder="0" applyAlignment="0" applyProtection="0"/>
    <xf numFmtId="4" fontId="67" fillId="0" borderId="0" applyFont="0" applyFill="0" applyBorder="0" applyAlignment="0" applyProtection="0"/>
    <xf numFmtId="221" fontId="46" fillId="0" borderId="0"/>
    <xf numFmtId="221" fontId="57" fillId="0" borderId="0">
      <alignment horizontal="right"/>
    </xf>
    <xf numFmtId="222" fontId="23" fillId="0" borderId="0"/>
    <xf numFmtId="223" fontId="24" fillId="0" borderId="0"/>
    <xf numFmtId="42" fontId="5" fillId="0" borderId="0"/>
    <xf numFmtId="224" fontId="6" fillId="0" borderId="0" applyFont="0" applyFill="0" applyBorder="0" applyAlignment="0" applyProtection="0"/>
    <xf numFmtId="166" fontId="68" fillId="0" borderId="0" applyFont="0" applyFill="0" applyBorder="0" applyAlignment="0" applyProtection="0"/>
    <xf numFmtId="168" fontId="68" fillId="0" borderId="0" applyFont="0" applyFill="0" applyBorder="0" applyAlignment="0" applyProtection="0"/>
    <xf numFmtId="166" fontId="68" fillId="0" borderId="0" applyFont="0" applyFill="0" applyBorder="0" applyAlignment="0" applyProtection="0"/>
    <xf numFmtId="41" fontId="68" fillId="0" borderId="0" applyFont="0" applyFill="0" applyBorder="0" applyAlignment="0" applyProtection="0"/>
    <xf numFmtId="166" fontId="68" fillId="0" borderId="0" applyFont="0" applyFill="0" applyBorder="0" applyAlignment="0" applyProtection="0"/>
    <xf numFmtId="166" fontId="68" fillId="0" borderId="0" applyFont="0" applyFill="0" applyBorder="0" applyAlignment="0" applyProtection="0"/>
    <xf numFmtId="41" fontId="68" fillId="0" borderId="0" applyFont="0" applyFill="0" applyBorder="0" applyAlignment="0" applyProtection="0"/>
    <xf numFmtId="41" fontId="68" fillId="0" borderId="0" applyFont="0" applyFill="0" applyBorder="0" applyAlignment="0" applyProtection="0"/>
    <xf numFmtId="41" fontId="68" fillId="0" borderId="0" applyFont="0" applyFill="0" applyBorder="0" applyAlignment="0" applyProtection="0"/>
    <xf numFmtId="166" fontId="68" fillId="0" borderId="0" applyFont="0" applyFill="0" applyBorder="0" applyAlignment="0" applyProtection="0"/>
    <xf numFmtId="166" fontId="68" fillId="0" borderId="0" applyFont="0" applyFill="0" applyBorder="0" applyAlignment="0" applyProtection="0"/>
    <xf numFmtId="166" fontId="68" fillId="0" borderId="0" applyFont="0" applyFill="0" applyBorder="0" applyAlignment="0" applyProtection="0"/>
    <xf numFmtId="41" fontId="68" fillId="0" borderId="0" applyFont="0" applyFill="0" applyBorder="0" applyAlignment="0" applyProtection="0"/>
    <xf numFmtId="41" fontId="68" fillId="0" borderId="0" applyFont="0" applyFill="0" applyBorder="0" applyAlignment="0" applyProtection="0"/>
    <xf numFmtId="225" fontId="68" fillId="0" borderId="0" applyFont="0" applyFill="0" applyBorder="0" applyAlignment="0" applyProtection="0"/>
    <xf numFmtId="225" fontId="68" fillId="0" borderId="0" applyFont="0" applyFill="0" applyBorder="0" applyAlignment="0" applyProtection="0"/>
    <xf numFmtId="41" fontId="68" fillId="0" borderId="0" applyFont="0" applyFill="0" applyBorder="0" applyAlignment="0" applyProtection="0"/>
    <xf numFmtId="168" fontId="68" fillId="0" borderId="0" applyFont="0" applyFill="0" applyBorder="0" applyAlignment="0" applyProtection="0"/>
    <xf numFmtId="43" fontId="68" fillId="0" borderId="0" applyFont="0" applyFill="0" applyBorder="0" applyAlignment="0" applyProtection="0"/>
    <xf numFmtId="168" fontId="68" fillId="0" borderId="0" applyFont="0" applyFill="0" applyBorder="0" applyAlignment="0" applyProtection="0"/>
    <xf numFmtId="168"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168" fontId="68" fillId="0" borderId="0" applyFont="0" applyFill="0" applyBorder="0" applyAlignment="0" applyProtection="0"/>
    <xf numFmtId="168" fontId="68" fillId="0" borderId="0" applyFont="0" applyFill="0" applyBorder="0" applyAlignment="0" applyProtection="0"/>
    <xf numFmtId="168"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226" fontId="68" fillId="0" borderId="0" applyFont="0" applyFill="0" applyBorder="0" applyAlignment="0" applyProtection="0"/>
    <xf numFmtId="226" fontId="68" fillId="0" borderId="0" applyFont="0" applyFill="0" applyBorder="0" applyAlignment="0" applyProtection="0"/>
    <xf numFmtId="43" fontId="68" fillId="0" borderId="0" applyFont="0" applyFill="0" applyBorder="0" applyAlignment="0" applyProtection="0"/>
    <xf numFmtId="207" fontId="23" fillId="0" borderId="0" applyFill="0" applyBorder="0" applyAlignment="0"/>
    <xf numFmtId="205" fontId="23" fillId="0" borderId="0" applyFill="0" applyBorder="0" applyAlignment="0"/>
    <xf numFmtId="207" fontId="23" fillId="0" borderId="0" applyFill="0" applyBorder="0" applyAlignment="0"/>
    <xf numFmtId="227" fontId="23" fillId="0" borderId="0" applyFill="0" applyBorder="0" applyAlignment="0"/>
    <xf numFmtId="205" fontId="23" fillId="0" borderId="0" applyFill="0" applyBorder="0" applyAlignment="0"/>
    <xf numFmtId="228" fontId="6" fillId="0" borderId="0" applyFont="0" applyFill="0" applyBorder="0" applyAlignment="0" applyProtection="0"/>
    <xf numFmtId="0" fontId="69" fillId="0" borderId="0" applyNumberFormat="0" applyFill="0" applyBorder="0" applyAlignment="0" applyProtection="0"/>
    <xf numFmtId="202" fontId="23" fillId="0" borderId="0" applyNumberFormat="0" applyFont="0" applyFill="0" applyBorder="0" applyProtection="0">
      <alignment horizontal="fill"/>
    </xf>
    <xf numFmtId="2" fontId="6" fillId="0" borderId="0" applyFont="0" applyFill="0" applyBorder="0" applyAlignment="0" applyProtection="0"/>
    <xf numFmtId="2" fontId="6" fillId="0" borderId="0" applyFont="0" applyFill="0" applyBorder="0" applyAlignment="0" applyProtection="0"/>
    <xf numFmtId="9" fontId="70" fillId="0" borderId="0" applyFont="0" applyFill="0" applyBorder="0" applyAlignment="0" applyProtection="0"/>
    <xf numFmtId="229" fontId="6" fillId="0" borderId="0"/>
    <xf numFmtId="187" fontId="6" fillId="0" borderId="0"/>
    <xf numFmtId="230" fontId="24" fillId="0" borderId="0"/>
    <xf numFmtId="231" fontId="24" fillId="0" borderId="0"/>
    <xf numFmtId="0" fontId="23" fillId="0" borderId="0" applyFont="0" applyFill="0" applyBorder="0" applyProtection="0"/>
    <xf numFmtId="0" fontId="71" fillId="5" borderId="0" applyNumberFormat="0" applyBorder="0" applyAlignment="0" applyProtection="0"/>
    <xf numFmtId="38" fontId="12" fillId="2" borderId="0" applyNumberFormat="0" applyBorder="0" applyAlignment="0" applyProtection="0"/>
    <xf numFmtId="38" fontId="12" fillId="23" borderId="0" applyNumberFormat="0" applyBorder="0" applyAlignment="0" applyProtection="0"/>
    <xf numFmtId="38" fontId="72" fillId="23" borderId="0" applyNumberFormat="0" applyBorder="0" applyAlignment="0" applyProtection="0"/>
    <xf numFmtId="0" fontId="73" fillId="0" borderId="0" applyNumberFormat="0" applyFont="0" applyBorder="0" applyAlignment="0">
      <alignment horizontal="left" vertical="center"/>
    </xf>
    <xf numFmtId="0" fontId="74" fillId="0" borderId="0">
      <alignment horizontal="left"/>
    </xf>
    <xf numFmtId="0" fontId="75" fillId="0" borderId="7" applyNumberFormat="0" applyAlignment="0" applyProtection="0">
      <alignment horizontal="left" vertical="center"/>
    </xf>
    <xf numFmtId="0" fontId="75" fillId="0" borderId="8">
      <alignment horizontal="left" vertical="center"/>
    </xf>
    <xf numFmtId="0" fontId="76" fillId="0" borderId="0" applyNumberFormat="0" applyFill="0" applyBorder="0" applyAlignment="0" applyProtection="0"/>
    <xf numFmtId="0" fontId="75" fillId="0" borderId="0" applyNumberFormat="0" applyFill="0" applyBorder="0" applyAlignment="0" applyProtection="0"/>
    <xf numFmtId="0" fontId="77" fillId="0" borderId="9" applyNumberFormat="0" applyFill="0" applyAlignment="0" applyProtection="0"/>
    <xf numFmtId="0" fontId="77" fillId="0" borderId="0" applyNumberFormat="0" applyFill="0" applyBorder="0" applyAlignment="0" applyProtection="0"/>
    <xf numFmtId="0" fontId="53" fillId="0" borderId="0" applyFill="0" applyAlignment="0" applyProtection="0">
      <protection locked="0"/>
    </xf>
    <xf numFmtId="0" fontId="53" fillId="0" borderId="3" applyFill="0" applyAlignment="0" applyProtection="0">
      <protection locked="0"/>
    </xf>
    <xf numFmtId="232" fontId="78" fillId="0" borderId="0">
      <protection locked="0"/>
    </xf>
    <xf numFmtId="0" fontId="76" fillId="0" borderId="0" applyProtection="0"/>
    <xf numFmtId="0" fontId="79" fillId="0" borderId="0" applyProtection="0"/>
    <xf numFmtId="232" fontId="78" fillId="0" borderId="0">
      <protection locked="0"/>
    </xf>
    <xf numFmtId="0" fontId="75" fillId="0" borderId="0" applyProtection="0"/>
    <xf numFmtId="0" fontId="80" fillId="0" borderId="0" applyProtection="0"/>
    <xf numFmtId="5" fontId="81" fillId="24" borderId="1" applyNumberFormat="0" applyAlignment="0">
      <alignment horizontal="left" vertical="top"/>
    </xf>
    <xf numFmtId="232" fontId="82" fillId="0" borderId="0">
      <protection locked="0"/>
    </xf>
    <xf numFmtId="49" fontId="83" fillId="0" borderId="1">
      <alignment vertical="center"/>
    </xf>
    <xf numFmtId="10" fontId="12" fillId="25" borderId="1" applyNumberFormat="0" applyBorder="0" applyAlignment="0" applyProtection="0"/>
    <xf numFmtId="10" fontId="12" fillId="23" borderId="1" applyNumberFormat="0" applyBorder="0" applyAlignment="0" applyProtection="0"/>
    <xf numFmtId="10" fontId="72" fillId="23" borderId="1" applyNumberFormat="0" applyBorder="0" applyAlignment="0" applyProtection="0"/>
    <xf numFmtId="0" fontId="84" fillId="0" borderId="0"/>
    <xf numFmtId="0" fontId="27" fillId="0" borderId="0"/>
    <xf numFmtId="0" fontId="23" fillId="0" borderId="0"/>
    <xf numFmtId="207" fontId="23" fillId="0" borderId="0" applyFill="0" applyBorder="0" applyAlignment="0"/>
    <xf numFmtId="205" fontId="23" fillId="0" borderId="0" applyFill="0" applyBorder="0" applyAlignment="0"/>
    <xf numFmtId="207" fontId="23" fillId="0" borderId="0" applyFill="0" applyBorder="0" applyAlignment="0"/>
    <xf numFmtId="227" fontId="23" fillId="0" borderId="0" applyFill="0" applyBorder="0" applyAlignment="0"/>
    <xf numFmtId="205" fontId="23" fillId="0" borderId="0" applyFill="0" applyBorder="0" applyAlignment="0"/>
    <xf numFmtId="0" fontId="85" fillId="0" borderId="10" applyNumberFormat="0" applyFill="0" applyAlignment="0" applyProtection="0"/>
    <xf numFmtId="0" fontId="86" fillId="0" borderId="0" applyNumberFormat="0" applyFont="0" applyFill="0" applyBorder="0" applyAlignment="0">
      <alignment horizontal="center"/>
    </xf>
    <xf numFmtId="0" fontId="65" fillId="0" borderId="0" applyFill="0" applyBorder="0" applyAlignment="0" applyProtection="0"/>
    <xf numFmtId="38" fontId="23" fillId="0" borderId="0" applyFont="0" applyFill="0" applyBorder="0" applyAlignment="0" applyProtection="0"/>
    <xf numFmtId="40" fontId="23" fillId="0" borderId="0" applyFont="0" applyFill="0" applyBorder="0" applyAlignment="0" applyProtection="0"/>
    <xf numFmtId="41" fontId="6" fillId="0" borderId="0" applyFont="0" applyFill="0" applyBorder="0" applyAlignment="0" applyProtection="0"/>
    <xf numFmtId="43" fontId="6" fillId="0" borderId="0" applyFont="0" applyFill="0" applyBorder="0" applyAlignment="0" applyProtection="0"/>
    <xf numFmtId="0" fontId="87" fillId="0" borderId="11"/>
    <xf numFmtId="233" fontId="88" fillId="0" borderId="12"/>
    <xf numFmtId="165" fontId="6" fillId="0" borderId="12"/>
    <xf numFmtId="165" fontId="50" fillId="0" borderId="12"/>
    <xf numFmtId="234" fontId="23" fillId="0" borderId="0" applyFont="0" applyFill="0" applyBorder="0" applyAlignment="0" applyProtection="0"/>
    <xf numFmtId="235" fontId="89" fillId="0" borderId="0" applyFont="0" applyFill="0" applyBorder="0" applyAlignment="0" applyProtection="0"/>
    <xf numFmtId="42"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44" fontId="6" fillId="0" borderId="0" applyFont="0" applyFill="0" applyBorder="0" applyAlignment="0" applyProtection="0"/>
    <xf numFmtId="0" fontId="90" fillId="0" borderId="0" applyNumberFormat="0" applyFont="0" applyFill="0" applyAlignment="0"/>
    <xf numFmtId="0" fontId="91" fillId="26" borderId="0" applyNumberFormat="0" applyBorder="0" applyAlignment="0" applyProtection="0"/>
    <xf numFmtId="0" fontId="5" fillId="0" borderId="0"/>
    <xf numFmtId="37" fontId="92" fillId="0" borderId="0"/>
    <xf numFmtId="236" fontId="93" fillId="0" borderId="0"/>
    <xf numFmtId="237" fontId="94" fillId="0" borderId="0"/>
    <xf numFmtId="7" fontId="95" fillId="0" borderId="0"/>
    <xf numFmtId="0" fontId="6" fillId="0" borderId="0"/>
    <xf numFmtId="0" fontId="62" fillId="0" borderId="0"/>
    <xf numFmtId="0" fontId="62" fillId="0" borderId="0"/>
    <xf numFmtId="0" fontId="5" fillId="0" borderId="0"/>
    <xf numFmtId="0" fontId="6" fillId="0" borderId="0">
      <alignment vertical="top"/>
    </xf>
    <xf numFmtId="0" fontId="6" fillId="0" borderId="0"/>
    <xf numFmtId="0" fontId="6" fillId="0" borderId="0"/>
    <xf numFmtId="0" fontId="3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 fillId="0" borderId="0"/>
    <xf numFmtId="0" fontId="6" fillId="0" borderId="0"/>
    <xf numFmtId="0" fontId="6" fillId="0" borderId="0"/>
    <xf numFmtId="0" fontId="6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4" fillId="0" borderId="0">
      <alignment vertical="top"/>
    </xf>
    <xf numFmtId="0" fontId="6" fillId="0" borderId="0"/>
    <xf numFmtId="0" fontId="64" fillId="0" borderId="0">
      <alignment vertical="top"/>
    </xf>
    <xf numFmtId="0" fontId="13" fillId="0" borderId="0"/>
    <xf numFmtId="0" fontId="6" fillId="0" borderId="0"/>
    <xf numFmtId="0" fontId="63" fillId="0" borderId="0">
      <alignment vertical="top"/>
    </xf>
    <xf numFmtId="0" fontId="6" fillId="0" borderId="0"/>
    <xf numFmtId="0" fontId="63" fillId="0" borderId="0">
      <alignment vertical="top"/>
    </xf>
    <xf numFmtId="0" fontId="6" fillId="0" borderId="0"/>
    <xf numFmtId="0" fontId="6" fillId="0" borderId="0"/>
    <xf numFmtId="0" fontId="97" fillId="0" borderId="0"/>
    <xf numFmtId="0" fontId="27" fillId="0" borderId="0"/>
    <xf numFmtId="0" fontId="68" fillId="0" borderId="0"/>
    <xf numFmtId="0" fontId="33" fillId="27" borderId="13" applyNumberFormat="0" applyFont="0" applyAlignment="0" applyProtection="0"/>
    <xf numFmtId="37" fontId="5" fillId="0" borderId="0"/>
    <xf numFmtId="238" fontId="24" fillId="0" borderId="0"/>
    <xf numFmtId="41" fontId="5" fillId="0" borderId="0"/>
    <xf numFmtId="40" fontId="98" fillId="0" borderId="0" applyFont="0" applyFill="0" applyBorder="0" applyAlignment="0" applyProtection="0"/>
    <xf numFmtId="38" fontId="98" fillId="0" borderId="0" applyFont="0" applyFill="0" applyBorder="0" applyAlignment="0" applyProtection="0"/>
    <xf numFmtId="0" fontId="6" fillId="0" borderId="0" applyFont="0" applyFill="0" applyBorder="0" applyAlignment="0" applyProtection="0"/>
    <xf numFmtId="0" fontId="5" fillId="0" borderId="0"/>
    <xf numFmtId="0" fontId="99" fillId="21" borderId="14" applyNumberFormat="0" applyAlignment="0" applyProtection="0"/>
    <xf numFmtId="239" fontId="23" fillId="0" borderId="0" applyFont="0" applyFill="0" applyBorder="0" applyAlignment="0" applyProtection="0"/>
    <xf numFmtId="240" fontId="23" fillId="0" borderId="0" applyFont="0" applyFill="0" applyBorder="0" applyAlignment="0" applyProtection="0"/>
    <xf numFmtId="14" fontId="43" fillId="0" borderId="0">
      <alignment horizontal="center" wrapText="1"/>
      <protection locked="0"/>
    </xf>
    <xf numFmtId="241" fontId="6" fillId="0" borderId="0" applyFont="0" applyFill="0" applyBorder="0" applyAlignment="0" applyProtection="0"/>
    <xf numFmtId="242" fontId="6" fillId="0" borderId="0" applyFont="0" applyFill="0" applyBorder="0" applyAlignment="0" applyProtection="0"/>
    <xf numFmtId="243" fontId="23" fillId="0" borderId="0" applyFont="0" applyFill="0" applyBorder="0" applyAlignment="0" applyProtection="0"/>
    <xf numFmtId="244" fontId="23" fillId="0" borderId="0" applyFont="0" applyFill="0" applyBorder="0" applyAlignment="0" applyProtection="0"/>
    <xf numFmtId="10" fontId="6" fillId="0" borderId="0" applyFont="0" applyFill="0" applyBorder="0" applyAlignment="0" applyProtection="0"/>
    <xf numFmtId="245" fontId="6" fillId="0" borderId="0" applyFont="0" applyFill="0" applyBorder="0" applyAlignment="0" applyProtection="0"/>
    <xf numFmtId="246" fontId="6" fillId="0" borderId="0" applyFont="0" applyFill="0" applyBorder="0" applyAlignment="0" applyProtection="0"/>
    <xf numFmtId="218" fontId="6" fillId="0" borderId="0" applyFont="0" applyFill="0" applyBorder="0" applyAlignment="0" applyProtection="0"/>
    <xf numFmtId="180" fontId="6" fillId="0" borderId="0" applyFont="0" applyFill="0" applyBorder="0" applyAlignment="0" applyProtection="0"/>
    <xf numFmtId="179" fontId="6" fillId="0" borderId="0" applyFont="0" applyFill="0" applyBorder="0" applyAlignment="0" applyProtection="0"/>
    <xf numFmtId="247"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3" fillId="0" borderId="0" applyFont="0" applyFill="0" applyBorder="0" applyAlignment="0" applyProtection="0"/>
    <xf numFmtId="9" fontId="64" fillId="0" borderId="0" applyFont="0" applyFill="0" applyBorder="0" applyAlignment="0" applyProtection="0"/>
    <xf numFmtId="9" fontId="62" fillId="0" borderId="0" applyFont="0" applyFill="0" applyBorder="0" applyAlignment="0" applyProtection="0"/>
    <xf numFmtId="248" fontId="23" fillId="0" borderId="0" applyFont="0" applyFill="0" applyBorder="0" applyAlignment="0" applyProtection="0"/>
    <xf numFmtId="249" fontId="23" fillId="0" borderId="0" applyFont="0" applyFill="0" applyBorder="0" applyAlignment="0" applyProtection="0"/>
    <xf numFmtId="9" fontId="23" fillId="0" borderId="0" applyFont="0" applyFill="0" applyBorder="0" applyAlignment="0" applyProtection="0"/>
    <xf numFmtId="10" fontId="23" fillId="0" borderId="0" applyFont="0" applyFill="0" applyBorder="0" applyAlignment="0" applyProtection="0"/>
    <xf numFmtId="9" fontId="23" fillId="0" borderId="15" applyNumberFormat="0" applyBorder="0"/>
    <xf numFmtId="250" fontId="5" fillId="0" borderId="0"/>
    <xf numFmtId="250" fontId="5" fillId="0" borderId="0"/>
    <xf numFmtId="250" fontId="24" fillId="0" borderId="0"/>
    <xf numFmtId="0" fontId="100" fillId="0" borderId="16" applyNumberFormat="0" applyAlignment="0"/>
    <xf numFmtId="207" fontId="23" fillId="0" borderId="0" applyFill="0" applyBorder="0" applyAlignment="0"/>
    <xf numFmtId="205" fontId="23" fillId="0" borderId="0" applyFill="0" applyBorder="0" applyAlignment="0"/>
    <xf numFmtId="207" fontId="23" fillId="0" borderId="0" applyFill="0" applyBorder="0" applyAlignment="0"/>
    <xf numFmtId="227" fontId="23" fillId="0" borderId="0" applyFill="0" applyBorder="0" applyAlignment="0"/>
    <xf numFmtId="205" fontId="23" fillId="0" borderId="0" applyFill="0" applyBorder="0" applyAlignment="0"/>
    <xf numFmtId="0" fontId="23" fillId="0" borderId="0" applyNumberFormat="0" applyFont="0" applyFill="0" applyBorder="0" applyAlignment="0" applyProtection="0">
      <alignment horizontal="left"/>
    </xf>
    <xf numFmtId="15" fontId="23" fillId="0" borderId="0" applyFont="0" applyFill="0" applyBorder="0" applyAlignment="0" applyProtection="0"/>
    <xf numFmtId="4" fontId="23" fillId="0" borderId="0" applyFont="0" applyFill="0" applyBorder="0" applyAlignment="0" applyProtection="0"/>
    <xf numFmtId="0" fontId="101" fillId="0" borderId="11">
      <alignment horizontal="center"/>
    </xf>
    <xf numFmtId="3" fontId="23" fillId="0" borderId="0" applyFont="0" applyFill="0" applyBorder="0" applyAlignment="0" applyProtection="0"/>
    <xf numFmtId="0" fontId="23" fillId="28" borderId="0" applyNumberFormat="0" applyFont="0" applyBorder="0" applyAlignment="0" applyProtection="0"/>
    <xf numFmtId="3" fontId="89" fillId="0" borderId="17">
      <alignment horizontal="right" wrapText="1"/>
    </xf>
    <xf numFmtId="4" fontId="102" fillId="29" borderId="18" applyNumberFormat="0" applyProtection="0">
      <alignment vertical="center"/>
    </xf>
    <xf numFmtId="4" fontId="103" fillId="29" borderId="18" applyNumberFormat="0" applyProtection="0">
      <alignment vertical="center"/>
    </xf>
    <xf numFmtId="4" fontId="104" fillId="29" borderId="18" applyNumberFormat="0" applyProtection="0">
      <alignment horizontal="left" vertical="center" indent="1"/>
    </xf>
    <xf numFmtId="4" fontId="104" fillId="30" borderId="0" applyNumberFormat="0" applyProtection="0">
      <alignment horizontal="left" vertical="center" indent="1"/>
    </xf>
    <xf numFmtId="4" fontId="104" fillId="31" borderId="18" applyNumberFormat="0" applyProtection="0">
      <alignment horizontal="right" vertical="center"/>
    </xf>
    <xf numFmtId="4" fontId="104" fillId="32" borderId="18" applyNumberFormat="0" applyProtection="0">
      <alignment horizontal="right" vertical="center"/>
    </xf>
    <xf numFmtId="4" fontId="104" fillId="33" borderId="18" applyNumberFormat="0" applyProtection="0">
      <alignment horizontal="right" vertical="center"/>
    </xf>
    <xf numFmtId="4" fontId="104" fillId="34" borderId="18" applyNumberFormat="0" applyProtection="0">
      <alignment horizontal="right" vertical="center"/>
    </xf>
    <xf numFmtId="4" fontId="104" fillId="35" borderId="18" applyNumberFormat="0" applyProtection="0">
      <alignment horizontal="right" vertical="center"/>
    </xf>
    <xf numFmtId="4" fontId="104" fillId="36" borderId="18" applyNumberFormat="0" applyProtection="0">
      <alignment horizontal="right" vertical="center"/>
    </xf>
    <xf numFmtId="4" fontId="104" fillId="37" borderId="18" applyNumberFormat="0" applyProtection="0">
      <alignment horizontal="right" vertical="center"/>
    </xf>
    <xf numFmtId="4" fontId="104" fillId="38" borderId="18" applyNumberFormat="0" applyProtection="0">
      <alignment horizontal="right" vertical="center"/>
    </xf>
    <xf numFmtId="4" fontId="104" fillId="39" borderId="18" applyNumberFormat="0" applyProtection="0">
      <alignment horizontal="right" vertical="center"/>
    </xf>
    <xf numFmtId="4" fontId="102" fillId="40" borderId="19" applyNumberFormat="0" applyProtection="0">
      <alignment horizontal="left" vertical="center" indent="1"/>
    </xf>
    <xf numFmtId="4" fontId="102" fillId="41" borderId="0" applyNumberFormat="0" applyProtection="0">
      <alignment horizontal="left" vertical="center" indent="1"/>
    </xf>
    <xf numFmtId="4" fontId="102" fillId="30" borderId="0" applyNumberFormat="0" applyProtection="0">
      <alignment horizontal="left" vertical="center" indent="1"/>
    </xf>
    <xf numFmtId="4" fontId="104" fillId="41" borderId="18" applyNumberFormat="0" applyProtection="0">
      <alignment horizontal="right" vertical="center"/>
    </xf>
    <xf numFmtId="4" fontId="33" fillId="41" borderId="0" applyNumberFormat="0" applyProtection="0">
      <alignment horizontal="left" vertical="center" indent="1"/>
    </xf>
    <xf numFmtId="4" fontId="33" fillId="30" borderId="0" applyNumberFormat="0" applyProtection="0">
      <alignment horizontal="left" vertical="center" indent="1"/>
    </xf>
    <xf numFmtId="4" fontId="104" fillId="42" borderId="18" applyNumberFormat="0" applyProtection="0">
      <alignment vertical="center"/>
    </xf>
    <xf numFmtId="4" fontId="105" fillId="42" borderId="18" applyNumberFormat="0" applyProtection="0">
      <alignment vertical="center"/>
    </xf>
    <xf numFmtId="4" fontId="102" fillId="41" borderId="20" applyNumberFormat="0" applyProtection="0">
      <alignment horizontal="left" vertical="center" indent="1"/>
    </xf>
    <xf numFmtId="4" fontId="104" fillId="42" borderId="18" applyNumberFormat="0" applyProtection="0">
      <alignment horizontal="right" vertical="center"/>
    </xf>
    <xf numFmtId="4" fontId="105" fillId="42" borderId="18" applyNumberFormat="0" applyProtection="0">
      <alignment horizontal="right" vertical="center"/>
    </xf>
    <xf numFmtId="4" fontId="102" fillId="41" borderId="18" applyNumberFormat="0" applyProtection="0">
      <alignment horizontal="left" vertical="center" indent="1"/>
    </xf>
    <xf numFmtId="4" fontId="106" fillId="24" borderId="20" applyNumberFormat="0" applyProtection="0">
      <alignment horizontal="left" vertical="center" indent="1"/>
    </xf>
    <xf numFmtId="4" fontId="107" fillId="42" borderId="18" applyNumberFormat="0" applyProtection="0">
      <alignment horizontal="right" vertical="center"/>
    </xf>
    <xf numFmtId="4" fontId="6" fillId="0" borderId="21" applyBorder="0"/>
    <xf numFmtId="2" fontId="6" fillId="0" borderId="21"/>
    <xf numFmtId="243" fontId="23" fillId="0" borderId="0">
      <alignment horizontal="center"/>
    </xf>
    <xf numFmtId="1" fontId="50" fillId="0" borderId="0"/>
    <xf numFmtId="0" fontId="96" fillId="0" borderId="0">
      <alignment vertical="top"/>
    </xf>
    <xf numFmtId="0" fontId="33" fillId="0" borderId="0">
      <alignment vertical="top"/>
    </xf>
    <xf numFmtId="0" fontId="96" fillId="0" borderId="0">
      <alignment vertical="top"/>
    </xf>
    <xf numFmtId="206" fontId="55" fillId="0" borderId="0" applyFont="0" applyFill="0" applyBorder="0" applyAlignment="0" applyProtection="0"/>
    <xf numFmtId="0" fontId="53" fillId="0" borderId="0" applyFill="0" applyBorder="0" applyAlignment="0" applyProtection="0"/>
    <xf numFmtId="0" fontId="87" fillId="0" borderId="0"/>
    <xf numFmtId="0" fontId="87" fillId="0" borderId="0"/>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251" fontId="108" fillId="0" borderId="22">
      <alignment horizontal="right" vertical="center"/>
    </xf>
    <xf numFmtId="49" fontId="33" fillId="0" borderId="0" applyFill="0" applyBorder="0" applyAlignment="0"/>
    <xf numFmtId="252" fontId="23" fillId="0" borderId="0" applyFill="0" applyBorder="0" applyAlignment="0"/>
    <xf numFmtId="252" fontId="23" fillId="0" borderId="0" applyFill="0" applyBorder="0" applyAlignment="0"/>
    <xf numFmtId="253" fontId="108" fillId="0" borderId="22">
      <alignment horizontal="center"/>
    </xf>
    <xf numFmtId="253" fontId="108" fillId="0" borderId="22">
      <alignment horizontal="center"/>
    </xf>
    <xf numFmtId="253" fontId="108" fillId="0" borderId="22">
      <alignment horizontal="center"/>
    </xf>
    <xf numFmtId="0" fontId="109" fillId="0" borderId="0">
      <alignment horizontal="center" vertical="top"/>
    </xf>
    <xf numFmtId="0" fontId="110" fillId="0" borderId="0" applyNumberFormat="0" applyFill="0" applyBorder="0" applyAlignment="0" applyProtection="0"/>
    <xf numFmtId="0" fontId="6" fillId="0" borderId="23" applyNumberFormat="0" applyFont="0" applyFill="0" applyAlignment="0" applyProtection="0"/>
    <xf numFmtId="0" fontId="23" fillId="0" borderId="0"/>
    <xf numFmtId="254" fontId="12" fillId="0" borderId="0" applyFont="0" applyFill="0" applyBorder="0" applyAlignment="0" applyProtection="0"/>
    <xf numFmtId="255" fontId="108" fillId="0" borderId="0"/>
    <xf numFmtId="255" fontId="108" fillId="0" borderId="0"/>
    <xf numFmtId="255" fontId="108" fillId="0" borderId="0"/>
    <xf numFmtId="256" fontId="108" fillId="0" borderId="1"/>
    <xf numFmtId="256" fontId="108" fillId="0" borderId="1"/>
    <xf numFmtId="256" fontId="108" fillId="0" borderId="1"/>
    <xf numFmtId="5" fontId="111" fillId="43" borderId="6">
      <alignment vertical="top"/>
    </xf>
    <xf numFmtId="0" fontId="112" fillId="44" borderId="1">
      <alignment horizontal="left" vertical="center"/>
    </xf>
    <xf numFmtId="6" fontId="113" fillId="45" borderId="6"/>
    <xf numFmtId="164" fontId="81" fillId="0" borderId="6">
      <alignment horizontal="left" vertical="top"/>
    </xf>
    <xf numFmtId="5" fontId="81" fillId="0" borderId="6">
      <alignment horizontal="left" vertical="top"/>
    </xf>
    <xf numFmtId="5" fontId="81" fillId="0" borderId="6">
      <alignment horizontal="left" vertical="top"/>
    </xf>
    <xf numFmtId="0" fontId="114" fillId="46" borderId="0">
      <alignment horizontal="left" vertical="center"/>
    </xf>
    <xf numFmtId="164" fontId="28" fillId="0" borderId="21">
      <alignment horizontal="left" vertical="top"/>
    </xf>
    <xf numFmtId="5" fontId="28" fillId="0" borderId="21">
      <alignment horizontal="left" vertical="top"/>
    </xf>
    <xf numFmtId="5" fontId="28" fillId="0" borderId="21">
      <alignment horizontal="left" vertical="top"/>
    </xf>
    <xf numFmtId="0" fontId="115" fillId="0" borderId="21">
      <alignment horizontal="left" vertical="center"/>
    </xf>
    <xf numFmtId="42" fontId="66" fillId="0" borderId="0" applyFont="0" applyFill="0" applyBorder="0" applyAlignment="0" applyProtection="0"/>
    <xf numFmtId="257" fontId="6" fillId="0" borderId="0" applyFont="0" applyFill="0" applyBorder="0" applyAlignment="0" applyProtection="0"/>
    <xf numFmtId="42" fontId="68" fillId="0" borderId="0" applyFont="0" applyFill="0" applyBorder="0" applyAlignment="0" applyProtection="0"/>
    <xf numFmtId="44" fontId="68" fillId="0" borderId="0" applyFont="0" applyFill="0" applyBorder="0" applyAlignment="0" applyProtection="0"/>
    <xf numFmtId="0" fontId="116" fillId="0" borderId="0" applyNumberFormat="0" applyFill="0" applyBorder="0" applyAlignment="0" applyProtection="0"/>
    <xf numFmtId="0" fontId="7" fillId="0" borderId="0">
      <alignment horizontal="left"/>
    </xf>
    <xf numFmtId="258" fontId="6" fillId="0" borderId="0" applyFont="0" applyFill="0" applyBorder="0" applyAlignment="0" applyProtection="0"/>
    <xf numFmtId="259" fontId="6" fillId="0" borderId="0" applyFont="0" applyFill="0" applyBorder="0" applyAlignment="0" applyProtection="0"/>
    <xf numFmtId="207" fontId="6" fillId="0" borderId="0" applyFont="0" applyFill="0" applyBorder="0" applyAlignment="0" applyProtection="0"/>
    <xf numFmtId="215" fontId="6" fillId="0" borderId="0" applyFont="0" applyFill="0" applyBorder="0" applyAlignment="0" applyProtection="0"/>
    <xf numFmtId="260" fontId="6" fillId="0" borderId="0" applyFont="0" applyFill="0" applyBorder="0" applyAlignment="0" applyProtection="0"/>
    <xf numFmtId="261" fontId="6" fillId="0" borderId="0" applyFont="0" applyFill="0" applyBorder="0" applyAlignment="0" applyProtection="0"/>
    <xf numFmtId="262" fontId="6" fillId="0" borderId="0" applyFont="0" applyFill="0" applyBorder="0" applyAlignment="0" applyProtection="0"/>
    <xf numFmtId="263" fontId="6" fillId="0" borderId="0" applyFont="0" applyFill="0" applyBorder="0" applyAlignment="0" applyProtection="0"/>
    <xf numFmtId="0" fontId="117" fillId="0" borderId="0" applyNumberFormat="0" applyFill="0" applyBorder="0" applyAlignment="0" applyProtection="0"/>
    <xf numFmtId="189" fontId="57" fillId="0" borderId="0">
      <alignment horizontal="right"/>
    </xf>
    <xf numFmtId="264" fontId="24" fillId="0" borderId="0"/>
    <xf numFmtId="191" fontId="5" fillId="0" borderId="0"/>
    <xf numFmtId="189" fontId="46" fillId="0" borderId="0"/>
    <xf numFmtId="40" fontId="9" fillId="0" borderId="0"/>
    <xf numFmtId="40" fontId="9" fillId="0" borderId="0"/>
    <xf numFmtId="40" fontId="9" fillId="0" borderId="0"/>
    <xf numFmtId="40" fontId="9" fillId="0" borderId="0"/>
    <xf numFmtId="40" fontId="9" fillId="0" borderId="0"/>
    <xf numFmtId="0" fontId="6" fillId="0" borderId="0"/>
    <xf numFmtId="42" fontId="118" fillId="0" borderId="0" applyFont="0" applyFill="0" applyBorder="0" applyAlignment="0" applyProtection="0"/>
    <xf numFmtId="44" fontId="118" fillId="0" borderId="0" applyFont="0" applyFill="0" applyBorder="0" applyAlignment="0" applyProtection="0"/>
    <xf numFmtId="0" fontId="50" fillId="0" borderId="0"/>
    <xf numFmtId="0" fontId="119" fillId="0" borderId="0" applyFont="0" applyFill="0" applyBorder="0" applyAlignment="0" applyProtection="0"/>
    <xf numFmtId="0" fontId="119" fillId="0" borderId="0" applyFont="0" applyFill="0" applyBorder="0" applyAlignment="0" applyProtection="0"/>
    <xf numFmtId="0" fontId="20" fillId="0" borderId="0">
      <alignment vertical="center"/>
    </xf>
    <xf numFmtId="40" fontId="120" fillId="0" borderId="0" applyFont="0" applyFill="0" applyBorder="0" applyAlignment="0" applyProtection="0"/>
    <xf numFmtId="38" fontId="120" fillId="0" borderId="0" applyFont="0" applyFill="0" applyBorder="0" applyAlignment="0" applyProtection="0"/>
    <xf numFmtId="0" fontId="120" fillId="0" borderId="0" applyFont="0" applyFill="0" applyBorder="0" applyAlignment="0" applyProtection="0"/>
    <xf numFmtId="0" fontId="120" fillId="0" borderId="0" applyFont="0" applyFill="0" applyBorder="0" applyAlignment="0" applyProtection="0"/>
    <xf numFmtId="9" fontId="121" fillId="0" borderId="0" applyFont="0" applyFill="0" applyBorder="0" applyAlignment="0" applyProtection="0"/>
    <xf numFmtId="0" fontId="122" fillId="0" borderId="0"/>
    <xf numFmtId="0" fontId="123" fillId="0" borderId="2"/>
    <xf numFmtId="0" fontId="124" fillId="0" borderId="0" applyFont="0" applyFill="0" applyBorder="0" applyAlignment="0" applyProtection="0"/>
    <xf numFmtId="0" fontId="124" fillId="0" borderId="0" applyFont="0" applyFill="0" applyBorder="0" applyAlignment="0" applyProtection="0"/>
    <xf numFmtId="246" fontId="125" fillId="0" borderId="0" applyFont="0" applyFill="0" applyBorder="0" applyAlignment="0" applyProtection="0"/>
    <xf numFmtId="245" fontId="125" fillId="0" borderId="0" applyFont="0" applyFill="0" applyBorder="0" applyAlignment="0" applyProtection="0"/>
    <xf numFmtId="0" fontId="126" fillId="0" borderId="0"/>
    <xf numFmtId="0" fontId="90" fillId="0" borderId="0"/>
    <xf numFmtId="265" fontId="9" fillId="0" borderId="0"/>
    <xf numFmtId="169" fontId="8" fillId="0" borderId="0" applyFill="0" applyBorder="0" applyAlignment="0" applyProtection="0"/>
    <xf numFmtId="169" fontId="8" fillId="0" borderId="0" applyFill="0" applyBorder="0" applyAlignment="0" applyProtection="0"/>
    <xf numFmtId="169" fontId="8" fillId="0" borderId="0" applyFill="0" applyBorder="0" applyAlignment="0" applyProtection="0"/>
    <xf numFmtId="169" fontId="8" fillId="0" borderId="0" applyFill="0" applyBorder="0" applyAlignment="0" applyProtection="0"/>
    <xf numFmtId="40" fontId="23" fillId="0" borderId="0">
      <alignment horizontal="right"/>
    </xf>
    <xf numFmtId="169" fontId="8" fillId="0" borderId="0" applyFill="0" applyBorder="0" applyAlignment="0" applyProtection="0"/>
    <xf numFmtId="169" fontId="8" fillId="0" borderId="0" applyFill="0" applyBorder="0" applyAlignment="0" applyProtection="0"/>
    <xf numFmtId="166" fontId="127" fillId="0" borderId="0" applyFont="0" applyFill="0" applyBorder="0" applyAlignment="0" applyProtection="0"/>
    <xf numFmtId="168" fontId="127" fillId="0" borderId="0" applyFont="0" applyFill="0" applyBorder="0" applyAlignment="0" applyProtection="0"/>
    <xf numFmtId="0" fontId="19" fillId="0" borderId="0"/>
    <xf numFmtId="201" fontId="128" fillId="0" borderId="0" applyFont="0" applyFill="0" applyBorder="0" applyAlignment="0" applyProtection="0"/>
    <xf numFmtId="200" fontId="128" fillId="0" borderId="0" applyFont="0" applyFill="0" applyBorder="0" applyAlignment="0" applyProtection="0"/>
    <xf numFmtId="0" fontId="129" fillId="0" borderId="0"/>
    <xf numFmtId="165" fontId="127" fillId="0" borderId="0" applyFont="0" applyFill="0" applyBorder="0" applyAlignment="0" applyProtection="0"/>
    <xf numFmtId="42" fontId="20" fillId="0" borderId="0" applyFont="0" applyFill="0" applyBorder="0" applyAlignment="0" applyProtection="0"/>
    <xf numFmtId="167" fontId="127" fillId="0" borderId="0" applyFont="0" applyFill="0" applyBorder="0" applyAlignment="0" applyProtection="0"/>
    <xf numFmtId="44" fontId="128" fillId="0" borderId="0" applyFont="0" applyFill="0" applyBorder="0" applyAlignment="0" applyProtection="0"/>
    <xf numFmtId="42" fontId="128" fillId="0" borderId="0" applyFont="0" applyFill="0" applyBorder="0" applyAlignment="0" applyProtection="0"/>
    <xf numFmtId="43" fontId="62" fillId="0" borderId="0" applyFont="0" applyFill="0" applyBorder="0" applyAlignment="0" applyProtection="0"/>
    <xf numFmtId="168" fontId="5" fillId="0" borderId="0" applyFont="0" applyFill="0" applyBorder="0" applyAlignment="0" applyProtection="0"/>
    <xf numFmtId="0" fontId="62" fillId="0" borderId="0"/>
    <xf numFmtId="43" fontId="132" fillId="0" borderId="0" applyFont="0" applyFill="0" applyBorder="0" applyAlignment="0" applyProtection="0"/>
    <xf numFmtId="9" fontId="132" fillId="0" borderId="0" applyFont="0" applyFill="0" applyBorder="0" applyAlignment="0" applyProtection="0"/>
    <xf numFmtId="43" fontId="6" fillId="0" borderId="0" applyFont="0" applyFill="0" applyBorder="0" applyAlignment="0" applyProtection="0"/>
    <xf numFmtId="9" fontId="151" fillId="0" borderId="0" applyFont="0" applyFill="0" applyBorder="0" applyAlignment="0" applyProtection="0"/>
    <xf numFmtId="0" fontId="28" fillId="0" borderId="0" applyNumberFormat="0" applyFill="0" applyBorder="0" applyAlignment="0" applyProtection="0"/>
    <xf numFmtId="41" fontId="4" fillId="0" borderId="0" applyFont="0" applyFill="0" applyBorder="0" applyAlignment="0" applyProtection="0"/>
    <xf numFmtId="43" fontId="62" fillId="0" borderId="0" applyFont="0" applyFill="0" applyBorder="0" applyAlignment="0" applyProtection="0"/>
    <xf numFmtId="42" fontId="151" fillId="0" borderId="0" applyFont="0" applyFill="0" applyBorder="0" applyAlignment="0" applyProtection="0"/>
    <xf numFmtId="0" fontId="158" fillId="0" borderId="0" applyNumberFormat="0" applyFill="0" applyBorder="0" applyAlignment="0" applyProtection="0">
      <alignment vertical="top"/>
      <protection locked="0"/>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33" fillId="0" borderId="0">
      <alignment vertical="top"/>
    </xf>
    <xf numFmtId="9" fontId="62" fillId="0" borderId="0" applyFont="0" applyFill="0" applyBorder="0" applyAlignment="0" applyProtection="0"/>
    <xf numFmtId="9" fontId="5" fillId="0" borderId="0" applyFont="0" applyFill="0" applyBorder="0" applyAlignment="0" applyProtection="0"/>
    <xf numFmtId="0" fontId="12" fillId="53" borderId="0" applyNumberFormat="0" applyFont="0" applyFill="0" applyBorder="0" applyAlignment="0" applyProtection="0"/>
    <xf numFmtId="0" fontId="12" fillId="53" borderId="0" applyNumberFormat="0" applyFont="0" applyFill="0" applyBorder="0" applyAlignment="0" applyProtection="0"/>
    <xf numFmtId="0" fontId="58" fillId="54" borderId="0" applyNumberFormat="0" applyFont="0" applyFill="0" applyBorder="0" applyAlignment="0" applyProtection="0"/>
    <xf numFmtId="0" fontId="12" fillId="55" borderId="0" applyNumberFormat="0" applyFont="0" applyFill="0" applyBorder="0" applyAlignment="0" applyProtection="0"/>
    <xf numFmtId="0" fontId="12" fillId="55" borderId="0" applyNumberFormat="0" applyFont="0" applyFill="0" applyBorder="0" applyAlignment="0" applyProtection="0"/>
    <xf numFmtId="0" fontId="12" fillId="56" borderId="0" applyNumberFormat="0" applyFont="0" applyFill="0" applyBorder="0" applyAlignment="0" applyProtection="0"/>
    <xf numFmtId="0" fontId="12" fillId="56" borderId="0" applyNumberFormat="0" applyFont="0" applyFill="0" applyBorder="0" applyAlignment="0" applyProtection="0"/>
    <xf numFmtId="0" fontId="12" fillId="54" borderId="0" applyNumberFormat="0" applyFont="0" applyFill="0" applyBorder="0" applyAlignment="0" applyProtection="0"/>
    <xf numFmtId="0" fontId="12" fillId="54" borderId="0" applyNumberFormat="0" applyFont="0" applyFill="0" applyBorder="0" applyAlignment="0" applyProtection="0"/>
    <xf numFmtId="251" fontId="108" fillId="0" borderId="22">
      <alignment horizontal="right" vertical="center"/>
    </xf>
    <xf numFmtId="251" fontId="108" fillId="0" borderId="22">
      <alignment horizontal="right" vertical="center"/>
    </xf>
    <xf numFmtId="0" fontId="6" fillId="0" borderId="0">
      <alignment vertical="top"/>
    </xf>
    <xf numFmtId="0" fontId="3" fillId="0" borderId="0"/>
    <xf numFmtId="43"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3" fontId="10" fillId="0" borderId="1"/>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3"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8"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6"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9"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3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210" fontId="6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5" fontId="81" fillId="24" borderId="1" applyNumberFormat="0" applyAlignment="0">
      <alignment horizontal="left" vertical="top"/>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49" fontId="83" fillId="0" borderId="1">
      <alignment vertical="center"/>
    </xf>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3"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10" fontId="12" fillId="25" borderId="1" applyNumberFormat="0" applyBorder="0" applyAlignment="0" applyProtection="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4" fillId="0" borderId="0">
      <alignment vertical="top"/>
    </xf>
    <xf numFmtId="0" fontId="64" fillId="0" borderId="0">
      <alignment vertical="top"/>
    </xf>
    <xf numFmtId="0" fontId="64" fillId="0" borderId="0">
      <alignment vertical="top"/>
    </xf>
    <xf numFmtId="0" fontId="64"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4" fillId="0" borderId="0">
      <alignment vertical="top"/>
    </xf>
    <xf numFmtId="0" fontId="64" fillId="0" borderId="0">
      <alignment vertical="top"/>
    </xf>
    <xf numFmtId="0" fontId="64" fillId="0" borderId="0">
      <alignment vertical="top"/>
    </xf>
    <xf numFmtId="0" fontId="64" fillId="0" borderId="0">
      <alignment vertical="top"/>
    </xf>
    <xf numFmtId="0" fontId="64" fillId="0" borderId="0">
      <alignment vertical="top"/>
    </xf>
    <xf numFmtId="0" fontId="64" fillId="0" borderId="0">
      <alignment vertical="top"/>
    </xf>
    <xf numFmtId="0" fontId="64" fillId="0" borderId="0">
      <alignment vertical="top"/>
    </xf>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0" fontId="33" fillId="27" borderId="13"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 fontId="6" fillId="0" borderId="21" applyBorder="0"/>
    <xf numFmtId="4" fontId="6" fillId="0" borderId="21" applyBorder="0"/>
    <xf numFmtId="4" fontId="6" fillId="0" borderId="21" applyBorder="0"/>
    <xf numFmtId="4" fontId="6" fillId="0" borderId="21" applyBorder="0"/>
    <xf numFmtId="4" fontId="6" fillId="0" borderId="21" applyBorder="0"/>
    <xf numFmtId="4" fontId="6" fillId="0" borderId="21" applyBorder="0"/>
    <xf numFmtId="4" fontId="6" fillId="0" borderId="21" applyBorder="0"/>
    <xf numFmtId="4" fontId="6" fillId="0" borderId="21" applyBorder="0"/>
    <xf numFmtId="4" fontId="6" fillId="0" borderId="21" applyBorder="0"/>
    <xf numFmtId="2" fontId="6" fillId="0" borderId="21"/>
    <xf numFmtId="2" fontId="6" fillId="0" borderId="21"/>
    <xf numFmtId="2" fontId="6" fillId="0" borderId="21"/>
    <xf numFmtId="2" fontId="6" fillId="0" borderId="21"/>
    <xf numFmtId="2" fontId="6" fillId="0" borderId="21"/>
    <xf numFmtId="2" fontId="6" fillId="0" borderId="21"/>
    <xf numFmtId="2" fontId="6" fillId="0" borderId="21"/>
    <xf numFmtId="2" fontId="6" fillId="0" borderId="21"/>
    <xf numFmtId="2" fontId="6" fillId="0" borderId="2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256" fontId="108" fillId="0" borderId="1"/>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0" fontId="112" fillId="44" borderId="1">
      <alignment horizontal="left" vertical="center"/>
    </xf>
    <xf numFmtId="164" fontId="28" fillId="0" borderId="21">
      <alignment horizontal="left" vertical="top"/>
    </xf>
    <xf numFmtId="164"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5" fontId="28" fillId="0" borderId="21">
      <alignment horizontal="left" vertical="top"/>
    </xf>
    <xf numFmtId="164" fontId="28" fillId="0" borderId="21">
      <alignment horizontal="left" vertical="top"/>
    </xf>
    <xf numFmtId="164" fontId="28" fillId="0" borderId="21">
      <alignment horizontal="left" vertical="top"/>
    </xf>
    <xf numFmtId="164" fontId="28" fillId="0" borderId="21">
      <alignment horizontal="left" vertical="top"/>
    </xf>
    <xf numFmtId="164" fontId="28" fillId="0" borderId="21">
      <alignment horizontal="left" vertical="top"/>
    </xf>
    <xf numFmtId="164" fontId="28" fillId="0" borderId="21">
      <alignment horizontal="left" vertical="top"/>
    </xf>
    <xf numFmtId="164" fontId="28" fillId="0" borderId="21">
      <alignment horizontal="left" vertical="top"/>
    </xf>
    <xf numFmtId="164" fontId="28" fillId="0" borderId="21">
      <alignment horizontal="left" vertical="top"/>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xf numFmtId="0" fontId="115" fillId="0" borderId="21">
      <alignment horizontal="left" vertical="center"/>
    </xf>
  </cellStyleXfs>
  <cellXfs count="635">
    <xf numFmtId="0" fontId="0" fillId="0" borderId="0" xfId="0"/>
    <xf numFmtId="0" fontId="130" fillId="0" borderId="0" xfId="528" applyFont="1" applyFill="1" applyAlignment="1">
      <alignment vertical="center" wrapText="1"/>
    </xf>
    <xf numFmtId="3" fontId="132" fillId="0" borderId="50" xfId="569" applyNumberFormat="1" applyFont="1" applyBorder="1" applyAlignment="1" applyProtection="1">
      <alignment vertical="top" shrinkToFit="1"/>
    </xf>
    <xf numFmtId="3" fontId="132" fillId="0" borderId="38" xfId="569" applyNumberFormat="1" applyFont="1" applyBorder="1" applyAlignment="1" applyProtection="1">
      <alignment vertical="top" shrinkToFit="1"/>
    </xf>
    <xf numFmtId="3" fontId="132" fillId="0" borderId="33" xfId="569" applyNumberFormat="1" applyFont="1" applyBorder="1" applyAlignment="1" applyProtection="1">
      <alignment vertical="top" shrinkToFit="1"/>
    </xf>
    <xf numFmtId="3" fontId="132" fillId="0" borderId="0" xfId="569" applyNumberFormat="1" applyFont="1" applyBorder="1" applyAlignment="1" applyProtection="1">
      <alignment vertical="top" shrinkToFit="1"/>
    </xf>
    <xf numFmtId="0" fontId="132" fillId="0" borderId="33" xfId="569" applyNumberFormat="1" applyFont="1" applyBorder="1" applyAlignment="1" applyProtection="1">
      <alignment vertical="top"/>
    </xf>
    <xf numFmtId="0" fontId="132" fillId="0" borderId="33" xfId="569" applyFont="1" applyBorder="1" applyAlignment="1" applyProtection="1">
      <alignment vertical="top"/>
    </xf>
    <xf numFmtId="0" fontId="132" fillId="0" borderId="22" xfId="569" applyFont="1" applyFill="1" applyBorder="1" applyAlignment="1" applyProtection="1">
      <alignment horizontal="center" vertical="top"/>
    </xf>
    <xf numFmtId="3" fontId="132" fillId="0" borderId="8" xfId="569" applyNumberFormat="1" applyFont="1" applyFill="1" applyBorder="1" applyAlignment="1" applyProtection="1">
      <alignment horizontal="center" vertical="top" shrinkToFit="1"/>
    </xf>
    <xf numFmtId="3" fontId="132" fillId="0" borderId="47" xfId="569" applyNumberFormat="1" applyFont="1" applyBorder="1" applyAlignment="1" applyProtection="1">
      <alignment horizontal="center" vertical="top" shrinkToFit="1"/>
    </xf>
    <xf numFmtId="3" fontId="132" fillId="47" borderId="22" xfId="569" applyNumberFormat="1" applyFont="1" applyFill="1" applyBorder="1" applyAlignment="1" applyProtection="1">
      <alignment vertical="top"/>
    </xf>
    <xf numFmtId="0" fontId="132" fillId="47" borderId="47" xfId="569" applyFont="1" applyFill="1" applyBorder="1" applyAlignment="1" applyProtection="1">
      <alignment vertical="top"/>
    </xf>
    <xf numFmtId="0" fontId="132" fillId="0" borderId="1" xfId="569" applyNumberFormat="1" applyFont="1" applyFill="1" applyBorder="1" applyAlignment="1" applyProtection="1">
      <alignment horizontal="center" vertical="center"/>
    </xf>
    <xf numFmtId="3" fontId="132" fillId="0" borderId="1" xfId="569" applyNumberFormat="1" applyFont="1" applyBorder="1" applyAlignment="1" applyProtection="1">
      <alignment horizontal="center" vertical="top"/>
    </xf>
    <xf numFmtId="0" fontId="132" fillId="0" borderId="38" xfId="569" applyFont="1" applyBorder="1" applyAlignment="1" applyProtection="1">
      <alignment vertical="top"/>
    </xf>
    <xf numFmtId="3" fontId="132" fillId="0" borderId="42" xfId="569" applyNumberFormat="1" applyFont="1" applyBorder="1" applyAlignment="1" applyProtection="1">
      <alignment vertical="top" shrinkToFit="1"/>
    </xf>
    <xf numFmtId="3" fontId="132" fillId="0" borderId="40" xfId="569" applyNumberFormat="1" applyFont="1" applyBorder="1" applyAlignment="1" applyProtection="1">
      <alignment vertical="top" shrinkToFit="1"/>
    </xf>
    <xf numFmtId="3" fontId="132" fillId="0" borderId="44" xfId="569" applyNumberFormat="1" applyFont="1" applyBorder="1" applyAlignment="1" applyProtection="1">
      <alignment vertical="top" shrinkToFit="1"/>
    </xf>
    <xf numFmtId="3" fontId="132" fillId="0" borderId="39" xfId="569" applyNumberFormat="1" applyFont="1" applyBorder="1" applyAlignment="1" applyProtection="1">
      <alignment horizontal="right" vertical="top" indent="1" shrinkToFit="1"/>
    </xf>
    <xf numFmtId="3" fontId="132" fillId="0" borderId="37" xfId="569" applyNumberFormat="1" applyFont="1" applyBorder="1" applyAlignment="1" applyProtection="1">
      <alignment vertical="top" shrinkToFit="1"/>
    </xf>
    <xf numFmtId="3" fontId="132" fillId="0" borderId="36" xfId="569" applyNumberFormat="1" applyFont="1" applyBorder="1" applyAlignment="1" applyProtection="1">
      <alignment vertical="top" shrinkToFit="1"/>
    </xf>
    <xf numFmtId="3" fontId="132" fillId="0" borderId="35" xfId="569" applyNumberFormat="1" applyFont="1" applyBorder="1" applyAlignment="1" applyProtection="1">
      <alignment vertical="top" shrinkToFit="1"/>
    </xf>
    <xf numFmtId="0" fontId="132" fillId="0" borderId="35" xfId="569" applyNumberFormat="1" applyFont="1" applyBorder="1" applyAlignment="1" applyProtection="1">
      <alignment vertical="top" shrinkToFit="1"/>
    </xf>
    <xf numFmtId="0" fontId="132" fillId="0" borderId="0" xfId="528" applyFont="1"/>
    <xf numFmtId="0" fontId="132" fillId="0" borderId="0" xfId="528" applyNumberFormat="1" applyFont="1"/>
    <xf numFmtId="0" fontId="132" fillId="0" borderId="0" xfId="528" applyNumberFormat="1" applyFont="1" applyAlignment="1">
      <alignment horizontal="left" indent="3"/>
    </xf>
    <xf numFmtId="0" fontId="132" fillId="0" borderId="0" xfId="528" applyNumberFormat="1" applyFont="1" applyAlignment="1">
      <alignment horizontal="left"/>
    </xf>
    <xf numFmtId="0" fontId="132" fillId="0" borderId="0" xfId="528" applyFont="1" applyFill="1"/>
    <xf numFmtId="0" fontId="6" fillId="0" borderId="0" xfId="528" applyFont="1" applyFill="1"/>
    <xf numFmtId="0" fontId="131" fillId="0" borderId="0" xfId="528" applyFont="1" applyFill="1" applyAlignment="1">
      <alignment horizontal="center" vertical="center"/>
    </xf>
    <xf numFmtId="0" fontId="134" fillId="0" borderId="0" xfId="569" applyFont="1" applyBorder="1" applyAlignment="1" applyProtection="1">
      <alignment vertical="top" shrinkToFit="1"/>
    </xf>
    <xf numFmtId="3" fontId="134" fillId="0" borderId="0" xfId="569" applyNumberFormat="1" applyFont="1" applyBorder="1" applyAlignment="1" applyProtection="1">
      <alignment horizontal="center" vertical="top" shrinkToFit="1"/>
    </xf>
    <xf numFmtId="0" fontId="134" fillId="0" borderId="0" xfId="569" applyNumberFormat="1" applyFont="1" applyBorder="1" applyAlignment="1" applyProtection="1">
      <alignment horizontal="center" vertical="top" shrinkToFit="1"/>
    </xf>
    <xf numFmtId="0" fontId="0" fillId="47" borderId="34" xfId="569" applyNumberFormat="1" applyFont="1" applyFill="1" applyBorder="1" applyAlignment="1" applyProtection="1">
      <alignment horizontal="center" vertical="center" wrapText="1" shrinkToFit="1"/>
    </xf>
    <xf numFmtId="0" fontId="0" fillId="47" borderId="34" xfId="569" applyNumberFormat="1" applyFont="1" applyFill="1" applyBorder="1" applyAlignment="1" applyProtection="1">
      <alignment horizontal="center" vertical="center" shrinkToFit="1"/>
    </xf>
    <xf numFmtId="0" fontId="132" fillId="47" borderId="34" xfId="569" applyNumberFormat="1" applyFont="1" applyFill="1" applyBorder="1" applyAlignment="1" applyProtection="1">
      <alignment horizontal="center" vertical="center" shrinkToFit="1"/>
    </xf>
    <xf numFmtId="3" fontId="0" fillId="0" borderId="39" xfId="569" applyNumberFormat="1" applyFont="1" applyBorder="1" applyAlignment="1" applyProtection="1">
      <alignment horizontal="right" vertical="top" indent="1" shrinkToFit="1"/>
    </xf>
    <xf numFmtId="41" fontId="132" fillId="0" borderId="41" xfId="569" applyNumberFormat="1" applyFont="1" applyBorder="1" applyAlignment="1" applyProtection="1">
      <alignment vertical="top"/>
    </xf>
    <xf numFmtId="41" fontId="132" fillId="0" borderId="33" xfId="569" applyNumberFormat="1" applyFont="1" applyBorder="1" applyAlignment="1" applyProtection="1">
      <alignment vertical="top"/>
    </xf>
    <xf numFmtId="0" fontId="132" fillId="0" borderId="0" xfId="569" applyFont="1" applyBorder="1" applyAlignment="1" applyProtection="1">
      <alignment vertical="top"/>
    </xf>
    <xf numFmtId="0" fontId="132" fillId="0" borderId="0" xfId="569" applyNumberFormat="1" applyFont="1" applyBorder="1" applyAlignment="1" applyProtection="1">
      <alignment vertical="top"/>
    </xf>
    <xf numFmtId="0" fontId="132" fillId="0" borderId="0" xfId="569" applyNumberFormat="1" applyFont="1" applyBorder="1" applyAlignment="1" applyProtection="1">
      <alignment vertical="top" shrinkToFit="1"/>
    </xf>
    <xf numFmtId="0" fontId="132" fillId="0" borderId="0" xfId="569" applyFont="1" applyBorder="1" applyAlignment="1" applyProtection="1">
      <alignment vertical="top" shrinkToFit="1"/>
    </xf>
    <xf numFmtId="0" fontId="132" fillId="0" borderId="0" xfId="569" applyFont="1" applyBorder="1" applyAlignment="1" applyProtection="1">
      <alignment horizontal="right" vertical="top" shrinkToFit="1"/>
    </xf>
    <xf numFmtId="0" fontId="132" fillId="0" borderId="62" xfId="569" applyNumberFormat="1" applyFont="1" applyBorder="1" applyAlignment="1" applyProtection="1">
      <alignment vertical="top"/>
    </xf>
    <xf numFmtId="41" fontId="132" fillId="0" borderId="62" xfId="569" applyNumberFormat="1" applyFont="1" applyBorder="1" applyAlignment="1" applyProtection="1">
      <alignment vertical="top"/>
    </xf>
    <xf numFmtId="0" fontId="133" fillId="0" borderId="34" xfId="569" applyNumberFormat="1" applyFont="1" applyBorder="1" applyAlignment="1" applyProtection="1">
      <alignment horizontal="center" vertical="center" shrinkToFit="1"/>
    </xf>
    <xf numFmtId="3" fontId="0" fillId="0" borderId="43" xfId="569" applyNumberFormat="1" applyFont="1" applyBorder="1" applyAlignment="1" applyProtection="1">
      <alignment horizontal="right" vertical="top" indent="1" shrinkToFit="1"/>
    </xf>
    <xf numFmtId="0" fontId="132" fillId="0" borderId="0" xfId="1" applyFont="1" applyBorder="1"/>
    <xf numFmtId="0" fontId="135" fillId="0" borderId="0" xfId="1" applyFont="1" applyBorder="1"/>
    <xf numFmtId="0" fontId="135" fillId="0" borderId="0" xfId="1" applyNumberFormat="1" applyFont="1" applyFill="1" applyBorder="1" applyAlignment="1"/>
    <xf numFmtId="266" fontId="0" fillId="47" borderId="34" xfId="569" applyNumberFormat="1" applyFont="1" applyFill="1" applyBorder="1" applyAlignment="1" applyProtection="1">
      <alignment horizontal="center" vertical="center" shrinkToFit="1"/>
    </xf>
    <xf numFmtId="41" fontId="0" fillId="50" borderId="58" xfId="569" applyNumberFormat="1" applyFont="1" applyFill="1" applyBorder="1" applyAlignment="1" applyProtection="1">
      <alignment vertical="top" shrinkToFit="1"/>
    </xf>
    <xf numFmtId="41" fontId="0" fillId="50" borderId="59" xfId="569" applyNumberFormat="1" applyFont="1" applyFill="1" applyBorder="1" applyAlignment="1" applyProtection="1">
      <alignment vertical="top" shrinkToFit="1"/>
    </xf>
    <xf numFmtId="41" fontId="0" fillId="0" borderId="60" xfId="569" applyNumberFormat="1" applyFont="1" applyBorder="1" applyAlignment="1" applyProtection="1">
      <alignment vertical="top" shrinkToFit="1"/>
    </xf>
    <xf numFmtId="41" fontId="0" fillId="0" borderId="61" xfId="569" applyNumberFormat="1" applyFont="1" applyBorder="1" applyAlignment="1" applyProtection="1">
      <alignment vertical="top" shrinkToFit="1"/>
    </xf>
    <xf numFmtId="41" fontId="0" fillId="50" borderId="60" xfId="569" applyNumberFormat="1" applyFont="1" applyFill="1" applyBorder="1" applyAlignment="1" applyProtection="1">
      <alignment vertical="top" shrinkToFit="1"/>
    </xf>
    <xf numFmtId="41" fontId="0" fillId="50" borderId="61" xfId="569" applyNumberFormat="1" applyFont="1" applyFill="1" applyBorder="1" applyAlignment="1" applyProtection="1">
      <alignment vertical="top" shrinkToFit="1"/>
    </xf>
    <xf numFmtId="41" fontId="132" fillId="0" borderId="0" xfId="569" applyNumberFormat="1" applyFont="1" applyBorder="1" applyAlignment="1" applyProtection="1">
      <alignment vertical="top" shrinkToFit="1"/>
    </xf>
    <xf numFmtId="41" fontId="133" fillId="49" borderId="0" xfId="569" applyNumberFormat="1" applyFont="1" applyFill="1" applyBorder="1" applyAlignment="1" applyProtection="1">
      <alignment vertical="top" shrinkToFit="1"/>
    </xf>
    <xf numFmtId="0" fontId="0" fillId="0" borderId="0" xfId="0" applyNumberFormat="1" applyFill="1" applyBorder="1" applyAlignment="1" applyProtection="1">
      <alignment vertical="top" shrinkToFit="1"/>
    </xf>
    <xf numFmtId="0" fontId="136" fillId="0" borderId="0" xfId="528" applyFont="1" applyFill="1" applyAlignment="1">
      <alignment horizontal="center" vertical="center"/>
    </xf>
    <xf numFmtId="0" fontId="138" fillId="0" borderId="0" xfId="1" applyFont="1" applyBorder="1"/>
    <xf numFmtId="0" fontId="138" fillId="0" borderId="0" xfId="1" applyFont="1" applyFill="1"/>
    <xf numFmtId="0" fontId="137" fillId="0" borderId="0" xfId="1" applyFont="1" applyFill="1"/>
    <xf numFmtId="0" fontId="0" fillId="0" borderId="0" xfId="1" applyFont="1" applyBorder="1"/>
    <xf numFmtId="0" fontId="139" fillId="0" borderId="0" xfId="534" applyFont="1" applyFill="1"/>
    <xf numFmtId="0" fontId="140" fillId="0" borderId="0" xfId="534" applyFont="1" applyFill="1"/>
    <xf numFmtId="0" fontId="138" fillId="0" borderId="0" xfId="534" applyNumberFormat="1" applyFont="1" applyFill="1"/>
    <xf numFmtId="0" fontId="135" fillId="0" borderId="63" xfId="1" applyFont="1" applyBorder="1"/>
    <xf numFmtId="0" fontId="0" fillId="50" borderId="60" xfId="1" applyFont="1" applyFill="1" applyBorder="1"/>
    <xf numFmtId="0" fontId="0" fillId="0" borderId="60" xfId="1" applyFont="1" applyBorder="1"/>
    <xf numFmtId="41" fontId="0" fillId="47" borderId="51" xfId="569" applyNumberFormat="1" applyFont="1" applyFill="1" applyBorder="1" applyAlignment="1" applyProtection="1">
      <alignment vertical="top" shrinkToFit="1"/>
    </xf>
    <xf numFmtId="41" fontId="132" fillId="47" borderId="48" xfId="569" applyNumberFormat="1" applyFont="1" applyFill="1" applyBorder="1" applyAlignment="1" applyProtection="1">
      <alignment vertical="top" shrinkToFit="1"/>
    </xf>
    <xf numFmtId="41" fontId="132" fillId="47" borderId="45" xfId="569" applyNumberFormat="1" applyFont="1" applyFill="1" applyBorder="1" applyAlignment="1" applyProtection="1">
      <alignment vertical="top" shrinkToFit="1"/>
    </xf>
    <xf numFmtId="41" fontId="132" fillId="47" borderId="52" xfId="569" applyNumberFormat="1" applyFont="1" applyFill="1" applyBorder="1" applyAlignment="1" applyProtection="1">
      <alignment horizontal="center" vertical="top" shrinkToFit="1"/>
    </xf>
    <xf numFmtId="41" fontId="132" fillId="47" borderId="53" xfId="569" applyNumberFormat="1" applyFont="1" applyFill="1" applyBorder="1" applyAlignment="1" applyProtection="1">
      <alignment horizontal="center" vertical="top" shrinkToFit="1"/>
    </xf>
    <xf numFmtId="41" fontId="132" fillId="47" borderId="55" xfId="569" applyNumberFormat="1" applyFont="1" applyFill="1" applyBorder="1" applyAlignment="1" applyProtection="1">
      <alignment horizontal="center" vertical="top" shrinkToFit="1"/>
    </xf>
    <xf numFmtId="41" fontId="132" fillId="47" borderId="56" xfId="569" applyNumberFormat="1" applyFont="1" applyFill="1" applyBorder="1" applyAlignment="1" applyProtection="1">
      <alignment horizontal="center" vertical="top" shrinkToFit="1"/>
    </xf>
    <xf numFmtId="41" fontId="132" fillId="47" borderId="54" xfId="569" applyNumberFormat="1" applyFont="1" applyFill="1" applyBorder="1" applyAlignment="1" applyProtection="1">
      <alignment horizontal="center" vertical="top" shrinkToFit="1"/>
    </xf>
    <xf numFmtId="41" fontId="132" fillId="47" borderId="57" xfId="569" applyNumberFormat="1" applyFont="1" applyFill="1" applyBorder="1" applyAlignment="1" applyProtection="1">
      <alignment horizontal="center" vertical="top" shrinkToFit="1"/>
    </xf>
    <xf numFmtId="0" fontId="142" fillId="0" borderId="6" xfId="569" applyFont="1" applyBorder="1" applyAlignment="1" applyProtection="1">
      <alignment vertical="top"/>
    </xf>
    <xf numFmtId="0" fontId="142" fillId="0" borderId="49" xfId="569" applyFont="1" applyBorder="1" applyAlignment="1" applyProtection="1">
      <alignment vertical="top"/>
    </xf>
    <xf numFmtId="0" fontId="142" fillId="0" borderId="46" xfId="569" applyFont="1" applyBorder="1" applyAlignment="1" applyProtection="1">
      <alignment vertical="top"/>
    </xf>
    <xf numFmtId="0" fontId="145" fillId="0" borderId="24" xfId="0" applyNumberFormat="1" applyFont="1" applyBorder="1"/>
    <xf numFmtId="0" fontId="145" fillId="0" borderId="30" xfId="0" applyNumberFormat="1" applyFont="1" applyBorder="1"/>
    <xf numFmtId="0" fontId="145" fillId="0" borderId="31" xfId="0" applyNumberFormat="1" applyFont="1" applyBorder="1"/>
    <xf numFmtId="0" fontId="145" fillId="0" borderId="30" xfId="0" pivotButton="1" applyNumberFormat="1" applyFont="1" applyBorder="1"/>
    <xf numFmtId="0" fontId="145" fillId="0" borderId="32" xfId="0" applyNumberFormat="1" applyFont="1" applyBorder="1"/>
    <xf numFmtId="0" fontId="145" fillId="47" borderId="30" xfId="0" applyNumberFormat="1" applyFont="1" applyFill="1" applyBorder="1"/>
    <xf numFmtId="38" fontId="145" fillId="47" borderId="30" xfId="0" applyNumberFormat="1" applyFont="1" applyFill="1" applyBorder="1" applyAlignment="1">
      <alignment horizontal="right"/>
    </xf>
    <xf numFmtId="38" fontId="145" fillId="47" borderId="29" xfId="0" applyNumberFormat="1" applyFont="1" applyFill="1" applyBorder="1" applyAlignment="1">
      <alignment horizontal="right"/>
    </xf>
    <xf numFmtId="38" fontId="145" fillId="47" borderId="28" xfId="0" applyNumberFormat="1" applyFont="1" applyFill="1" applyBorder="1" applyAlignment="1">
      <alignment horizontal="right"/>
    </xf>
    <xf numFmtId="38" fontId="145" fillId="0" borderId="30" xfId="0" applyNumberFormat="1" applyFont="1" applyBorder="1"/>
    <xf numFmtId="38" fontId="145" fillId="0" borderId="29" xfId="0" applyNumberFormat="1" applyFont="1" applyBorder="1"/>
    <xf numFmtId="38" fontId="145" fillId="0" borderId="28" xfId="0" applyNumberFormat="1" applyFont="1" applyBorder="1"/>
    <xf numFmtId="0" fontId="145" fillId="0" borderId="64" xfId="0" applyNumberFormat="1" applyFont="1" applyBorder="1"/>
    <xf numFmtId="0" fontId="145" fillId="0" borderId="65" xfId="0" applyNumberFormat="1" applyFont="1" applyBorder="1"/>
    <xf numFmtId="38" fontId="145" fillId="0" borderId="65" xfId="0" applyNumberFormat="1" applyFont="1" applyBorder="1"/>
    <xf numFmtId="38" fontId="145" fillId="0" borderId="0" xfId="0" applyNumberFormat="1" applyFont="1"/>
    <xf numFmtId="38" fontId="145" fillId="0" borderId="66" xfId="0" applyNumberFormat="1" applyFont="1" applyBorder="1"/>
    <xf numFmtId="0" fontId="145" fillId="48" borderId="30" xfId="0" applyNumberFormat="1" applyFont="1" applyFill="1" applyBorder="1"/>
    <xf numFmtId="0" fontId="145" fillId="48" borderId="31" xfId="0" applyNumberFormat="1" applyFont="1" applyFill="1" applyBorder="1"/>
    <xf numFmtId="38" fontId="145" fillId="48" borderId="30" xfId="0" applyNumberFormat="1" applyFont="1" applyFill="1" applyBorder="1"/>
    <xf numFmtId="38" fontId="145" fillId="48" borderId="29" xfId="0" applyNumberFormat="1" applyFont="1" applyFill="1" applyBorder="1"/>
    <xf numFmtId="38" fontId="145" fillId="48" borderId="28" xfId="0" applyNumberFormat="1" applyFont="1" applyFill="1" applyBorder="1"/>
    <xf numFmtId="0" fontId="145" fillId="47" borderId="26" xfId="0" applyNumberFormat="1" applyFont="1" applyFill="1" applyBorder="1"/>
    <xf numFmtId="0" fontId="145" fillId="47" borderId="27" xfId="0" applyNumberFormat="1" applyFont="1" applyFill="1" applyBorder="1"/>
    <xf numFmtId="38" fontId="145" fillId="47" borderId="26" xfId="0" applyNumberFormat="1" applyFont="1" applyFill="1" applyBorder="1"/>
    <xf numFmtId="38" fontId="145" fillId="47" borderId="25" xfId="0" applyNumberFormat="1" applyFont="1" applyFill="1" applyBorder="1"/>
    <xf numFmtId="38" fontId="145" fillId="47" borderId="24" xfId="0" applyNumberFormat="1" applyFont="1" applyFill="1" applyBorder="1"/>
    <xf numFmtId="0" fontId="145" fillId="47" borderId="24" xfId="0" applyNumberFormat="1" applyFont="1" applyFill="1" applyBorder="1"/>
    <xf numFmtId="0" fontId="145" fillId="0" borderId="0" xfId="1" applyFont="1" applyFill="1"/>
    <xf numFmtId="0" fontId="146" fillId="0" borderId="0" xfId="1" applyFont="1" applyFill="1"/>
    <xf numFmtId="0" fontId="146" fillId="0" borderId="0" xfId="534" applyNumberFormat="1" applyFont="1" applyFill="1"/>
    <xf numFmtId="0" fontId="145" fillId="0" borderId="0" xfId="534" applyFont="1" applyFill="1"/>
    <xf numFmtId="0" fontId="146" fillId="0" borderId="0" xfId="534" applyFont="1" applyFill="1"/>
    <xf numFmtId="0" fontId="147" fillId="0" borderId="0" xfId="530" applyFont="1"/>
    <xf numFmtId="0" fontId="127" fillId="0" borderId="0" xfId="530" applyFont="1"/>
    <xf numFmtId="0" fontId="65" fillId="0" borderId="0" xfId="530" applyFont="1"/>
    <xf numFmtId="0" fontId="144" fillId="0" borderId="0" xfId="530" applyFont="1"/>
    <xf numFmtId="0" fontId="127" fillId="0" borderId="1" xfId="530" applyFont="1" applyBorder="1"/>
    <xf numFmtId="0" fontId="149" fillId="0" borderId="0" xfId="530" applyFont="1" applyBorder="1"/>
    <xf numFmtId="0" fontId="127" fillId="0" borderId="0" xfId="530" applyFont="1" applyBorder="1"/>
    <xf numFmtId="0" fontId="148" fillId="0" borderId="0" xfId="530" applyFont="1" applyBorder="1"/>
    <xf numFmtId="206" fontId="149" fillId="0" borderId="0" xfId="763" applyNumberFormat="1" applyFont="1"/>
    <xf numFmtId="0" fontId="144" fillId="0" borderId="22" xfId="530" applyFont="1" applyBorder="1" applyAlignment="1">
      <alignment horizontal="center"/>
    </xf>
    <xf numFmtId="0" fontId="144" fillId="0" borderId="1" xfId="530" applyFont="1" applyBorder="1" applyAlignment="1">
      <alignment horizontal="center"/>
    </xf>
    <xf numFmtId="0" fontId="144" fillId="51" borderId="22" xfId="530" applyFont="1" applyFill="1" applyBorder="1" applyAlignment="1">
      <alignment horizontal="center"/>
    </xf>
    <xf numFmtId="0" fontId="144" fillId="51" borderId="1" xfId="530" applyFont="1" applyFill="1" applyBorder="1" applyAlignment="1">
      <alignment horizontal="center"/>
    </xf>
    <xf numFmtId="0" fontId="144" fillId="0" borderId="0" xfId="530" applyFont="1" applyFill="1" applyBorder="1"/>
    <xf numFmtId="206" fontId="127" fillId="0" borderId="69" xfId="765" applyNumberFormat="1" applyFont="1" applyBorder="1"/>
    <xf numFmtId="206" fontId="127" fillId="49" borderId="21" xfId="765" applyNumberFormat="1" applyFont="1" applyFill="1" applyBorder="1"/>
    <xf numFmtId="206" fontId="127" fillId="49" borderId="1" xfId="765" applyNumberFormat="1" applyFont="1" applyFill="1" applyBorder="1"/>
    <xf numFmtId="206" fontId="127" fillId="0" borderId="0" xfId="763" applyNumberFormat="1" applyFont="1" applyFill="1" applyBorder="1"/>
    <xf numFmtId="0" fontId="127" fillId="49" borderId="0" xfId="530" applyFont="1" applyFill="1"/>
    <xf numFmtId="206" fontId="127" fillId="0" borderId="1" xfId="765" applyNumberFormat="1" applyFont="1" applyBorder="1"/>
    <xf numFmtId="43" fontId="127" fillId="49" borderId="0" xfId="530" applyNumberFormat="1" applyFont="1" applyFill="1"/>
    <xf numFmtId="267" fontId="127" fillId="0" borderId="69" xfId="764" applyNumberFormat="1" applyFont="1" applyBorder="1"/>
    <xf numFmtId="267" fontId="127" fillId="0" borderId="1" xfId="764" applyNumberFormat="1" applyFont="1" applyBorder="1"/>
    <xf numFmtId="9" fontId="127" fillId="0" borderId="0" xfId="766" applyFont="1" applyFill="1" applyBorder="1"/>
    <xf numFmtId="0" fontId="127" fillId="0" borderId="67" xfId="530" applyFont="1" applyFill="1" applyBorder="1" applyAlignment="1">
      <alignment horizontal="left"/>
    </xf>
    <xf numFmtId="0" fontId="127" fillId="0" borderId="0" xfId="530" applyFont="1" applyFill="1" applyBorder="1" applyAlignment="1">
      <alignment horizontal="left"/>
    </xf>
    <xf numFmtId="0" fontId="127" fillId="0" borderId="68" xfId="530" applyFont="1" applyFill="1" applyBorder="1" applyAlignment="1">
      <alignment horizontal="left"/>
    </xf>
    <xf numFmtId="9" fontId="127" fillId="0" borderId="69" xfId="764" applyFont="1" applyBorder="1"/>
    <xf numFmtId="9" fontId="127" fillId="49" borderId="21" xfId="764" applyFont="1" applyFill="1" applyBorder="1"/>
    <xf numFmtId="9" fontId="127" fillId="49" borderId="1" xfId="764" applyFont="1" applyFill="1" applyBorder="1"/>
    <xf numFmtId="0" fontId="144" fillId="0" borderId="67" xfId="530" applyFont="1" applyFill="1" applyBorder="1" applyAlignment="1">
      <alignment horizontal="left"/>
    </xf>
    <xf numFmtId="0" fontId="127" fillId="0" borderId="68" xfId="530" applyFont="1" applyBorder="1"/>
    <xf numFmtId="9" fontId="127" fillId="0" borderId="69" xfId="530" applyNumberFormat="1" applyFont="1" applyFill="1" applyBorder="1"/>
    <xf numFmtId="9" fontId="127" fillId="0" borderId="0" xfId="766" quotePrefix="1" applyFont="1" applyFill="1" applyBorder="1"/>
    <xf numFmtId="0" fontId="127" fillId="0" borderId="67" xfId="530" applyFont="1" applyBorder="1"/>
    <xf numFmtId="9" fontId="127" fillId="0" borderId="21" xfId="530" applyNumberFormat="1" applyFont="1" applyFill="1" applyBorder="1"/>
    <xf numFmtId="9" fontId="127" fillId="0" borderId="1" xfId="530" applyNumberFormat="1" applyFont="1" applyFill="1" applyBorder="1"/>
    <xf numFmtId="0" fontId="152" fillId="0" borderId="0" xfId="530" applyFont="1" applyBorder="1"/>
    <xf numFmtId="0" fontId="152" fillId="0" borderId="68" xfId="530" applyFont="1" applyBorder="1"/>
    <xf numFmtId="0" fontId="152" fillId="0" borderId="69" xfId="530" applyFont="1" applyBorder="1"/>
    <xf numFmtId="0" fontId="152" fillId="0" borderId="21" xfId="530" applyFont="1" applyBorder="1"/>
    <xf numFmtId="0" fontId="152" fillId="51" borderId="21" xfId="530" applyFont="1" applyFill="1" applyBorder="1"/>
    <xf numFmtId="0" fontId="152" fillId="51" borderId="1" xfId="530" applyFont="1" applyFill="1" applyBorder="1"/>
    <xf numFmtId="43" fontId="127" fillId="0" borderId="0" xfId="530" applyNumberFormat="1" applyFont="1"/>
    <xf numFmtId="206" fontId="152" fillId="0" borderId="69" xfId="530" applyNumberFormat="1" applyFont="1" applyBorder="1"/>
    <xf numFmtId="43" fontId="152" fillId="0" borderId="69" xfId="530" applyNumberFormat="1" applyFont="1" applyBorder="1"/>
    <xf numFmtId="0" fontId="144" fillId="0" borderId="67" xfId="530" applyFont="1" applyBorder="1"/>
    <xf numFmtId="206" fontId="144" fillId="0" borderId="0" xfId="530" applyNumberFormat="1" applyFont="1"/>
    <xf numFmtId="43" fontId="144" fillId="0" borderId="0" xfId="530" applyNumberFormat="1" applyFont="1"/>
    <xf numFmtId="206" fontId="153" fillId="49" borderId="16" xfId="763" applyNumberFormat="1" applyFont="1" applyFill="1" applyBorder="1"/>
    <xf numFmtId="0" fontId="154" fillId="0" borderId="67" xfId="530" applyFont="1" applyBorder="1"/>
    <xf numFmtId="0" fontId="144" fillId="0" borderId="68" xfId="530" applyFont="1" applyBorder="1"/>
    <xf numFmtId="43" fontId="154" fillId="0" borderId="0" xfId="530" applyNumberFormat="1" applyFont="1"/>
    <xf numFmtId="0" fontId="154" fillId="0" borderId="0" xfId="530" applyFont="1"/>
    <xf numFmtId="206" fontId="153" fillId="49" borderId="70" xfId="763" applyNumberFormat="1" applyFont="1" applyFill="1" applyBorder="1"/>
    <xf numFmtId="206" fontId="153" fillId="0" borderId="67" xfId="763" applyNumberFormat="1" applyFont="1" applyBorder="1"/>
    <xf numFmtId="206" fontId="153" fillId="49" borderId="67" xfId="763" applyNumberFormat="1" applyFont="1" applyFill="1" applyBorder="1"/>
    <xf numFmtId="206" fontId="127" fillId="0" borderId="67" xfId="765" applyNumberFormat="1" applyFont="1" applyBorder="1"/>
    <xf numFmtId="206" fontId="127" fillId="51" borderId="67" xfId="765" applyNumberFormat="1" applyFont="1" applyFill="1" applyBorder="1"/>
    <xf numFmtId="206" fontId="152" fillId="49" borderId="69" xfId="765" applyNumberFormat="1" applyFont="1" applyFill="1" applyBorder="1"/>
    <xf numFmtId="0" fontId="148" fillId="0" borderId="68" xfId="530" applyFont="1" applyBorder="1"/>
    <xf numFmtId="206" fontId="149" fillId="49" borderId="69" xfId="765" applyNumberFormat="1" applyFont="1" applyFill="1" applyBorder="1"/>
    <xf numFmtId="206" fontId="127" fillId="0" borderId="0" xfId="530" applyNumberFormat="1" applyFont="1"/>
    <xf numFmtId="0" fontId="149" fillId="0" borderId="0" xfId="530" applyFont="1"/>
    <xf numFmtId="206" fontId="153" fillId="49" borderId="71" xfId="763" applyNumberFormat="1" applyFont="1" applyFill="1" applyBorder="1"/>
    <xf numFmtId="206" fontId="154" fillId="0" borderId="67" xfId="765" applyNumberFormat="1" applyFont="1" applyBorder="1"/>
    <xf numFmtId="43" fontId="153" fillId="49" borderId="71" xfId="763" applyNumberFormat="1" applyFont="1" applyFill="1" applyBorder="1"/>
    <xf numFmtId="206" fontId="154" fillId="0" borderId="0" xfId="765" applyNumberFormat="1" applyFont="1" applyBorder="1"/>
    <xf numFmtId="206" fontId="153" fillId="0" borderId="70" xfId="763" applyNumberFormat="1" applyFont="1" applyBorder="1"/>
    <xf numFmtId="206" fontId="155" fillId="49" borderId="69" xfId="763" applyNumberFormat="1" applyFont="1" applyFill="1" applyBorder="1"/>
    <xf numFmtId="43" fontId="127" fillId="0" borderId="69" xfId="765" applyFont="1" applyBorder="1"/>
    <xf numFmtId="43" fontId="127" fillId="0" borderId="21" xfId="765" applyFont="1" applyBorder="1"/>
    <xf numFmtId="43" fontId="127" fillId="0" borderId="1" xfId="765" applyFont="1" applyBorder="1"/>
    <xf numFmtId="9" fontId="127" fillId="52" borderId="0" xfId="530" applyNumberFormat="1" applyFont="1" applyFill="1"/>
    <xf numFmtId="9" fontId="152" fillId="0" borderId="69" xfId="764" applyFont="1" applyBorder="1"/>
    <xf numFmtId="0" fontId="144" fillId="0" borderId="72" xfId="530" applyFont="1" applyBorder="1"/>
    <xf numFmtId="0" fontId="127" fillId="0" borderId="3" xfId="530" applyFont="1" applyBorder="1"/>
    <xf numFmtId="0" fontId="127" fillId="0" borderId="73" xfId="530" applyFont="1" applyBorder="1"/>
    <xf numFmtId="206" fontId="144" fillId="0" borderId="74" xfId="765" applyNumberFormat="1" applyFont="1" applyBorder="1"/>
    <xf numFmtId="206" fontId="144" fillId="0" borderId="73" xfId="765" applyNumberFormat="1" applyFont="1" applyBorder="1"/>
    <xf numFmtId="0" fontId="144" fillId="0" borderId="1" xfId="530" applyFont="1" applyBorder="1"/>
    <xf numFmtId="43" fontId="127" fillId="49" borderId="1" xfId="530" applyNumberFormat="1" applyFont="1" applyFill="1" applyBorder="1"/>
    <xf numFmtId="9" fontId="127" fillId="49" borderId="1" xfId="766" applyFont="1" applyFill="1" applyBorder="1"/>
    <xf numFmtId="9" fontId="127" fillId="52" borderId="1" xfId="766" applyFont="1" applyFill="1" applyBorder="1"/>
    <xf numFmtId="9" fontId="127" fillId="0" borderId="0" xfId="766" applyFont="1"/>
    <xf numFmtId="206" fontId="153" fillId="0" borderId="16" xfId="763" applyNumberFormat="1" applyFont="1" applyBorder="1"/>
    <xf numFmtId="206" fontId="149" fillId="0" borderId="21" xfId="765" applyNumberFormat="1" applyFont="1" applyBorder="1"/>
    <xf numFmtId="206" fontId="153" fillId="0" borderId="71" xfId="763" applyNumberFormat="1" applyFont="1" applyBorder="1"/>
    <xf numFmtId="206" fontId="127" fillId="0" borderId="21" xfId="765" applyNumberFormat="1" applyFont="1" applyBorder="1"/>
    <xf numFmtId="206" fontId="156" fillId="0" borderId="21" xfId="765" applyNumberFormat="1" applyFont="1" applyBorder="1"/>
    <xf numFmtId="43" fontId="157" fillId="0" borderId="0" xfId="765" applyFont="1"/>
    <xf numFmtId="43" fontId="127" fillId="0" borderId="0" xfId="765" applyFont="1"/>
    <xf numFmtId="206" fontId="153" fillId="0" borderId="16" xfId="763" applyNumberFormat="1" applyFont="1" applyFill="1" applyBorder="1"/>
    <xf numFmtId="206" fontId="153" fillId="0" borderId="71" xfId="763" applyNumberFormat="1" applyFont="1" applyFill="1" applyBorder="1"/>
    <xf numFmtId="268" fontId="152" fillId="0" borderId="21" xfId="765" applyNumberFormat="1" applyFont="1" applyBorder="1"/>
    <xf numFmtId="269" fontId="132" fillId="0" borderId="1" xfId="763" applyNumberFormat="1" applyFill="1" applyBorder="1" applyAlignment="1" applyProtection="1">
      <alignment horizontal="center"/>
    </xf>
    <xf numFmtId="38" fontId="159" fillId="0" borderId="71" xfId="1" applyNumberFormat="1" applyFont="1" applyBorder="1"/>
    <xf numFmtId="38" fontId="159" fillId="0" borderId="71" xfId="0" applyNumberFormat="1" applyFont="1" applyBorder="1"/>
    <xf numFmtId="38" fontId="159" fillId="0" borderId="75" xfId="0" applyNumberFormat="1" applyFont="1" applyBorder="1"/>
    <xf numFmtId="0" fontId="144" fillId="0" borderId="0" xfId="530" applyFont="1" applyBorder="1"/>
    <xf numFmtId="0" fontId="127" fillId="0" borderId="0" xfId="530" quotePrefix="1" applyFont="1" applyBorder="1" applyAlignment="1">
      <alignment horizontal="right"/>
    </xf>
    <xf numFmtId="9" fontId="127" fillId="0" borderId="0" xfId="530" applyNumberFormat="1" applyFont="1" applyBorder="1"/>
    <xf numFmtId="9" fontId="154" fillId="0" borderId="0" xfId="764" applyFont="1" applyBorder="1"/>
    <xf numFmtId="9" fontId="154" fillId="0" borderId="0" xfId="530" applyNumberFormat="1" applyFont="1" applyBorder="1"/>
    <xf numFmtId="0" fontId="144" fillId="49" borderId="1" xfId="530" applyFont="1" applyFill="1" applyBorder="1" applyAlignment="1">
      <alignment horizontal="center"/>
    </xf>
    <xf numFmtId="0" fontId="144" fillId="49" borderId="1" xfId="530" applyFont="1" applyFill="1" applyBorder="1"/>
    <xf numFmtId="9" fontId="127" fillId="49" borderId="1" xfId="530" applyNumberFormat="1" applyFont="1" applyFill="1" applyBorder="1"/>
    <xf numFmtId="9" fontId="127" fillId="49" borderId="0" xfId="766" applyFont="1" applyFill="1"/>
    <xf numFmtId="0" fontId="127" fillId="49" borderId="1" xfId="530" applyFont="1" applyFill="1" applyBorder="1"/>
    <xf numFmtId="0" fontId="152" fillId="49" borderId="1" xfId="530" applyFont="1" applyFill="1" applyBorder="1"/>
    <xf numFmtId="269" fontId="132" fillId="49" borderId="1" xfId="763" applyNumberFormat="1" applyFill="1" applyBorder="1" applyAlignment="1" applyProtection="1">
      <alignment horizontal="center"/>
    </xf>
    <xf numFmtId="0" fontId="144" fillId="49" borderId="0" xfId="530" applyFont="1" applyFill="1"/>
    <xf numFmtId="43" fontId="144" fillId="49" borderId="0" xfId="530" applyNumberFormat="1" applyFont="1" applyFill="1"/>
    <xf numFmtId="206" fontId="144" fillId="49" borderId="0" xfId="530" applyNumberFormat="1" applyFont="1" applyFill="1"/>
    <xf numFmtId="0" fontId="154" fillId="49" borderId="0" xfId="530" applyFont="1" applyFill="1"/>
    <xf numFmtId="43" fontId="127" fillId="49" borderId="1" xfId="765" applyFont="1" applyFill="1" applyBorder="1"/>
    <xf numFmtId="9" fontId="127" fillId="49" borderId="0" xfId="530" applyNumberFormat="1" applyFont="1" applyFill="1"/>
    <xf numFmtId="206" fontId="144" fillId="49" borderId="73" xfId="765" applyNumberFormat="1" applyFont="1" applyFill="1" applyBorder="1"/>
    <xf numFmtId="0" fontId="144" fillId="49" borderId="47" xfId="530" applyFont="1" applyFill="1" applyBorder="1"/>
    <xf numFmtId="43" fontId="127" fillId="49" borderId="47" xfId="530" applyNumberFormat="1" applyFont="1" applyFill="1" applyBorder="1"/>
    <xf numFmtId="9" fontId="127" fillId="49" borderId="47" xfId="766" applyFont="1" applyFill="1" applyBorder="1"/>
    <xf numFmtId="206" fontId="127" fillId="49" borderId="0" xfId="765" applyNumberFormat="1" applyFont="1" applyFill="1" applyBorder="1"/>
    <xf numFmtId="0" fontId="127" fillId="49" borderId="1" xfId="530" applyFont="1" applyFill="1" applyBorder="1" applyAlignment="1">
      <alignment horizontal="left"/>
    </xf>
    <xf numFmtId="0" fontId="144" fillId="49" borderId="1" xfId="530" applyFont="1" applyFill="1" applyBorder="1" applyAlignment="1">
      <alignment horizontal="left"/>
    </xf>
    <xf numFmtId="267" fontId="127" fillId="49" borderId="1" xfId="530" applyNumberFormat="1" applyFont="1" applyFill="1" applyBorder="1"/>
    <xf numFmtId="206" fontId="152" fillId="49" borderId="1" xfId="530" applyNumberFormat="1" applyFont="1" applyFill="1" applyBorder="1"/>
    <xf numFmtId="38" fontId="159" fillId="49" borderId="1" xfId="0" applyNumberFormat="1" applyFont="1" applyFill="1" applyBorder="1"/>
    <xf numFmtId="206" fontId="160" fillId="49" borderId="1" xfId="0" applyNumberFormat="1" applyFont="1" applyFill="1" applyBorder="1"/>
    <xf numFmtId="270" fontId="5" fillId="49" borderId="1" xfId="809" applyNumberFormat="1" applyFont="1" applyFill="1" applyBorder="1" applyAlignment="1" applyProtection="1"/>
    <xf numFmtId="206" fontId="153" fillId="49" borderId="1" xfId="763" applyNumberFormat="1" applyFont="1" applyFill="1" applyBorder="1"/>
    <xf numFmtId="206" fontId="149" fillId="49" borderId="1" xfId="765" applyNumberFormat="1" applyFont="1" applyFill="1" applyBorder="1"/>
    <xf numFmtId="0" fontId="154" fillId="49" borderId="1" xfId="530" applyFont="1" applyFill="1" applyBorder="1"/>
    <xf numFmtId="0" fontId="149" fillId="49" borderId="1" xfId="530" applyFont="1" applyFill="1" applyBorder="1"/>
    <xf numFmtId="206" fontId="152" fillId="49" borderId="1" xfId="765" applyNumberFormat="1" applyFont="1" applyFill="1" applyBorder="1"/>
    <xf numFmtId="0" fontId="148" fillId="49" borderId="1" xfId="530" applyFont="1" applyFill="1" applyBorder="1"/>
    <xf numFmtId="206" fontId="127" fillId="49" borderId="1" xfId="530" applyNumberFormat="1" applyFont="1" applyFill="1" applyBorder="1"/>
    <xf numFmtId="206" fontId="156" fillId="49" borderId="1" xfId="765" applyNumberFormat="1" applyFont="1" applyFill="1" applyBorder="1"/>
    <xf numFmtId="268" fontId="152" fillId="49" borderId="1" xfId="765" applyNumberFormat="1" applyFont="1" applyFill="1" applyBorder="1"/>
    <xf numFmtId="206" fontId="154" fillId="49" borderId="1" xfId="765" applyNumberFormat="1" applyFont="1" applyFill="1" applyBorder="1"/>
    <xf numFmtId="206" fontId="155" fillId="49" borderId="1" xfId="763" applyNumberFormat="1" applyFont="1" applyFill="1" applyBorder="1"/>
    <xf numFmtId="9" fontId="152" fillId="49" borderId="1" xfId="764" applyFont="1" applyFill="1" applyBorder="1"/>
    <xf numFmtId="206" fontId="144" fillId="49" borderId="1" xfId="765" applyNumberFormat="1" applyFont="1" applyFill="1" applyBorder="1"/>
    <xf numFmtId="9" fontId="161" fillId="0" borderId="0" xfId="530" applyNumberFormat="1" applyFont="1"/>
    <xf numFmtId="0" fontId="127" fillId="0" borderId="67" xfId="530" applyFont="1" applyFill="1" applyBorder="1" applyAlignment="1">
      <alignment horizontal="left"/>
    </xf>
    <xf numFmtId="0" fontId="127" fillId="0" borderId="0" xfId="530" applyFont="1" applyFill="1" applyBorder="1" applyAlignment="1">
      <alignment horizontal="left"/>
    </xf>
    <xf numFmtId="0" fontId="127" fillId="0" borderId="68" xfId="530" applyFont="1" applyFill="1" applyBorder="1" applyAlignment="1">
      <alignment horizontal="left"/>
    </xf>
    <xf numFmtId="0" fontId="127" fillId="49" borderId="1" xfId="530" applyFont="1" applyFill="1" applyBorder="1" applyAlignment="1">
      <alignment horizontal="left"/>
    </xf>
    <xf numFmtId="9" fontId="75" fillId="0" borderId="0" xfId="530" applyNumberFormat="1" applyFont="1"/>
    <xf numFmtId="267" fontId="127" fillId="0" borderId="67" xfId="764" applyNumberFormat="1" applyFont="1" applyBorder="1"/>
    <xf numFmtId="0" fontId="154" fillId="0" borderId="0" xfId="530" applyFont="1" applyBorder="1"/>
    <xf numFmtId="267" fontId="154" fillId="0" borderId="69" xfId="764" applyNumberFormat="1" applyFont="1" applyBorder="1"/>
    <xf numFmtId="43" fontId="127" fillId="0" borderId="73" xfId="763" applyFont="1" applyBorder="1"/>
    <xf numFmtId="43" fontId="152" fillId="0" borderId="21" xfId="530" applyNumberFormat="1" applyFont="1" applyBorder="1"/>
    <xf numFmtId="0" fontId="127" fillId="52" borderId="1" xfId="530" applyFont="1" applyFill="1" applyBorder="1"/>
    <xf numFmtId="206" fontId="127" fillId="52" borderId="1" xfId="763" applyNumberFormat="1" applyFont="1" applyFill="1" applyBorder="1"/>
    <xf numFmtId="0" fontId="144" fillId="0" borderId="22" xfId="530" applyFont="1" applyBorder="1" applyAlignment="1"/>
    <xf numFmtId="9" fontId="127" fillId="0" borderId="1" xfId="530" applyNumberFormat="1" applyFont="1" applyBorder="1" applyAlignment="1">
      <alignment horizontal="center"/>
    </xf>
    <xf numFmtId="9" fontId="154" fillId="0" borderId="1" xfId="530" applyNumberFormat="1" applyFont="1" applyBorder="1" applyAlignment="1">
      <alignment horizontal="center"/>
    </xf>
    <xf numFmtId="43" fontId="144" fillId="0" borderId="0" xfId="763" applyFont="1" applyBorder="1"/>
    <xf numFmtId="43" fontId="127" fillId="0" borderId="0" xfId="763" applyFont="1" applyBorder="1"/>
    <xf numFmtId="269" fontId="132" fillId="0" borderId="21" xfId="763" applyNumberFormat="1" applyFill="1" applyBorder="1" applyAlignment="1" applyProtection="1">
      <alignment horizontal="center"/>
    </xf>
    <xf numFmtId="38" fontId="159" fillId="0" borderId="21" xfId="0" applyNumberFormat="1" applyFont="1" applyBorder="1"/>
    <xf numFmtId="38" fontId="159" fillId="0" borderId="16" xfId="0" applyNumberFormat="1" applyFont="1" applyBorder="1"/>
    <xf numFmtId="206" fontId="152" fillId="0" borderId="67" xfId="530" applyNumberFormat="1" applyFont="1" applyBorder="1"/>
    <xf numFmtId="269" fontId="0" fillId="49" borderId="1" xfId="763" applyNumberFormat="1" applyFont="1" applyFill="1" applyBorder="1" applyAlignment="1" applyProtection="1">
      <alignment horizontal="center"/>
    </xf>
    <xf numFmtId="206" fontId="153" fillId="0" borderId="71" xfId="814" applyNumberFormat="1" applyFont="1" applyBorder="1"/>
    <xf numFmtId="267" fontId="127" fillId="0" borderId="69" xfId="764" applyNumberFormat="1" applyFont="1" applyFill="1" applyBorder="1"/>
    <xf numFmtId="206" fontId="153" fillId="0" borderId="71" xfId="817" applyNumberFormat="1" applyFont="1" applyBorder="1"/>
    <xf numFmtId="43" fontId="152" fillId="0" borderId="69" xfId="763" applyFont="1" applyBorder="1"/>
    <xf numFmtId="9" fontId="144" fillId="0" borderId="0" xfId="764" applyFont="1" applyBorder="1"/>
    <xf numFmtId="9" fontId="154" fillId="0" borderId="0" xfId="766" applyFont="1" applyFill="1" applyBorder="1"/>
    <xf numFmtId="9" fontId="154" fillId="0" borderId="0" xfId="766" quotePrefix="1" applyFont="1" applyFill="1" applyBorder="1"/>
    <xf numFmtId="9" fontId="154" fillId="0" borderId="0" xfId="530" applyNumberFormat="1" applyFont="1" applyAlignment="1">
      <alignment horizontal="left"/>
    </xf>
    <xf numFmtId="9" fontId="127" fillId="52" borderId="69" xfId="530" applyNumberFormat="1" applyFont="1" applyFill="1" applyBorder="1"/>
    <xf numFmtId="9" fontId="127" fillId="52" borderId="70" xfId="530" applyNumberFormat="1" applyFont="1" applyFill="1" applyBorder="1"/>
    <xf numFmtId="267" fontId="127" fillId="52" borderId="69" xfId="530" applyNumberFormat="1" applyFont="1" applyFill="1" applyBorder="1"/>
    <xf numFmtId="267" fontId="127" fillId="52" borderId="70" xfId="530" applyNumberFormat="1" applyFont="1" applyFill="1" applyBorder="1"/>
    <xf numFmtId="0" fontId="147" fillId="0" borderId="0" xfId="530" applyFont="1" applyAlignment="1">
      <alignment vertical="center"/>
    </xf>
    <xf numFmtId="0" fontId="127" fillId="0" borderId="0" xfId="530" applyFont="1" applyAlignment="1">
      <alignment vertical="center"/>
    </xf>
    <xf numFmtId="0" fontId="65" fillId="0" borderId="0" xfId="530" applyFont="1" applyAlignment="1">
      <alignment vertical="center"/>
    </xf>
    <xf numFmtId="0" fontId="144" fillId="0" borderId="0" xfId="530" applyFont="1" applyAlignment="1">
      <alignment vertical="center"/>
    </xf>
    <xf numFmtId="0" fontId="127" fillId="0" borderId="1" xfId="530" applyFont="1" applyBorder="1" applyAlignment="1">
      <alignment vertical="center"/>
    </xf>
    <xf numFmtId="206" fontId="127" fillId="0" borderId="1" xfId="530" applyNumberFormat="1" applyFont="1" applyBorder="1" applyAlignment="1">
      <alignment vertical="center"/>
    </xf>
    <xf numFmtId="0" fontId="148" fillId="0" borderId="1" xfId="530" applyFont="1" applyBorder="1" applyAlignment="1">
      <alignment vertical="center"/>
    </xf>
    <xf numFmtId="206" fontId="149" fillId="0" borderId="1" xfId="763" applyNumberFormat="1" applyFont="1" applyBorder="1" applyAlignment="1">
      <alignment vertical="center"/>
    </xf>
    <xf numFmtId="0" fontId="149" fillId="0" borderId="0" xfId="530" applyFont="1" applyBorder="1" applyAlignment="1">
      <alignment vertical="center"/>
    </xf>
    <xf numFmtId="0" fontId="127" fillId="0" borderId="0" xfId="530" applyFont="1" applyBorder="1" applyAlignment="1">
      <alignment vertical="center"/>
    </xf>
    <xf numFmtId="0" fontId="148" fillId="0" borderId="0" xfId="530" applyFont="1" applyBorder="1" applyAlignment="1">
      <alignment vertical="center"/>
    </xf>
    <xf numFmtId="206" fontId="149" fillId="0" borderId="0" xfId="763" applyNumberFormat="1" applyFont="1" applyAlignment="1">
      <alignment vertical="center"/>
    </xf>
    <xf numFmtId="0" fontId="144" fillId="0" borderId="22" xfId="530" applyFont="1" applyBorder="1" applyAlignment="1">
      <alignment horizontal="center" vertical="center"/>
    </xf>
    <xf numFmtId="0" fontId="144" fillId="0" borderId="1" xfId="530" applyFont="1" applyBorder="1" applyAlignment="1">
      <alignment horizontal="center" vertical="center"/>
    </xf>
    <xf numFmtId="0" fontId="144" fillId="51" borderId="22" xfId="530" applyFont="1" applyFill="1" applyBorder="1" applyAlignment="1">
      <alignment horizontal="center" vertical="center"/>
    </xf>
    <xf numFmtId="0" fontId="144" fillId="51" borderId="1" xfId="530" applyFont="1" applyFill="1" applyBorder="1" applyAlignment="1">
      <alignment horizontal="center" vertical="center"/>
    </xf>
    <xf numFmtId="0" fontId="144" fillId="0" borderId="0" xfId="530" applyFont="1" applyFill="1" applyBorder="1" applyAlignment="1">
      <alignment vertical="center"/>
    </xf>
    <xf numFmtId="206" fontId="127" fillId="0" borderId="69" xfId="765" applyNumberFormat="1" applyFont="1" applyBorder="1" applyAlignment="1">
      <alignment vertical="center"/>
    </xf>
    <xf numFmtId="206" fontId="127" fillId="49" borderId="21" xfId="765" applyNumberFormat="1" applyFont="1" applyFill="1" applyBorder="1" applyAlignment="1">
      <alignment vertical="center"/>
    </xf>
    <xf numFmtId="206" fontId="127" fillId="49" borderId="1" xfId="765" applyNumberFormat="1" applyFont="1" applyFill="1" applyBorder="1" applyAlignment="1">
      <alignment vertical="center"/>
    </xf>
    <xf numFmtId="206" fontId="127" fillId="0" borderId="0" xfId="763" applyNumberFormat="1" applyFont="1" applyFill="1" applyBorder="1" applyAlignment="1">
      <alignment vertical="center"/>
    </xf>
    <xf numFmtId="0" fontId="127" fillId="49" borderId="0" xfId="530" applyFont="1" applyFill="1" applyAlignment="1">
      <alignment vertical="center"/>
    </xf>
    <xf numFmtId="206" fontId="127" fillId="0" borderId="1" xfId="765" applyNumberFormat="1" applyFont="1" applyBorder="1" applyAlignment="1">
      <alignment vertical="center"/>
    </xf>
    <xf numFmtId="43" fontId="127" fillId="49" borderId="0" xfId="530" applyNumberFormat="1" applyFont="1" applyFill="1" applyAlignment="1">
      <alignment vertical="center"/>
    </xf>
    <xf numFmtId="267" fontId="127" fillId="0" borderId="69" xfId="764" applyNumberFormat="1" applyFont="1" applyBorder="1" applyAlignment="1">
      <alignment vertical="center"/>
    </xf>
    <xf numFmtId="267" fontId="127" fillId="0" borderId="1" xfId="764" applyNumberFormat="1" applyFont="1" applyBorder="1" applyAlignment="1">
      <alignment vertical="center"/>
    </xf>
    <xf numFmtId="9" fontId="127" fillId="0" borderId="0" xfId="766" applyFont="1" applyFill="1" applyBorder="1" applyAlignment="1">
      <alignment vertical="center"/>
    </xf>
    <xf numFmtId="0" fontId="127" fillId="0" borderId="67" xfId="530" applyFont="1" applyFill="1" applyBorder="1" applyAlignment="1">
      <alignment horizontal="left" vertical="center"/>
    </xf>
    <xf numFmtId="0" fontId="127" fillId="0" borderId="0" xfId="530" applyFont="1" applyFill="1" applyBorder="1" applyAlignment="1">
      <alignment horizontal="left" vertical="center"/>
    </xf>
    <xf numFmtId="0" fontId="127" fillId="0" borderId="68" xfId="530" applyFont="1" applyFill="1" applyBorder="1" applyAlignment="1">
      <alignment horizontal="left" vertical="center"/>
    </xf>
    <xf numFmtId="267" fontId="127" fillId="0" borderId="67" xfId="764" applyNumberFormat="1" applyFont="1" applyBorder="1" applyAlignment="1">
      <alignment vertical="center"/>
    </xf>
    <xf numFmtId="0" fontId="144" fillId="0" borderId="67" xfId="530" applyFont="1" applyFill="1" applyBorder="1" applyAlignment="1">
      <alignment horizontal="left" vertical="center"/>
    </xf>
    <xf numFmtId="9" fontId="127" fillId="0" borderId="69" xfId="764" applyFont="1" applyBorder="1" applyAlignment="1">
      <alignment vertical="center"/>
    </xf>
    <xf numFmtId="9" fontId="127" fillId="49" borderId="21" xfId="764" applyFont="1" applyFill="1" applyBorder="1" applyAlignment="1">
      <alignment vertical="center"/>
    </xf>
    <xf numFmtId="9" fontId="127" fillId="49" borderId="1" xfId="764" applyFont="1" applyFill="1" applyBorder="1" applyAlignment="1">
      <alignment vertical="center"/>
    </xf>
    <xf numFmtId="0" fontId="154" fillId="0" borderId="68" xfId="530" applyFont="1" applyBorder="1" applyAlignment="1">
      <alignment vertical="center"/>
    </xf>
    <xf numFmtId="9" fontId="127" fillId="0" borderId="69" xfId="530" applyNumberFormat="1" applyFont="1" applyFill="1" applyBorder="1" applyAlignment="1">
      <alignment vertical="center"/>
    </xf>
    <xf numFmtId="9" fontId="127" fillId="0" borderId="0" xfId="766" quotePrefix="1" applyFont="1" applyFill="1" applyBorder="1" applyAlignment="1">
      <alignment vertical="center"/>
    </xf>
    <xf numFmtId="0" fontId="127" fillId="0" borderId="67" xfId="530" applyFont="1" applyBorder="1" applyAlignment="1">
      <alignment vertical="center"/>
    </xf>
    <xf numFmtId="0" fontId="127" fillId="0" borderId="68" xfId="530" applyFont="1" applyBorder="1" applyAlignment="1">
      <alignment vertical="center"/>
    </xf>
    <xf numFmtId="9" fontId="127" fillId="0" borderId="21" xfId="530" applyNumberFormat="1" applyFont="1" applyFill="1" applyBorder="1" applyAlignment="1">
      <alignment vertical="center"/>
    </xf>
    <xf numFmtId="9" fontId="127" fillId="0" borderId="1" xfId="530" applyNumberFormat="1" applyFont="1" applyFill="1" applyBorder="1" applyAlignment="1">
      <alignment vertical="center"/>
    </xf>
    <xf numFmtId="0" fontId="152" fillId="0" borderId="0" xfId="530" applyFont="1" applyBorder="1" applyAlignment="1">
      <alignment vertical="center"/>
    </xf>
    <xf numFmtId="0" fontId="152" fillId="0" borderId="68" xfId="530" applyFont="1" applyBorder="1" applyAlignment="1">
      <alignment vertical="center"/>
    </xf>
    <xf numFmtId="0" fontId="152" fillId="0" borderId="69" xfId="530" applyFont="1" applyBorder="1" applyAlignment="1">
      <alignment vertical="center"/>
    </xf>
    <xf numFmtId="0" fontId="152" fillId="0" borderId="21" xfId="530" applyFont="1" applyBorder="1" applyAlignment="1">
      <alignment vertical="center"/>
    </xf>
    <xf numFmtId="0" fontId="152" fillId="51" borderId="21" xfId="530" applyFont="1" applyFill="1" applyBorder="1" applyAlignment="1">
      <alignment vertical="center"/>
    </xf>
    <xf numFmtId="0" fontId="152" fillId="51" borderId="1" xfId="530" applyFont="1" applyFill="1" applyBorder="1" applyAlignment="1">
      <alignment vertical="center"/>
    </xf>
    <xf numFmtId="43" fontId="127" fillId="0" borderId="0" xfId="530" applyNumberFormat="1" applyFont="1" applyAlignment="1">
      <alignment vertical="center"/>
    </xf>
    <xf numFmtId="206" fontId="152" fillId="0" borderId="69" xfId="530" applyNumberFormat="1" applyFont="1" applyBorder="1" applyAlignment="1">
      <alignment vertical="center"/>
    </xf>
    <xf numFmtId="0" fontId="144" fillId="0" borderId="67" xfId="530" applyFont="1" applyBorder="1" applyAlignment="1">
      <alignment vertical="center"/>
    </xf>
    <xf numFmtId="43" fontId="144" fillId="0" borderId="0" xfId="530" applyNumberFormat="1" applyFont="1" applyAlignment="1">
      <alignment vertical="center"/>
    </xf>
    <xf numFmtId="206" fontId="153" fillId="49" borderId="16" xfId="763" applyNumberFormat="1" applyFont="1" applyFill="1" applyBorder="1" applyAlignment="1">
      <alignment vertical="center"/>
    </xf>
    <xf numFmtId="43" fontId="154" fillId="0" borderId="0" xfId="530" applyNumberFormat="1" applyFont="1" applyAlignment="1">
      <alignment vertical="center"/>
    </xf>
    <xf numFmtId="0" fontId="154" fillId="0" borderId="67" xfId="530" applyFont="1" applyBorder="1" applyAlignment="1">
      <alignment vertical="center"/>
    </xf>
    <xf numFmtId="0" fontId="144" fillId="0" borderId="68" xfId="530" applyFont="1" applyBorder="1" applyAlignment="1">
      <alignment vertical="center"/>
    </xf>
    <xf numFmtId="0" fontId="154" fillId="0" borderId="0" xfId="530" applyFont="1" applyAlignment="1">
      <alignment vertical="center"/>
    </xf>
    <xf numFmtId="206" fontId="153" fillId="49" borderId="70" xfId="763" applyNumberFormat="1" applyFont="1" applyFill="1" applyBorder="1" applyAlignment="1">
      <alignment vertical="center"/>
    </xf>
    <xf numFmtId="206" fontId="153" fillId="0" borderId="67" xfId="763" applyNumberFormat="1" applyFont="1" applyBorder="1" applyAlignment="1">
      <alignment vertical="center"/>
    </xf>
    <xf numFmtId="206" fontId="153" fillId="49" borderId="67" xfId="763" applyNumberFormat="1" applyFont="1" applyFill="1" applyBorder="1" applyAlignment="1">
      <alignment vertical="center"/>
    </xf>
    <xf numFmtId="206" fontId="127" fillId="0" borderId="67" xfId="765" applyNumberFormat="1" applyFont="1" applyBorder="1" applyAlignment="1">
      <alignment vertical="center"/>
    </xf>
    <xf numFmtId="206" fontId="127" fillId="51" borderId="67" xfId="765" applyNumberFormat="1" applyFont="1" applyFill="1" applyBorder="1" applyAlignment="1">
      <alignment vertical="center"/>
    </xf>
    <xf numFmtId="206" fontId="127" fillId="0" borderId="0" xfId="530" applyNumberFormat="1" applyFont="1" applyAlignment="1">
      <alignment vertical="center"/>
    </xf>
    <xf numFmtId="0" fontId="149" fillId="0" borderId="0" xfId="530" applyFont="1" applyAlignment="1">
      <alignment vertical="center"/>
    </xf>
    <xf numFmtId="206" fontId="153" fillId="49" borderId="71" xfId="763" applyNumberFormat="1" applyFont="1" applyFill="1" applyBorder="1" applyAlignment="1">
      <alignment vertical="center"/>
    </xf>
    <xf numFmtId="206" fontId="154" fillId="0" borderId="0" xfId="765" applyNumberFormat="1" applyFont="1" applyBorder="1" applyAlignment="1">
      <alignment vertical="center"/>
    </xf>
    <xf numFmtId="43" fontId="127" fillId="0" borderId="21" xfId="765" applyFont="1" applyBorder="1" applyAlignment="1">
      <alignment vertical="center"/>
    </xf>
    <xf numFmtId="9" fontId="127" fillId="52" borderId="0" xfId="530" applyNumberFormat="1" applyFont="1" applyFill="1" applyAlignment="1">
      <alignment vertical="center"/>
    </xf>
    <xf numFmtId="0" fontId="144" fillId="0" borderId="72" xfId="530" applyFont="1" applyBorder="1" applyAlignment="1">
      <alignment vertical="center"/>
    </xf>
    <xf numFmtId="0" fontId="127" fillId="0" borderId="3" xfId="530" applyFont="1" applyBorder="1" applyAlignment="1">
      <alignment vertical="center"/>
    </xf>
    <xf numFmtId="0" fontId="127" fillId="0" borderId="73" xfId="530" applyFont="1" applyBorder="1" applyAlignment="1">
      <alignment vertical="center"/>
    </xf>
    <xf numFmtId="206" fontId="144" fillId="0" borderId="73" xfId="765" applyNumberFormat="1" applyFont="1" applyBorder="1" applyAlignment="1">
      <alignment vertical="center"/>
    </xf>
    <xf numFmtId="0" fontId="144" fillId="0" borderId="1" xfId="530" applyFont="1" applyBorder="1" applyAlignment="1">
      <alignment vertical="center"/>
    </xf>
    <xf numFmtId="43" fontId="127" fillId="49" borderId="1" xfId="530" applyNumberFormat="1" applyFont="1" applyFill="1" applyBorder="1" applyAlignment="1">
      <alignment vertical="center"/>
    </xf>
    <xf numFmtId="9" fontId="127" fillId="49" borderId="1" xfId="766" applyFont="1" applyFill="1" applyBorder="1" applyAlignment="1">
      <alignment vertical="center"/>
    </xf>
    <xf numFmtId="9" fontId="127" fillId="52" borderId="1" xfId="766" applyFont="1" applyFill="1" applyBorder="1" applyAlignment="1">
      <alignment vertical="center"/>
    </xf>
    <xf numFmtId="9" fontId="127" fillId="0" borderId="0" xfId="766" applyFont="1" applyAlignment="1">
      <alignment vertical="center"/>
    </xf>
    <xf numFmtId="206" fontId="153" fillId="0" borderId="16" xfId="763" applyNumberFormat="1" applyFont="1" applyBorder="1" applyAlignment="1">
      <alignment vertical="center"/>
    </xf>
    <xf numFmtId="206" fontId="149" fillId="0" borderId="21" xfId="765" applyNumberFormat="1" applyFont="1" applyBorder="1" applyAlignment="1">
      <alignment vertical="center"/>
    </xf>
    <xf numFmtId="206" fontId="153" fillId="0" borderId="71" xfId="763" applyNumberFormat="1" applyFont="1" applyBorder="1" applyAlignment="1">
      <alignment vertical="center"/>
    </xf>
    <xf numFmtId="206" fontId="127" fillId="51" borderId="21" xfId="765" applyNumberFormat="1" applyFont="1" applyFill="1" applyBorder="1" applyAlignment="1">
      <alignment vertical="center"/>
    </xf>
    <xf numFmtId="206" fontId="127" fillId="51" borderId="1" xfId="765" applyNumberFormat="1" applyFont="1" applyFill="1" applyBorder="1" applyAlignment="1">
      <alignment vertical="center"/>
    </xf>
    <xf numFmtId="206" fontId="127" fillId="0" borderId="21" xfId="765" applyNumberFormat="1" applyFont="1" applyBorder="1" applyAlignment="1">
      <alignment vertical="center"/>
    </xf>
    <xf numFmtId="206" fontId="154" fillId="0" borderId="21" xfId="765" applyNumberFormat="1" applyFont="1" applyBorder="1" applyAlignment="1">
      <alignment vertical="center"/>
    </xf>
    <xf numFmtId="206" fontId="154" fillId="51" borderId="21" xfId="765" applyNumberFormat="1" applyFont="1" applyFill="1" applyBorder="1" applyAlignment="1">
      <alignment vertical="center"/>
    </xf>
    <xf numFmtId="206" fontId="154" fillId="51" borderId="1" xfId="765" applyNumberFormat="1" applyFont="1" applyFill="1" applyBorder="1" applyAlignment="1">
      <alignment vertical="center"/>
    </xf>
    <xf numFmtId="43" fontId="153" fillId="49" borderId="70" xfId="763" applyNumberFormat="1" applyFont="1" applyFill="1" applyBorder="1" applyAlignment="1">
      <alignment vertical="center"/>
    </xf>
    <xf numFmtId="0" fontId="127" fillId="52" borderId="0" xfId="530" applyFont="1" applyFill="1" applyBorder="1" applyAlignment="1">
      <alignment vertical="center"/>
    </xf>
    <xf numFmtId="43" fontId="157" fillId="0" borderId="0" xfId="765" applyFont="1" applyAlignment="1">
      <alignment vertical="center"/>
    </xf>
    <xf numFmtId="43" fontId="127" fillId="0" borderId="0" xfId="765" applyFont="1" applyAlignment="1">
      <alignment vertical="center"/>
    </xf>
    <xf numFmtId="3" fontId="152" fillId="0" borderId="69" xfId="530" applyNumberFormat="1" applyFont="1" applyBorder="1" applyAlignment="1">
      <alignment vertical="center"/>
    </xf>
    <xf numFmtId="3" fontId="144" fillId="0" borderId="0" xfId="530" applyNumberFormat="1" applyFont="1" applyAlignment="1">
      <alignment vertical="center"/>
    </xf>
    <xf numFmtId="206" fontId="153" fillId="49" borderId="78" xfId="763" applyNumberFormat="1" applyFont="1" applyFill="1" applyBorder="1" applyAlignment="1">
      <alignment vertical="center"/>
    </xf>
    <xf numFmtId="3" fontId="127" fillId="0" borderId="1" xfId="530" applyNumberFormat="1" applyFont="1" applyBorder="1" applyAlignment="1">
      <alignment vertical="center"/>
    </xf>
    <xf numFmtId="3" fontId="153" fillId="49" borderId="1" xfId="763" applyNumberFormat="1" applyFont="1" applyFill="1" applyBorder="1" applyAlignment="1">
      <alignment vertical="center"/>
    </xf>
    <xf numFmtId="3" fontId="153" fillId="0" borderId="1" xfId="763" applyNumberFormat="1" applyFont="1" applyBorder="1" applyAlignment="1">
      <alignment vertical="center"/>
    </xf>
    <xf numFmtId="3" fontId="155" fillId="49" borderId="1" xfId="763" applyNumberFormat="1" applyFont="1" applyFill="1" applyBorder="1" applyAlignment="1">
      <alignment vertical="center"/>
    </xf>
    <xf numFmtId="3" fontId="127" fillId="49" borderId="1" xfId="765" applyNumberFormat="1" applyFont="1" applyFill="1" applyBorder="1" applyAlignment="1">
      <alignment vertical="center"/>
    </xf>
    <xf numFmtId="0" fontId="144" fillId="0" borderId="0" xfId="530" applyFont="1" applyBorder="1" applyAlignment="1">
      <alignment vertical="center"/>
    </xf>
    <xf numFmtId="3" fontId="152" fillId="0" borderId="81" xfId="530" applyNumberFormat="1" applyFont="1" applyBorder="1" applyAlignment="1">
      <alignment vertical="center"/>
    </xf>
    <xf numFmtId="3" fontId="144" fillId="0" borderId="1" xfId="530" applyNumberFormat="1" applyFont="1" applyFill="1" applyBorder="1" applyAlignment="1">
      <alignment vertical="center"/>
    </xf>
    <xf numFmtId="3" fontId="153" fillId="0" borderId="1" xfId="763" applyNumberFormat="1" applyFont="1" applyFill="1" applyBorder="1" applyAlignment="1">
      <alignment vertical="center"/>
    </xf>
    <xf numFmtId="3" fontId="127" fillId="0" borderId="1" xfId="765" applyNumberFormat="1" applyFont="1" applyFill="1" applyBorder="1" applyAlignment="1">
      <alignment vertical="center"/>
    </xf>
    <xf numFmtId="43" fontId="127" fillId="0" borderId="83" xfId="765" applyFont="1" applyBorder="1" applyAlignment="1">
      <alignment vertical="center"/>
    </xf>
    <xf numFmtId="9" fontId="127" fillId="0" borderId="1" xfId="764" applyFont="1" applyBorder="1" applyAlignment="1">
      <alignment vertical="center"/>
    </xf>
    <xf numFmtId="9" fontId="152" fillId="0" borderId="1" xfId="764" applyFont="1" applyBorder="1" applyAlignment="1">
      <alignment vertical="center"/>
    </xf>
    <xf numFmtId="206" fontId="144" fillId="0" borderId="1" xfId="765" applyNumberFormat="1" applyFont="1" applyBorder="1" applyAlignment="1">
      <alignment vertical="center"/>
    </xf>
    <xf numFmtId="9" fontId="127" fillId="0" borderId="79" xfId="530" applyNumberFormat="1" applyFont="1" applyFill="1" applyBorder="1" applyAlignment="1">
      <alignment vertical="center"/>
    </xf>
    <xf numFmtId="9" fontId="127" fillId="0" borderId="80" xfId="530" applyNumberFormat="1" applyFont="1" applyFill="1" applyBorder="1" applyAlignment="1">
      <alignment vertical="center"/>
    </xf>
    <xf numFmtId="267" fontId="127" fillId="0" borderId="1" xfId="530" applyNumberFormat="1" applyFont="1" applyFill="1" applyBorder="1" applyAlignment="1">
      <alignment vertical="center"/>
    </xf>
    <xf numFmtId="43" fontId="127" fillId="0" borderId="81" xfId="765" applyFont="1" applyBorder="1" applyAlignment="1">
      <alignment vertical="center"/>
    </xf>
    <xf numFmtId="43" fontId="127" fillId="0" borderId="6" xfId="765" applyFont="1" applyBorder="1" applyAlignment="1">
      <alignment vertical="center"/>
    </xf>
    <xf numFmtId="3" fontId="144" fillId="0" borderId="84" xfId="765" applyNumberFormat="1" applyFont="1" applyBorder="1" applyAlignment="1">
      <alignment horizontal="right" vertical="center"/>
    </xf>
    <xf numFmtId="3" fontId="154" fillId="0" borderId="1" xfId="765" applyNumberFormat="1" applyFont="1" applyBorder="1" applyAlignment="1">
      <alignment vertical="center"/>
    </xf>
    <xf numFmtId="206" fontId="127" fillId="0" borderId="67" xfId="765" applyNumberFormat="1" applyFont="1" applyFill="1" applyBorder="1" applyAlignment="1">
      <alignment vertical="center"/>
    </xf>
    <xf numFmtId="0" fontId="144" fillId="0" borderId="22" xfId="530" applyFont="1" applyFill="1" applyBorder="1" applyAlignment="1">
      <alignment horizontal="center" vertical="center"/>
    </xf>
    <xf numFmtId="0" fontId="144" fillId="0" borderId="1" xfId="530" applyFont="1" applyFill="1" applyBorder="1" applyAlignment="1">
      <alignment horizontal="center" vertical="center"/>
    </xf>
    <xf numFmtId="3" fontId="144" fillId="0" borderId="0" xfId="530" applyNumberFormat="1" applyFont="1" applyFill="1" applyAlignment="1">
      <alignment vertical="center"/>
    </xf>
    <xf numFmtId="0" fontId="127" fillId="0" borderId="47" xfId="530" applyFont="1" applyBorder="1" applyAlignment="1">
      <alignment vertical="center"/>
    </xf>
    <xf numFmtId="0" fontId="148" fillId="0" borderId="21" xfId="530" applyFont="1" applyBorder="1" applyAlignment="1">
      <alignment vertical="center"/>
    </xf>
    <xf numFmtId="3" fontId="144" fillId="0" borderId="1" xfId="765" applyNumberFormat="1" applyFont="1" applyFill="1" applyBorder="1" applyAlignment="1">
      <alignment vertical="center"/>
    </xf>
    <xf numFmtId="3" fontId="144" fillId="0" borderId="1" xfId="763" applyNumberFormat="1" applyFont="1" applyFill="1" applyBorder="1" applyAlignment="1">
      <alignment vertical="center"/>
    </xf>
    <xf numFmtId="3" fontId="6" fillId="0" borderId="1" xfId="763" applyNumberFormat="1" applyFont="1" applyFill="1" applyBorder="1" applyAlignment="1">
      <alignment vertical="center"/>
    </xf>
    <xf numFmtId="9" fontId="144" fillId="57" borderId="0" xfId="530" applyNumberFormat="1" applyFont="1" applyFill="1" applyAlignment="1">
      <alignment vertical="center"/>
    </xf>
    <xf numFmtId="9" fontId="144" fillId="57" borderId="1" xfId="764" applyFont="1" applyFill="1" applyBorder="1" applyAlignment="1">
      <alignment vertical="center"/>
    </xf>
    <xf numFmtId="3" fontId="154" fillId="49" borderId="1" xfId="765" applyNumberFormat="1" applyFont="1" applyFill="1" applyBorder="1" applyAlignment="1">
      <alignment vertical="center"/>
    </xf>
    <xf numFmtId="3" fontId="154" fillId="0" borderId="1" xfId="530" applyNumberFormat="1" applyFont="1" applyBorder="1" applyAlignment="1">
      <alignment vertical="center"/>
    </xf>
    <xf numFmtId="3" fontId="155" fillId="0" borderId="1" xfId="763" applyNumberFormat="1" applyFont="1" applyBorder="1" applyAlignment="1">
      <alignment vertical="center"/>
    </xf>
    <xf numFmtId="3" fontId="153" fillId="49" borderId="1" xfId="763" applyNumberFormat="1" applyFont="1" applyFill="1" applyBorder="1"/>
    <xf numFmtId="3" fontId="149" fillId="49" borderId="1" xfId="765" applyNumberFormat="1" applyFont="1" applyFill="1" applyBorder="1"/>
    <xf numFmtId="3" fontId="144" fillId="49" borderId="0" xfId="530" applyNumberFormat="1" applyFont="1" applyFill="1"/>
    <xf numFmtId="3" fontId="153" fillId="0" borderId="71" xfId="763" applyNumberFormat="1" applyFont="1" applyBorder="1"/>
    <xf numFmtId="3" fontId="127" fillId="49" borderId="1" xfId="765" applyNumberFormat="1" applyFont="1" applyFill="1" applyBorder="1"/>
    <xf numFmtId="3" fontId="127" fillId="49" borderId="0" xfId="765" applyNumberFormat="1" applyFont="1" applyFill="1" applyBorder="1"/>
    <xf numFmtId="3" fontId="152" fillId="49" borderId="1" xfId="765" applyNumberFormat="1" applyFont="1" applyFill="1" applyBorder="1"/>
    <xf numFmtId="3" fontId="155" fillId="49" borderId="1" xfId="763" applyNumberFormat="1" applyFont="1" applyFill="1" applyBorder="1"/>
    <xf numFmtId="3" fontId="144" fillId="49" borderId="1" xfId="765" applyNumberFormat="1" applyFont="1" applyFill="1" applyBorder="1"/>
    <xf numFmtId="3" fontId="127" fillId="49" borderId="0" xfId="530" applyNumberFormat="1" applyFont="1" applyFill="1"/>
    <xf numFmtId="3" fontId="153" fillId="49" borderId="16" xfId="763" applyNumberFormat="1" applyFont="1" applyFill="1" applyBorder="1" applyAlignment="1">
      <alignment horizontal="right"/>
    </xf>
    <xf numFmtId="3" fontId="127" fillId="0" borderId="1" xfId="530" applyNumberFormat="1" applyFont="1" applyBorder="1"/>
    <xf numFmtId="206" fontId="153" fillId="49" borderId="78" xfId="763" applyNumberFormat="1" applyFont="1" applyFill="1" applyBorder="1"/>
    <xf numFmtId="3" fontId="144" fillId="0" borderId="1" xfId="530" applyNumberFormat="1" applyFont="1" applyBorder="1"/>
    <xf numFmtId="0" fontId="142" fillId="0" borderId="6" xfId="569" applyFont="1" applyBorder="1" applyAlignment="1" applyProtection="1">
      <alignment vertical="center"/>
    </xf>
    <xf numFmtId="0" fontId="0" fillId="47" borderId="51" xfId="569" applyNumberFormat="1" applyFont="1" applyFill="1" applyBorder="1" applyAlignment="1" applyProtection="1">
      <alignment vertical="center" shrinkToFit="1"/>
      <protection locked="0"/>
    </xf>
    <xf numFmtId="3" fontId="132" fillId="0" borderId="50" xfId="569" applyNumberFormat="1" applyFont="1" applyBorder="1" applyAlignment="1" applyProtection="1">
      <alignment vertical="center" shrinkToFit="1"/>
    </xf>
    <xf numFmtId="3" fontId="132" fillId="0" borderId="38" xfId="569" applyNumberFormat="1" applyFont="1" applyBorder="1" applyAlignment="1" applyProtection="1">
      <alignment vertical="center" shrinkToFit="1"/>
    </xf>
    <xf numFmtId="3" fontId="132" fillId="0" borderId="33" xfId="569" applyNumberFormat="1" applyFont="1" applyBorder="1" applyAlignment="1" applyProtection="1">
      <alignment vertical="center" shrinkToFit="1"/>
    </xf>
    <xf numFmtId="3" fontId="132" fillId="0" borderId="0" xfId="569" applyNumberFormat="1" applyFont="1" applyBorder="1" applyAlignment="1" applyProtection="1">
      <alignment vertical="center" shrinkToFit="1"/>
    </xf>
    <xf numFmtId="0" fontId="132" fillId="0" borderId="33" xfId="569" applyNumberFormat="1" applyFont="1" applyBorder="1" applyAlignment="1" applyProtection="1">
      <alignment vertical="center"/>
    </xf>
    <xf numFmtId="0" fontId="132" fillId="0" borderId="62" xfId="569" applyNumberFormat="1" applyFont="1" applyBorder="1" applyAlignment="1" applyProtection="1">
      <alignment vertical="center"/>
    </xf>
    <xf numFmtId="0" fontId="132" fillId="0" borderId="0" xfId="569" applyFont="1" applyBorder="1" applyAlignment="1" applyProtection="1">
      <alignment vertical="center"/>
    </xf>
    <xf numFmtId="0" fontId="142" fillId="0" borderId="49" xfId="569" applyFont="1" applyBorder="1" applyAlignment="1" applyProtection="1">
      <alignment vertical="center"/>
    </xf>
    <xf numFmtId="0" fontId="132" fillId="47" borderId="48" xfId="569" applyNumberFormat="1" applyFont="1" applyFill="1" applyBorder="1" applyAlignment="1" applyProtection="1">
      <alignment vertical="center" shrinkToFit="1"/>
      <protection locked="0"/>
    </xf>
    <xf numFmtId="0" fontId="132" fillId="0" borderId="22" xfId="569" applyFont="1" applyFill="1" applyBorder="1" applyAlignment="1" applyProtection="1">
      <alignment horizontal="center" vertical="center"/>
    </xf>
    <xf numFmtId="3" fontId="132" fillId="0" borderId="8" xfId="569" applyNumberFormat="1" applyFont="1" applyFill="1" applyBorder="1" applyAlignment="1" applyProtection="1">
      <alignment horizontal="center" vertical="center" shrinkToFit="1"/>
    </xf>
    <xf numFmtId="3" fontId="132" fillId="0" borderId="47" xfId="569" applyNumberFormat="1" applyFont="1" applyBorder="1" applyAlignment="1" applyProtection="1">
      <alignment horizontal="center" vertical="center" shrinkToFit="1"/>
    </xf>
    <xf numFmtId="0" fontId="132" fillId="0" borderId="33" xfId="569" applyFont="1" applyBorder="1" applyAlignment="1" applyProtection="1">
      <alignment vertical="center"/>
    </xf>
    <xf numFmtId="3" fontId="132" fillId="47" borderId="22" xfId="569" applyNumberFormat="1" applyFont="1" applyFill="1" applyBorder="1" applyAlignment="1" applyProtection="1">
      <alignment vertical="center"/>
    </xf>
    <xf numFmtId="0" fontId="132" fillId="47" borderId="47" xfId="569" applyFont="1" applyFill="1" applyBorder="1" applyAlignment="1" applyProtection="1">
      <alignment vertical="center"/>
    </xf>
    <xf numFmtId="0" fontId="0" fillId="47" borderId="48" xfId="569" applyNumberFormat="1" applyFont="1" applyFill="1" applyBorder="1" applyAlignment="1" applyProtection="1">
      <alignment vertical="center" shrinkToFit="1"/>
      <protection locked="0"/>
    </xf>
    <xf numFmtId="0" fontId="132" fillId="47" borderId="52" xfId="569" applyNumberFormat="1" applyFont="1" applyFill="1" applyBorder="1" applyAlignment="1" applyProtection="1">
      <alignment horizontal="center" vertical="center" shrinkToFit="1"/>
      <protection locked="0"/>
    </xf>
    <xf numFmtId="0" fontId="132" fillId="47" borderId="53" xfId="569" applyNumberFormat="1" applyFont="1" applyFill="1" applyBorder="1" applyAlignment="1" applyProtection="1">
      <alignment horizontal="center" vertical="center" shrinkToFit="1"/>
      <protection locked="0"/>
    </xf>
    <xf numFmtId="0" fontId="132" fillId="47" borderId="54" xfId="569" applyNumberFormat="1" applyFont="1" applyFill="1" applyBorder="1" applyAlignment="1" applyProtection="1">
      <alignment horizontal="center" vertical="center" shrinkToFit="1"/>
      <protection locked="0"/>
    </xf>
    <xf numFmtId="3" fontId="132" fillId="0" borderId="1" xfId="569" applyNumberFormat="1" applyFont="1" applyBorder="1" applyAlignment="1" applyProtection="1">
      <alignment horizontal="center" vertical="center"/>
    </xf>
    <xf numFmtId="0" fontId="142" fillId="0" borderId="46" xfId="569" applyFont="1" applyBorder="1" applyAlignment="1" applyProtection="1">
      <alignment vertical="center"/>
    </xf>
    <xf numFmtId="0" fontId="0" fillId="47" borderId="45" xfId="569" applyNumberFormat="1" applyFont="1" applyFill="1" applyBorder="1" applyAlignment="1" applyProtection="1">
      <alignment vertical="center" shrinkToFit="1"/>
      <protection locked="0"/>
    </xf>
    <xf numFmtId="0" fontId="132" fillId="47" borderId="55" xfId="569" applyNumberFormat="1" applyFont="1" applyFill="1" applyBorder="1" applyAlignment="1" applyProtection="1">
      <alignment horizontal="center" vertical="center" shrinkToFit="1"/>
      <protection locked="0"/>
    </xf>
    <xf numFmtId="0" fontId="132" fillId="47" borderId="56" xfId="569" applyNumberFormat="1" applyFont="1" applyFill="1" applyBorder="1" applyAlignment="1" applyProtection="1">
      <alignment horizontal="center" vertical="center" shrinkToFit="1"/>
      <protection locked="0"/>
    </xf>
    <xf numFmtId="0" fontId="132" fillId="47" borderId="57" xfId="569" applyNumberFormat="1" applyFont="1" applyFill="1" applyBorder="1" applyAlignment="1" applyProtection="1">
      <alignment horizontal="center" vertical="center" shrinkToFit="1"/>
      <protection locked="0"/>
    </xf>
    <xf numFmtId="0" fontId="132" fillId="0" borderId="38" xfId="569" applyFont="1" applyBorder="1" applyAlignment="1" applyProtection="1">
      <alignment vertical="center"/>
    </xf>
    <xf numFmtId="3" fontId="132" fillId="0" borderId="42" xfId="569" applyNumberFormat="1" applyFont="1" applyBorder="1" applyAlignment="1" applyProtection="1">
      <alignment vertical="center" shrinkToFit="1"/>
    </xf>
    <xf numFmtId="3" fontId="132" fillId="0" borderId="40" xfId="569" applyNumberFormat="1" applyFont="1" applyBorder="1" applyAlignment="1" applyProtection="1">
      <alignment vertical="center" shrinkToFit="1"/>
    </xf>
    <xf numFmtId="3" fontId="132" fillId="0" borderId="76" xfId="569" applyNumberFormat="1" applyFont="1" applyBorder="1" applyAlignment="1" applyProtection="1">
      <alignment vertical="center" shrinkToFit="1"/>
    </xf>
    <xf numFmtId="3" fontId="132" fillId="0" borderId="77" xfId="569" applyNumberFormat="1" applyFont="1" applyBorder="1" applyAlignment="1" applyProtection="1">
      <alignment vertical="center" shrinkToFit="1"/>
    </xf>
    <xf numFmtId="3" fontId="0" fillId="0" borderId="43" xfId="569" applyNumberFormat="1" applyFont="1" applyBorder="1" applyAlignment="1" applyProtection="1">
      <alignment horizontal="right" vertical="center" shrinkToFit="1"/>
    </xf>
    <xf numFmtId="41" fontId="0" fillId="50" borderId="58" xfId="569" applyNumberFormat="1" applyFont="1" applyFill="1" applyBorder="1" applyAlignment="1" applyProtection="1">
      <alignment vertical="center" shrinkToFit="1"/>
    </xf>
    <xf numFmtId="41" fontId="0" fillId="50" borderId="59" xfId="569" applyNumberFormat="1" applyFont="1" applyFill="1" applyBorder="1" applyAlignment="1" applyProtection="1">
      <alignment vertical="center" shrinkToFit="1"/>
    </xf>
    <xf numFmtId="41" fontId="132" fillId="0" borderId="41" xfId="569" applyNumberFormat="1" applyFont="1" applyBorder="1" applyAlignment="1" applyProtection="1">
      <alignment vertical="center"/>
    </xf>
    <xf numFmtId="41" fontId="132" fillId="0" borderId="33" xfId="569" applyNumberFormat="1" applyFont="1" applyBorder="1" applyAlignment="1" applyProtection="1">
      <alignment vertical="center"/>
    </xf>
    <xf numFmtId="41" fontId="132" fillId="0" borderId="62" xfId="569" applyNumberFormat="1" applyFont="1" applyBorder="1" applyAlignment="1" applyProtection="1">
      <alignment vertical="center"/>
    </xf>
    <xf numFmtId="3" fontId="132" fillId="0" borderId="39" xfId="569" applyNumberFormat="1" applyFont="1" applyBorder="1" applyAlignment="1" applyProtection="1">
      <alignment horizontal="right" vertical="center" shrinkToFit="1"/>
    </xf>
    <xf numFmtId="41" fontId="0" fillId="0" borderId="60" xfId="569" applyNumberFormat="1" applyFont="1" applyBorder="1" applyAlignment="1" applyProtection="1">
      <alignment vertical="center" shrinkToFit="1"/>
    </xf>
    <xf numFmtId="41" fontId="0" fillId="0" borderId="61" xfId="569" applyNumberFormat="1" applyFont="1" applyBorder="1" applyAlignment="1" applyProtection="1">
      <alignment vertical="center" shrinkToFit="1"/>
    </xf>
    <xf numFmtId="41" fontId="0" fillId="50" borderId="60" xfId="569" applyNumberFormat="1" applyFont="1" applyFill="1" applyBorder="1" applyAlignment="1" applyProtection="1">
      <alignment vertical="center" shrinkToFit="1"/>
    </xf>
    <xf numFmtId="41" fontId="0" fillId="50" borderId="61" xfId="569" applyNumberFormat="1" applyFont="1" applyFill="1" applyBorder="1" applyAlignment="1" applyProtection="1">
      <alignment vertical="center" shrinkToFit="1"/>
    </xf>
    <xf numFmtId="3" fontId="0" fillId="0" borderId="39" xfId="569" applyNumberFormat="1" applyFont="1" applyBorder="1" applyAlignment="1" applyProtection="1">
      <alignment horizontal="right" vertical="center" shrinkToFit="1"/>
    </xf>
    <xf numFmtId="3" fontId="132" fillId="0" borderId="37" xfId="569" applyNumberFormat="1" applyFont="1" applyBorder="1" applyAlignment="1" applyProtection="1">
      <alignment vertical="center" shrinkToFit="1"/>
    </xf>
    <xf numFmtId="3" fontId="132" fillId="0" borderId="36" xfId="569" applyNumberFormat="1" applyFont="1" applyBorder="1" applyAlignment="1" applyProtection="1">
      <alignment vertical="center" shrinkToFit="1"/>
    </xf>
    <xf numFmtId="3" fontId="132" fillId="0" borderId="35" xfId="569" applyNumberFormat="1" applyFont="1" applyBorder="1" applyAlignment="1" applyProtection="1">
      <alignment vertical="center" shrinkToFit="1"/>
    </xf>
    <xf numFmtId="0" fontId="132" fillId="0" borderId="35" xfId="569" applyNumberFormat="1" applyFont="1" applyBorder="1" applyAlignment="1" applyProtection="1">
      <alignment vertical="center" shrinkToFit="1"/>
    </xf>
    <xf numFmtId="0" fontId="134" fillId="0" borderId="0" xfId="569" applyFont="1" applyBorder="1" applyAlignment="1" applyProtection="1">
      <alignment vertical="center" shrinkToFit="1"/>
    </xf>
    <xf numFmtId="3" fontId="134" fillId="0" borderId="0" xfId="569" applyNumberFormat="1" applyFont="1" applyBorder="1" applyAlignment="1" applyProtection="1">
      <alignment horizontal="center" vertical="center" shrinkToFit="1"/>
    </xf>
    <xf numFmtId="0" fontId="134" fillId="0" borderId="0" xfId="569" applyNumberFormat="1" applyFont="1" applyBorder="1" applyAlignment="1" applyProtection="1">
      <alignment horizontal="center" vertical="center" shrinkToFit="1"/>
    </xf>
    <xf numFmtId="0" fontId="132" fillId="0" borderId="0" xfId="569" applyNumberFormat="1" applyFont="1" applyBorder="1" applyAlignment="1" applyProtection="1">
      <alignment vertical="center" shrinkToFit="1"/>
    </xf>
    <xf numFmtId="41" fontId="132" fillId="0" borderId="0" xfId="569" applyNumberFormat="1" applyFont="1" applyBorder="1" applyAlignment="1" applyProtection="1">
      <alignment vertical="center" shrinkToFit="1"/>
    </xf>
    <xf numFmtId="41" fontId="133" fillId="49" borderId="0" xfId="569" applyNumberFormat="1" applyFont="1" applyFill="1" applyBorder="1" applyAlignment="1" applyProtection="1">
      <alignment vertical="center" shrinkToFit="1"/>
    </xf>
    <xf numFmtId="41" fontId="0" fillId="0" borderId="0" xfId="569" applyNumberFormat="1" applyFont="1" applyBorder="1" applyAlignment="1" applyProtection="1">
      <alignment vertical="center" shrinkToFit="1"/>
    </xf>
    <xf numFmtId="0" fontId="0" fillId="0" borderId="0" xfId="0" applyNumberFormat="1" applyFill="1" applyBorder="1" applyAlignment="1" applyProtection="1">
      <alignment vertical="center" shrinkToFit="1"/>
    </xf>
    <xf numFmtId="0" fontId="0" fillId="0" borderId="0" xfId="0" applyAlignment="1" applyProtection="1">
      <alignment vertical="center"/>
    </xf>
    <xf numFmtId="0" fontId="132" fillId="0" borderId="0" xfId="569" applyFont="1" applyBorder="1" applyAlignment="1" applyProtection="1">
      <alignment vertical="center" shrinkToFit="1"/>
    </xf>
    <xf numFmtId="0" fontId="132" fillId="0" borderId="0" xfId="569" applyNumberFormat="1" applyFont="1" applyBorder="1" applyAlignment="1" applyProtection="1">
      <alignment vertical="center"/>
    </xf>
    <xf numFmtId="206" fontId="149" fillId="0" borderId="0" xfId="765" applyNumberFormat="1" applyFont="1" applyBorder="1" applyAlignment="1">
      <alignment vertical="center"/>
    </xf>
    <xf numFmtId="3" fontId="153" fillId="49" borderId="82" xfId="763" applyNumberFormat="1" applyFont="1" applyFill="1" applyBorder="1" applyAlignment="1">
      <alignment horizontal="right" vertical="center"/>
    </xf>
    <xf numFmtId="43" fontId="153" fillId="49" borderId="70" xfId="763" applyNumberFormat="1" applyFont="1" applyFill="1" applyBorder="1"/>
    <xf numFmtId="3" fontId="0" fillId="0" borderId="0" xfId="569" applyNumberFormat="1" applyFont="1" applyBorder="1" applyAlignment="1" applyProtection="1">
      <alignment vertical="center" shrinkToFit="1"/>
    </xf>
    <xf numFmtId="3" fontId="153" fillId="49" borderId="70" xfId="763" applyNumberFormat="1" applyFont="1" applyFill="1" applyBorder="1"/>
    <xf numFmtId="0" fontId="162" fillId="0" borderId="0" xfId="0" applyNumberFormat="1" applyFont="1" applyFill="1" applyBorder="1" applyAlignment="1" applyProtection="1">
      <alignment vertical="top" shrinkToFit="1"/>
    </xf>
    <xf numFmtId="41" fontId="162" fillId="0" borderId="0" xfId="0" applyNumberFormat="1" applyFont="1" applyFill="1" applyBorder="1" applyAlignment="1" applyProtection="1">
      <alignment vertical="top" shrinkToFit="1"/>
    </xf>
    <xf numFmtId="0" fontId="163" fillId="49" borderId="0" xfId="0" applyNumberFormat="1" applyFont="1" applyFill="1" applyBorder="1" applyAlignment="1" applyProtection="1">
      <alignment vertical="top" shrinkToFit="1"/>
    </xf>
    <xf numFmtId="37" fontId="144" fillId="0" borderId="0" xfId="530" applyNumberFormat="1" applyFont="1" applyAlignment="1">
      <alignment vertical="center"/>
    </xf>
    <xf numFmtId="0" fontId="164" fillId="0" borderId="0" xfId="569" applyNumberFormat="1" applyFont="1" applyBorder="1" applyAlignment="1" applyProtection="1">
      <alignment vertical="center" shrinkToFit="1"/>
    </xf>
    <xf numFmtId="41" fontId="164" fillId="0" borderId="0" xfId="569" applyNumberFormat="1" applyFont="1" applyBorder="1" applyAlignment="1" applyProtection="1">
      <alignment vertical="center" shrinkToFit="1"/>
    </xf>
    <xf numFmtId="3" fontId="164" fillId="0" borderId="0" xfId="569" applyNumberFormat="1" applyFont="1" applyBorder="1" applyAlignment="1" applyProtection="1">
      <alignment vertical="center" shrinkToFit="1"/>
    </xf>
    <xf numFmtId="41" fontId="165" fillId="49" borderId="0" xfId="569" applyNumberFormat="1" applyFont="1" applyFill="1" applyBorder="1" applyAlignment="1" applyProtection="1">
      <alignment vertical="center" shrinkToFit="1"/>
    </xf>
    <xf numFmtId="0" fontId="164" fillId="0" borderId="0" xfId="569" applyFont="1" applyBorder="1" applyAlignment="1" applyProtection="1">
      <alignment vertical="center"/>
    </xf>
    <xf numFmtId="0" fontId="127" fillId="0" borderId="0" xfId="530" applyFont="1" applyFill="1" applyBorder="1" applyAlignment="1">
      <alignment horizontal="left" vertical="center"/>
    </xf>
    <xf numFmtId="0" fontId="127" fillId="0" borderId="68" xfId="530" applyFont="1" applyFill="1" applyBorder="1" applyAlignment="1">
      <alignment horizontal="left" vertical="center"/>
    </xf>
    <xf numFmtId="0" fontId="0" fillId="0" borderId="0" xfId="0" applyNumberFormat="1" applyFont="1" applyFill="1" applyBorder="1" applyAlignment="1" applyProtection="1">
      <alignment vertical="center" shrinkToFit="1"/>
    </xf>
    <xf numFmtId="41" fontId="0" fillId="0" borderId="0" xfId="0" applyNumberFormat="1" applyFont="1" applyFill="1" applyBorder="1" applyAlignment="1" applyProtection="1">
      <alignment vertical="center" shrinkToFit="1"/>
    </xf>
    <xf numFmtId="0" fontId="133" fillId="49" borderId="0" xfId="0" applyNumberFormat="1" applyFont="1" applyFill="1" applyBorder="1" applyAlignment="1" applyProtection="1">
      <alignment vertical="center" shrinkToFit="1"/>
    </xf>
    <xf numFmtId="0" fontId="2" fillId="0" borderId="1" xfId="819" applyBorder="1"/>
    <xf numFmtId="0" fontId="2" fillId="0" borderId="0" xfId="819"/>
    <xf numFmtId="0" fontId="2" fillId="0" borderId="85" xfId="819" applyBorder="1"/>
    <xf numFmtId="0" fontId="167" fillId="0" borderId="1" xfId="819" applyFont="1" applyBorder="1"/>
    <xf numFmtId="206" fontId="167" fillId="0" borderId="1" xfId="820" applyNumberFormat="1" applyFont="1" applyBorder="1"/>
    <xf numFmtId="0" fontId="167" fillId="0" borderId="1" xfId="819" applyFont="1" applyBorder="1" applyAlignment="1">
      <alignment horizontal="center"/>
    </xf>
    <xf numFmtId="0" fontId="167" fillId="0" borderId="0" xfId="819" applyFont="1" applyBorder="1" applyAlignment="1">
      <alignment horizontal="center"/>
    </xf>
    <xf numFmtId="0" fontId="167" fillId="0" borderId="68" xfId="819" applyFont="1" applyBorder="1" applyAlignment="1">
      <alignment horizontal="center"/>
    </xf>
    <xf numFmtId="49" fontId="153" fillId="0" borderId="16" xfId="530" applyNumberFormat="1" applyFont="1" applyBorder="1"/>
    <xf numFmtId="206" fontId="0" fillId="0" borderId="0" xfId="820" applyNumberFormat="1" applyFont="1" applyBorder="1"/>
    <xf numFmtId="206" fontId="2" fillId="0" borderId="0" xfId="819" applyNumberFormat="1" applyBorder="1"/>
    <xf numFmtId="9" fontId="0" fillId="0" borderId="68" xfId="821" applyFont="1" applyBorder="1"/>
    <xf numFmtId="9" fontId="0" fillId="0" borderId="0" xfId="821" applyFont="1" applyBorder="1"/>
    <xf numFmtId="9" fontId="2" fillId="0" borderId="68" xfId="821" applyFont="1" applyBorder="1"/>
    <xf numFmtId="49" fontId="153" fillId="0" borderId="71" xfId="530" applyNumberFormat="1" applyFont="1" applyBorder="1"/>
    <xf numFmtId="49" fontId="153" fillId="0" borderId="75" xfId="530" applyNumberFormat="1" applyFont="1" applyBorder="1"/>
    <xf numFmtId="0" fontId="2" fillId="0" borderId="0" xfId="819" applyBorder="1"/>
    <xf numFmtId="0" fontId="2" fillId="0" borderId="68" xfId="819" applyBorder="1"/>
    <xf numFmtId="0" fontId="2" fillId="0" borderId="87" xfId="819" applyBorder="1"/>
    <xf numFmtId="49" fontId="168" fillId="0" borderId="85" xfId="530" applyNumberFormat="1" applyFont="1" applyFill="1" applyBorder="1"/>
    <xf numFmtId="206" fontId="0" fillId="0" borderId="34" xfId="820" applyNumberFormat="1" applyFont="1" applyBorder="1"/>
    <xf numFmtId="0" fontId="2" fillId="0" borderId="34" xfId="819" applyBorder="1"/>
    <xf numFmtId="0" fontId="2" fillId="0" borderId="86" xfId="819" applyBorder="1"/>
    <xf numFmtId="49" fontId="153" fillId="0" borderId="88" xfId="530" applyNumberFormat="1" applyFont="1" applyBorder="1"/>
    <xf numFmtId="206" fontId="0" fillId="0" borderId="3" xfId="820" applyNumberFormat="1" applyFont="1" applyBorder="1"/>
    <xf numFmtId="206" fontId="2" fillId="0" borderId="3" xfId="819" applyNumberFormat="1" applyBorder="1"/>
    <xf numFmtId="9" fontId="0" fillId="0" borderId="73" xfId="821" applyFont="1" applyBorder="1"/>
    <xf numFmtId="9" fontId="166" fillId="0" borderId="68" xfId="821" applyFont="1" applyBorder="1"/>
    <xf numFmtId="49" fontId="153" fillId="0" borderId="87" xfId="530" applyNumberFormat="1" applyFont="1" applyFill="1" applyBorder="1"/>
    <xf numFmtId="49" fontId="153" fillId="0" borderId="21" xfId="530" applyNumberFormat="1" applyFont="1" applyBorder="1"/>
    <xf numFmtId="0" fontId="166" fillId="0" borderId="0" xfId="819" applyFont="1"/>
    <xf numFmtId="9" fontId="166" fillId="0" borderId="73" xfId="821" applyFont="1" applyBorder="1"/>
    <xf numFmtId="49" fontId="168" fillId="0" borderId="87" xfId="530" applyNumberFormat="1" applyFont="1" applyFill="1" applyBorder="1"/>
    <xf numFmtId="206" fontId="167" fillId="0" borderId="0" xfId="820" applyNumberFormat="1" applyFont="1" applyBorder="1"/>
    <xf numFmtId="9" fontId="167" fillId="0" borderId="68" xfId="821" applyFont="1" applyBorder="1"/>
    <xf numFmtId="9" fontId="167" fillId="0" borderId="0" xfId="821" applyFont="1" applyBorder="1"/>
    <xf numFmtId="49" fontId="168" fillId="0" borderId="72" xfId="530" applyNumberFormat="1" applyFont="1" applyFill="1" applyBorder="1"/>
    <xf numFmtId="206" fontId="167" fillId="0" borderId="3" xfId="820" applyNumberFormat="1" applyFont="1" applyBorder="1"/>
    <xf numFmtId="9" fontId="167" fillId="0" borderId="73" xfId="821" applyFont="1" applyBorder="1"/>
    <xf numFmtId="0" fontId="169" fillId="0" borderId="22" xfId="819" applyFont="1" applyBorder="1" applyAlignment="1">
      <alignment horizontal="center"/>
    </xf>
    <xf numFmtId="206" fontId="169" fillId="0" borderId="8" xfId="820" applyNumberFormat="1" applyFont="1" applyBorder="1"/>
    <xf numFmtId="9" fontId="169" fillId="0" borderId="47" xfId="821" applyFont="1" applyBorder="1"/>
    <xf numFmtId="9" fontId="169" fillId="0" borderId="8" xfId="821" applyFont="1" applyBorder="1"/>
    <xf numFmtId="206" fontId="0" fillId="0" borderId="0" xfId="820" applyNumberFormat="1" applyFont="1"/>
    <xf numFmtId="9" fontId="2" fillId="0" borderId="0" xfId="764" applyFont="1"/>
    <xf numFmtId="0" fontId="127" fillId="0" borderId="87" xfId="530" applyFont="1" applyFill="1" applyBorder="1" applyAlignment="1">
      <alignment horizontal="left" vertical="center"/>
    </xf>
    <xf numFmtId="0" fontId="150" fillId="0" borderId="22" xfId="530" applyFont="1" applyBorder="1" applyAlignment="1">
      <alignment horizontal="center" vertical="center"/>
    </xf>
    <xf numFmtId="0" fontId="154" fillId="0" borderId="0" xfId="530" applyFont="1" applyBorder="1" applyAlignment="1">
      <alignment vertical="center"/>
    </xf>
    <xf numFmtId="3" fontId="170" fillId="0" borderId="0" xfId="530" applyNumberFormat="1" applyFont="1" applyBorder="1" applyAlignment="1">
      <alignment vertical="center"/>
    </xf>
    <xf numFmtId="206" fontId="168" fillId="49" borderId="16" xfId="763" applyNumberFormat="1" applyFont="1" applyFill="1" applyBorder="1"/>
    <xf numFmtId="0" fontId="170" fillId="0" borderId="0" xfId="530" applyFont="1" applyBorder="1"/>
    <xf numFmtId="43" fontId="149" fillId="0" borderId="0" xfId="530" applyNumberFormat="1" applyFont="1"/>
    <xf numFmtId="206" fontId="127" fillId="0" borderId="0" xfId="763" applyNumberFormat="1" applyFont="1"/>
    <xf numFmtId="206" fontId="2" fillId="0" borderId="3" xfId="763" applyNumberFormat="1" applyFont="1" applyBorder="1"/>
    <xf numFmtId="206" fontId="2" fillId="0" borderId="0" xfId="763" applyNumberFormat="1" applyFont="1" applyBorder="1"/>
    <xf numFmtId="0" fontId="1" fillId="0" borderId="0" xfId="819" applyFont="1"/>
    <xf numFmtId="206" fontId="2" fillId="0" borderId="0" xfId="819" applyNumberFormat="1"/>
    <xf numFmtId="0" fontId="167" fillId="0" borderId="0" xfId="819" applyFont="1"/>
    <xf numFmtId="0" fontId="171" fillId="0" borderId="89" xfId="819" applyFont="1" applyBorder="1" applyAlignment="1">
      <alignment horizontal="center"/>
    </xf>
    <xf numFmtId="206" fontId="172" fillId="0" borderId="89" xfId="820" applyNumberFormat="1" applyFont="1" applyBorder="1"/>
    <xf numFmtId="206" fontId="171" fillId="0" borderId="89" xfId="819" applyNumberFormat="1" applyFont="1" applyBorder="1"/>
    <xf numFmtId="9" fontId="171" fillId="0" borderId="89" xfId="764" applyFont="1" applyBorder="1"/>
    <xf numFmtId="0" fontId="167" fillId="0" borderId="89" xfId="819" applyFont="1" applyBorder="1" applyAlignment="1">
      <alignment horizontal="center"/>
    </xf>
    <xf numFmtId="206" fontId="135" fillId="0" borderId="89" xfId="820" applyNumberFormat="1" applyFont="1" applyBorder="1"/>
    <xf numFmtId="9" fontId="167" fillId="0" borderId="89" xfId="764" applyFont="1" applyBorder="1"/>
    <xf numFmtId="9" fontId="169" fillId="0" borderId="89" xfId="764" applyFont="1" applyBorder="1"/>
    <xf numFmtId="43" fontId="2" fillId="0" borderId="0" xfId="819" applyNumberFormat="1"/>
    <xf numFmtId="3" fontId="149" fillId="0" borderId="1" xfId="530" applyNumberFormat="1" applyFont="1" applyFill="1" applyBorder="1" applyAlignment="1">
      <alignment vertical="center"/>
    </xf>
    <xf numFmtId="9" fontId="149" fillId="57" borderId="1" xfId="764" applyFont="1" applyFill="1" applyBorder="1" applyAlignment="1">
      <alignment vertical="center"/>
    </xf>
    <xf numFmtId="3" fontId="149" fillId="0" borderId="1" xfId="763" applyNumberFormat="1" applyFont="1" applyFill="1" applyBorder="1" applyAlignment="1">
      <alignment vertical="center"/>
    </xf>
    <xf numFmtId="41" fontId="24" fillId="0" borderId="0" xfId="574" applyNumberFormat="1" applyFill="1" applyAlignment="1" applyProtection="1">
      <alignment vertical="center"/>
    </xf>
    <xf numFmtId="41" fontId="0" fillId="0" borderId="0" xfId="574" applyNumberFormat="1" applyFont="1" applyFill="1" applyAlignment="1" applyProtection="1">
      <alignment vertical="center" shrinkToFit="1"/>
    </xf>
    <xf numFmtId="238" fontId="24" fillId="0" borderId="0" xfId="574" applyFill="1" applyAlignment="1" applyProtection="1">
      <alignment vertical="center"/>
    </xf>
    <xf numFmtId="3" fontId="0" fillId="0" borderId="0" xfId="574" applyNumberFormat="1" applyFont="1" applyFill="1" applyAlignment="1" applyProtection="1">
      <alignment vertical="center" shrinkToFit="1"/>
    </xf>
    <xf numFmtId="0" fontId="6" fillId="0" borderId="0" xfId="574" applyNumberFormat="1" applyFont="1" applyFill="1" applyAlignment="1" applyProtection="1">
      <alignment vertical="center"/>
    </xf>
    <xf numFmtId="41" fontId="132" fillId="0" borderId="0" xfId="574" applyNumberFormat="1" applyFont="1" applyFill="1" applyAlignment="1" applyProtection="1">
      <alignment vertical="center" shrinkToFit="1"/>
    </xf>
    <xf numFmtId="3" fontId="132" fillId="0" borderId="0" xfId="574" applyNumberFormat="1" applyFont="1" applyFill="1" applyAlignment="1" applyProtection="1">
      <alignment vertical="center" shrinkToFit="1"/>
    </xf>
    <xf numFmtId="41" fontId="6" fillId="0" borderId="0" xfId="574" applyNumberFormat="1" applyFont="1" applyFill="1" applyAlignment="1" applyProtection="1">
      <alignment vertical="center"/>
    </xf>
    <xf numFmtId="41" fontId="127" fillId="0" borderId="0" xfId="574" applyNumberFormat="1" applyFont="1" applyFill="1" applyAlignment="1" applyProtection="1">
      <alignment vertical="center"/>
    </xf>
    <xf numFmtId="238" fontId="127" fillId="0" borderId="0" xfId="574" applyFont="1" applyFill="1" applyAlignment="1" applyProtection="1">
      <alignment vertical="center"/>
    </xf>
    <xf numFmtId="238" fontId="6" fillId="0" borderId="0" xfId="574" applyFont="1" applyFill="1" applyAlignment="1" applyProtection="1">
      <alignment vertical="center"/>
    </xf>
    <xf numFmtId="38" fontId="0" fillId="0" borderId="65" xfId="0" applyNumberFormat="1" applyFill="1" applyBorder="1" applyAlignment="1">
      <alignment shrinkToFit="1"/>
    </xf>
    <xf numFmtId="0" fontId="0" fillId="0" borderId="0" xfId="569" applyNumberFormat="1" applyFont="1" applyBorder="1" applyAlignment="1" applyProtection="1">
      <alignment vertical="center" shrinkToFit="1"/>
    </xf>
    <xf numFmtId="206" fontId="164" fillId="0" borderId="0" xfId="569" applyNumberFormat="1" applyFont="1" applyBorder="1" applyAlignment="1" applyProtection="1">
      <alignment vertical="center" shrinkToFit="1"/>
    </xf>
    <xf numFmtId="38" fontId="0" fillId="0" borderId="0" xfId="0" applyNumberFormat="1" applyFill="1" applyBorder="1" applyAlignment="1">
      <alignment shrinkToFit="1"/>
    </xf>
    <xf numFmtId="41" fontId="164" fillId="0" borderId="0" xfId="574" applyNumberFormat="1" applyFont="1" applyFill="1" applyAlignment="1" applyProtection="1">
      <alignment vertical="center" shrinkToFit="1"/>
    </xf>
    <xf numFmtId="271" fontId="127" fillId="0" borderId="0" xfId="530" applyNumberFormat="1" applyFont="1" applyAlignment="1">
      <alignment vertical="center"/>
    </xf>
    <xf numFmtId="206" fontId="144" fillId="0" borderId="0" xfId="763" applyNumberFormat="1" applyFont="1" applyAlignment="1">
      <alignment vertical="center"/>
    </xf>
    <xf numFmtId="0" fontId="127" fillId="0" borderId="0" xfId="530" applyFont="1" applyBorder="1" applyAlignment="1">
      <alignment vertical="center" wrapText="1"/>
    </xf>
    <xf numFmtId="0" fontId="148" fillId="0" borderId="0" xfId="530" applyFont="1" applyBorder="1" applyAlignment="1">
      <alignment vertical="center" wrapText="1"/>
    </xf>
    <xf numFmtId="267" fontId="161" fillId="0" borderId="0" xfId="530" applyNumberFormat="1" applyFont="1"/>
    <xf numFmtId="0" fontId="138" fillId="52" borderId="90" xfId="0" applyFont="1" applyFill="1" applyBorder="1" applyAlignment="1">
      <alignment vertical="center"/>
    </xf>
    <xf numFmtId="206" fontId="138" fillId="52" borderId="90" xfId="763" applyNumberFormat="1" applyFont="1" applyFill="1" applyBorder="1" applyAlignment="1">
      <alignment horizontal="center" vertical="center"/>
    </xf>
    <xf numFmtId="206" fontId="127" fillId="0" borderId="69" xfId="763" applyNumberFormat="1" applyFont="1" applyBorder="1" applyAlignment="1">
      <alignment vertical="center"/>
    </xf>
    <xf numFmtId="206" fontId="127" fillId="52" borderId="69" xfId="765" applyNumberFormat="1" applyFont="1" applyFill="1" applyBorder="1" applyAlignment="1">
      <alignment vertical="center"/>
    </xf>
    <xf numFmtId="3" fontId="0" fillId="0" borderId="0" xfId="0" applyNumberFormat="1" applyAlignment="1" applyProtection="1">
      <alignment vertical="center"/>
    </xf>
    <xf numFmtId="3" fontId="173" fillId="0" borderId="0" xfId="574" applyNumberFormat="1" applyFont="1" applyFill="1" applyAlignment="1" applyProtection="1">
      <alignment vertical="center" shrinkToFit="1"/>
    </xf>
    <xf numFmtId="3" fontId="174" fillId="0" borderId="0" xfId="574" applyNumberFormat="1" applyFont="1" applyFill="1" applyAlignment="1" applyProtection="1">
      <alignment horizontal="center" vertical="center" shrinkToFit="1"/>
    </xf>
    <xf numFmtId="206" fontId="167" fillId="0" borderId="1" xfId="820" applyNumberFormat="1" applyFont="1" applyBorder="1" applyAlignment="1">
      <alignment horizontal="center"/>
    </xf>
    <xf numFmtId="0" fontId="167" fillId="0" borderId="1" xfId="819" applyFont="1" applyBorder="1" applyAlignment="1">
      <alignment horizontal="center"/>
    </xf>
    <xf numFmtId="0" fontId="167" fillId="0" borderId="34" xfId="819" applyFont="1" applyBorder="1" applyAlignment="1">
      <alignment horizontal="center"/>
    </xf>
    <xf numFmtId="0" fontId="167" fillId="0" borderId="86" xfId="819" applyFont="1" applyBorder="1" applyAlignment="1">
      <alignment horizontal="center"/>
    </xf>
    <xf numFmtId="0" fontId="127" fillId="0" borderId="67" xfId="530" applyFont="1" applyFill="1" applyBorder="1" applyAlignment="1">
      <alignment horizontal="left" vertical="center"/>
    </xf>
    <xf numFmtId="0" fontId="127" fillId="0" borderId="0" xfId="530" applyFont="1" applyFill="1" applyBorder="1" applyAlignment="1">
      <alignment horizontal="left" vertical="center"/>
    </xf>
    <xf numFmtId="0" fontId="127" fillId="0" borderId="68" xfId="530" applyFont="1" applyFill="1" applyBorder="1" applyAlignment="1">
      <alignment horizontal="left" vertical="center"/>
    </xf>
    <xf numFmtId="0" fontId="150" fillId="0" borderId="1" xfId="530" applyFont="1" applyBorder="1" applyAlignment="1">
      <alignment horizontal="center" vertical="center"/>
    </xf>
    <xf numFmtId="0" fontId="127" fillId="0" borderId="67" xfId="530" applyFont="1" applyFill="1" applyBorder="1" applyAlignment="1">
      <alignment horizontal="left"/>
    </xf>
    <xf numFmtId="0" fontId="127" fillId="0" borderId="0" xfId="530" applyFont="1" applyFill="1" applyBorder="1" applyAlignment="1">
      <alignment horizontal="left"/>
    </xf>
    <xf numFmtId="0" fontId="127" fillId="0" borderId="68" xfId="530" applyFont="1" applyFill="1" applyBorder="1" applyAlignment="1">
      <alignment horizontal="left"/>
    </xf>
    <xf numFmtId="0" fontId="150" fillId="0" borderId="1" xfId="530" applyFont="1" applyBorder="1" applyAlignment="1">
      <alignment horizontal="center"/>
    </xf>
    <xf numFmtId="0" fontId="127" fillId="49" borderId="1" xfId="530" applyFont="1" applyFill="1" applyBorder="1" applyAlignment="1">
      <alignment horizontal="left"/>
    </xf>
    <xf numFmtId="0" fontId="150" fillId="49" borderId="1" xfId="530" applyFont="1" applyFill="1" applyBorder="1" applyAlignment="1">
      <alignment horizontal="center"/>
    </xf>
    <xf numFmtId="0" fontId="132" fillId="52" borderId="0" xfId="569" applyNumberFormat="1" applyFont="1" applyFill="1" applyBorder="1" applyAlignment="1" applyProtection="1">
      <alignment vertical="center" shrinkToFit="1"/>
    </xf>
    <xf numFmtId="41" fontId="132" fillId="52" borderId="0" xfId="569" applyNumberFormat="1" applyFont="1" applyFill="1" applyBorder="1" applyAlignment="1" applyProtection="1">
      <alignment vertical="center" shrinkToFit="1"/>
    </xf>
    <xf numFmtId="3" fontId="132" fillId="52" borderId="0" xfId="569" applyNumberFormat="1" applyFont="1" applyFill="1" applyBorder="1" applyAlignment="1" applyProtection="1">
      <alignment vertical="center" shrinkToFit="1"/>
    </xf>
    <xf numFmtId="41" fontId="133" fillId="52" borderId="0" xfId="569" applyNumberFormat="1" applyFont="1" applyFill="1" applyBorder="1" applyAlignment="1" applyProtection="1">
      <alignment vertical="center" shrinkToFit="1"/>
    </xf>
    <xf numFmtId="3" fontId="173" fillId="52" borderId="0" xfId="574" applyNumberFormat="1" applyFont="1" applyFill="1" applyAlignment="1" applyProtection="1">
      <alignment vertical="center" shrinkToFit="1"/>
    </xf>
    <xf numFmtId="0" fontId="132" fillId="52" borderId="0" xfId="569" applyFont="1" applyFill="1" applyBorder="1" applyAlignment="1" applyProtection="1">
      <alignment vertical="center"/>
    </xf>
    <xf numFmtId="38" fontId="0" fillId="52" borderId="65" xfId="0" applyNumberFormat="1" applyFill="1" applyBorder="1" applyAlignment="1">
      <alignment shrinkToFit="1"/>
    </xf>
    <xf numFmtId="38" fontId="0" fillId="52" borderId="0" xfId="0" applyNumberFormat="1" applyFill="1" applyBorder="1" applyAlignment="1">
      <alignment shrinkToFit="1"/>
    </xf>
  </cellXfs>
  <cellStyles count="1345">
    <cellStyle name=" " xfId="2"/>
    <cellStyle name=" _Taiwan" xfId="3"/>
    <cellStyle name=" _Taiwan_0+12 R&amp;O" xfId="4"/>
    <cellStyle name=" _Taiwan_0+12 R&amp;O (2)" xfId="5"/>
    <cellStyle name=" _Taiwan_1st Half Total Cost" xfId="6"/>
    <cellStyle name=" _Taiwan_1st Half Total Cost_0+12 R&amp;O" xfId="7"/>
    <cellStyle name=" _Taiwan_1st Half Total Cost_0+12 R&amp;O (2)" xfId="8"/>
    <cellStyle name=" _Taiwan_1st Half Total Cost_Affordable Business Structure" xfId="9"/>
    <cellStyle name=" _Taiwan_1st Half Total Cost_Affordable Business Structure_0+12 R&amp;O" xfId="10"/>
    <cellStyle name=" _Taiwan_1st Half Total Cost_Affordable Business Structure_0+12 R&amp;O (2)" xfId="11"/>
    <cellStyle name=" _Taiwan_1st Half Total Cost_BP Key Assumptions" xfId="12"/>
    <cellStyle name=" _Taiwan_1st Half Total Cost_BP Key Assumptions_0+12 R&amp;O" xfId="13"/>
    <cellStyle name=" _Taiwan_1st Half Total Cost_BP Key Assumptions_0+12 R&amp;O (2)" xfId="14"/>
    <cellStyle name=" _Taiwan_1st Half Total Cost_Task" xfId="15"/>
    <cellStyle name=" _Taiwan_1st Half Total Cost_Task_0+12 R&amp;O" xfId="16"/>
    <cellStyle name=" _Taiwan_1st Half Total Cost_Task_0+12 R&amp;O (2)" xfId="17"/>
    <cellStyle name=" _Taiwan_1st Half Total Cost_TTLCOST BACKUP" xfId="18"/>
    <cellStyle name=" _Taiwan_1st Half Total Cost_TTLCOST BACKUP_0+12 R&amp;O (2)" xfId="19"/>
    <cellStyle name=" _Taiwan_1st Half Total Cost_Updated R&amp;O - 1999" xfId="20"/>
    <cellStyle name=" _Taiwan_1st Half Total Cost_Updated R&amp;O - 1999_0+12 R&amp;O" xfId="21"/>
    <cellStyle name=" _Taiwan_1st Half Total Cost_Updated R&amp;O - 1999_0+12 R&amp;O (2)" xfId="22"/>
    <cellStyle name=" _Taiwan_1st Half Total Cost_Vehicle Line Profit" xfId="23"/>
    <cellStyle name=" _Taiwan_1st Half Total Cost_Vehicle Line Profit_0+12 R&amp;O" xfId="24"/>
    <cellStyle name=" _Taiwan_1st Half Total Cost_Vehicle Line Profit_0+12 R&amp;O (2)" xfId="25"/>
    <cellStyle name=" _Taiwan_Affordable Business Structure" xfId="26"/>
    <cellStyle name=" _Taiwan_Affordable Business Structure_0+12 R&amp;O" xfId="27"/>
    <cellStyle name=" _Taiwan_Affordable Business Structure_0+12 R&amp;O (2)" xfId="28"/>
    <cellStyle name=" _Taiwan_Affordable Business Structure_BP Key Assumptions" xfId="29"/>
    <cellStyle name=" _Taiwan_Affordable Business Structure_BP Key Assumptions_0+12 R&amp;O" xfId="30"/>
    <cellStyle name=" _Taiwan_Affordable Business Structure_BP Key Assumptions_0+12 R&amp;O (2)" xfId="31"/>
    <cellStyle name=" _Taiwan_Affordable Business Structure_Task" xfId="32"/>
    <cellStyle name=" _Taiwan_Affordable Business Structure_Task_0+12 R&amp;O" xfId="33"/>
    <cellStyle name=" _Taiwan_Affordable Business Structure_Task_0+12 R&amp;O (2)" xfId="34"/>
    <cellStyle name=" _Taiwan_Affordable Business Structure_TTLCOST BACKUP" xfId="35"/>
    <cellStyle name=" _Taiwan_Affordable Business Structure_TTLCOST BACKUP_0+12 R&amp;O (2)" xfId="36"/>
    <cellStyle name=" _Taiwan_Affordable Business Structure_Updated R&amp;O - 1999" xfId="37"/>
    <cellStyle name=" _Taiwan_Affordable Business Structure_Updated R&amp;O - 1999_0+12 R&amp;O" xfId="38"/>
    <cellStyle name=" _Taiwan_Affordable Business Structure_Updated R&amp;O - 1999_0+12 R&amp;O (2)" xfId="39"/>
    <cellStyle name=" _Taiwan_Affordable Business Structure_Vehicle Line Profit" xfId="40"/>
    <cellStyle name=" _Taiwan_Affordable Business Structure_Vehicle Line Profit_0+12 R&amp;O" xfId="41"/>
    <cellStyle name=" _Taiwan_Affordable Business Structure_Vehicle Line Profit_0+12 R&amp;O (2)" xfId="42"/>
    <cellStyle name=" _Taiwan_BP Key Assumptions" xfId="43"/>
    <cellStyle name=" _Taiwan_BP Key Assumptions_0+12 R&amp;O" xfId="44"/>
    <cellStyle name=" _Taiwan_BP Key Assumptions_0+12 R&amp;O (2)" xfId="45"/>
    <cellStyle name=" _Taiwan_KD&amp;BU Study" xfId="46"/>
    <cellStyle name=" _Taiwan_KD&amp;BU Study_0+12 R&amp;O" xfId="47"/>
    <cellStyle name=" _Taiwan_KD&amp;BU Study_0+12 R&amp;O (2)" xfId="48"/>
    <cellStyle name=" _Taiwan_KD&amp;BU Study_Affordable Business Structure" xfId="49"/>
    <cellStyle name=" _Taiwan_KD&amp;BU Study_Affordable Business Structure_0+12 R&amp;O" xfId="50"/>
    <cellStyle name=" _Taiwan_KD&amp;BU Study_Affordable Business Structure_0+12 R&amp;O (2)" xfId="51"/>
    <cellStyle name=" _Taiwan_KD&amp;BU Study_BP Key Assumptions" xfId="52"/>
    <cellStyle name=" _Taiwan_KD&amp;BU Study_BP Key Assumptions_0+12 R&amp;O" xfId="53"/>
    <cellStyle name=" _Taiwan_KD&amp;BU Study_BP Key Assumptions_0+12 R&amp;O (2)" xfId="54"/>
    <cellStyle name=" _Taiwan_KD&amp;BU Study_Task" xfId="55"/>
    <cellStyle name=" _Taiwan_KD&amp;BU Study_Task_0+12 R&amp;O" xfId="56"/>
    <cellStyle name=" _Taiwan_KD&amp;BU Study_Task_0+12 R&amp;O (2)" xfId="57"/>
    <cellStyle name=" _Taiwan_KD&amp;BU Study_TTLCOST BACKUP" xfId="58"/>
    <cellStyle name=" _Taiwan_KD&amp;BU Study_TTLCOST BACKUP_0+12 R&amp;O (2)" xfId="59"/>
    <cellStyle name=" _Taiwan_KD&amp;BU Study_Updated R&amp;O - 1999" xfId="60"/>
    <cellStyle name=" _Taiwan_KD&amp;BU Study_Updated R&amp;O - 1999_0+12 R&amp;O" xfId="61"/>
    <cellStyle name=" _Taiwan_KD&amp;BU Study_Updated R&amp;O - 1999_0+12 R&amp;O (2)" xfId="62"/>
    <cellStyle name=" _Taiwan_KD&amp;BU Study_Vehicle Line Profit" xfId="63"/>
    <cellStyle name=" _Taiwan_KD&amp;BU Study_Vehicle Line Profit_0+12 R&amp;O" xfId="64"/>
    <cellStyle name=" _Taiwan_KD&amp;BU Study_Vehicle Line Profit_0+12 R&amp;O (2)" xfId="65"/>
    <cellStyle name=" _Taiwan_Task" xfId="66"/>
    <cellStyle name=" _Taiwan_Task_0+12 R&amp;O" xfId="67"/>
    <cellStyle name=" _Taiwan_Task_0+12 R&amp;O (2)" xfId="68"/>
    <cellStyle name=" _Taiwan_TTLCOST BACKUP" xfId="69"/>
    <cellStyle name=" _Taiwan_TTLCOST BACKUP_0+12 R&amp;O" xfId="70"/>
    <cellStyle name=" _Taiwan_TTLCOST BACKUP_0+12 R&amp;O (2)" xfId="71"/>
    <cellStyle name=" _Taiwan_TTLCOST BACKUP_Affordable Business Structure" xfId="72"/>
    <cellStyle name=" _Taiwan_TTLCOST BACKUP_Affordable Business Structure_0+12 R&amp;O" xfId="73"/>
    <cellStyle name=" _Taiwan_TTLCOST BACKUP_Affordable Business Structure_0+12 R&amp;O (2)" xfId="74"/>
    <cellStyle name=" _Taiwan_TTLCOST BACKUP_BP Key Assumptions" xfId="75"/>
    <cellStyle name=" _Taiwan_TTLCOST BACKUP_BP Key Assumptions_0+12 R&amp;O" xfId="76"/>
    <cellStyle name=" _Taiwan_TTLCOST BACKUP_BP Key Assumptions_0+12 R&amp;O (2)" xfId="77"/>
    <cellStyle name=" _Taiwan_TTLCOST BACKUP_Task" xfId="78"/>
    <cellStyle name=" _Taiwan_TTLCOST BACKUP_Task_0+12 R&amp;O" xfId="79"/>
    <cellStyle name=" _Taiwan_TTLCOST BACKUP_Task_0+12 R&amp;O (2)" xfId="80"/>
    <cellStyle name=" _Taiwan_TTLCOST BACKUP_Updated R&amp;O - 1999" xfId="81"/>
    <cellStyle name=" _Taiwan_TTLCOST BACKUP_Updated R&amp;O - 1999_0+12 R&amp;O" xfId="82"/>
    <cellStyle name=" _Taiwan_TTLCOST BACKUP_Updated R&amp;O - 1999_0+12 R&amp;O (2)" xfId="83"/>
    <cellStyle name=" _Taiwan_TTLCOST BACKUP_Vehicle Line Profit" xfId="84"/>
    <cellStyle name=" _Taiwan_TTLCOST BACKUP_Vehicle Line Profit_0+12 R&amp;O" xfId="85"/>
    <cellStyle name=" _Taiwan_TTLCOST BACKUP_Vehicle Line Profit_0+12 R&amp;O (2)" xfId="86"/>
    <cellStyle name=" _Taiwan_Updated R&amp;O - 1998" xfId="87"/>
    <cellStyle name=" _Taiwan_Updated R&amp;O - 1998_0+12 R&amp;O" xfId="88"/>
    <cellStyle name=" _Taiwan_Updated R&amp;O - 1998_0+12 R&amp;O (2)" xfId="89"/>
    <cellStyle name=" _Taiwan_Updated R&amp;O - 1999" xfId="90"/>
    <cellStyle name=" _Taiwan_Updated R&amp;O - 1999_0+12 R&amp;O" xfId="91"/>
    <cellStyle name=" _Taiwan_Updated R&amp;O - 1999_0+12 R&amp;O (2)" xfId="92"/>
    <cellStyle name=" _Taiwan_Vehicle Line Profit" xfId="93"/>
    <cellStyle name=" _Taiwan_Vehicle Line Profit_0+12 R&amp;O" xfId="94"/>
    <cellStyle name=" _Taiwan_Vehicle Line Profit_0+12 R&amp;O (2)" xfId="95"/>
    <cellStyle name="#,##0" xfId="96"/>
    <cellStyle name="#,##0 10" xfId="822"/>
    <cellStyle name="#,##0 11" xfId="823"/>
    <cellStyle name="#,##0 12" xfId="824"/>
    <cellStyle name="#,##0 2" xfId="825"/>
    <cellStyle name="#,##0 3" xfId="826"/>
    <cellStyle name="#,##0 4" xfId="827"/>
    <cellStyle name="#,##0 5" xfId="828"/>
    <cellStyle name="#,##0 6" xfId="829"/>
    <cellStyle name="#,##0 7" xfId="830"/>
    <cellStyle name="#,##0 8" xfId="831"/>
    <cellStyle name="#,##0 9" xfId="832"/>
    <cellStyle name="$" xfId="97"/>
    <cellStyle name="$_4-8map" xfId="98"/>
    <cellStyle name="$_4-8map_1-11mapb" xfId="99"/>
    <cellStyle name="$_4-8map_2-10map" xfId="100"/>
    <cellStyle name="$_4-8map_5-7map" xfId="101"/>
    <cellStyle name="$_4-8map_exchange2" xfId="102"/>
    <cellStyle name="$_4-8map_exchange2_5-7map" xfId="103"/>
    <cellStyle name="$_6-6map" xfId="104"/>
    <cellStyle name="$_Inventory-cash#643" xfId="105"/>
    <cellStyle name="$_review3" xfId="106"/>
    <cellStyle name="$_review3_1-11mapb" xfId="107"/>
    <cellStyle name="$_review3_2-10map" xfId="108"/>
    <cellStyle name="$_review3_5-7map" xfId="109"/>
    <cellStyle name="$_review3_exchange2" xfId="110"/>
    <cellStyle name="$_review3_exchange2_5-7map" xfId="111"/>
    <cellStyle name="$0" xfId="112"/>
    <cellStyle name="$0.0" xfId="113"/>
    <cellStyle name="$0.00" xfId="114"/>
    <cellStyle name="$0_!!!GO" xfId="115"/>
    <cellStyle name="$No Dollars" xfId="116"/>
    <cellStyle name="%0" xfId="117"/>
    <cellStyle name="%0.0" xfId="118"/>
    <cellStyle name="%0_!!!GO" xfId="119"/>
    <cellStyle name="?" xfId="120"/>
    <cellStyle name="??" xfId="121"/>
    <cellStyle name="?? [0.00]_ Att. 1- Cover" xfId="122"/>
    <cellStyle name="?? [0]" xfId="123"/>
    <cellStyle name="?? [0] 2" xfId="124"/>
    <cellStyle name="?? [0]_Báo Cáo Tổng Kết Tháng 8 Năm 2009" xfId="125"/>
    <cellStyle name="?? 2" xfId="126"/>
    <cellStyle name="?_x001d_??%U©÷u&amp;H©÷9_x0008_? s&#10;_x0007__x0001__x0001_" xfId="127"/>
    <cellStyle name="???? [0.00]_PRODUCT DETAIL Q1" xfId="128"/>
    <cellStyle name="???? \" xfId="129"/>
    <cellStyle name="??????" xfId="130"/>
    <cellStyle name="????_PRODUCT DETAIL Q1" xfId="131"/>
    <cellStyle name="???[0]_?? DI" xfId="132"/>
    <cellStyle name="???_?? DI" xfId="133"/>
    <cellStyle name="??[0]_BRE" xfId="134"/>
    <cellStyle name="??_ Att. 1- Cover" xfId="135"/>
    <cellStyle name="??A? [0]_ÿÿÿÿÿÿ_1_¢¬???¢â? " xfId="136"/>
    <cellStyle name="??A?_ÿÿÿÿÿÿ_1_¢¬???¢â? " xfId="137"/>
    <cellStyle name="?_02" xfId="138"/>
    <cellStyle name="?_02_Actual-Budget Comparison_090608" xfId="139"/>
    <cellStyle name="?_1-11mapb" xfId="140"/>
    <cellStyle name="?_2-10map" xfId="141"/>
    <cellStyle name="?_5-7map" xfId="142"/>
    <cellStyle name="?_Actual-Budget Comparison_090608" xfId="143"/>
    <cellStyle name="?_cover1 (2)" xfId="144"/>
    <cellStyle name="?_cover1 (2)_Fixed Costs 2001 (1)" xfId="145"/>
    <cellStyle name="?_EcoPro(Dom) (1)" xfId="146"/>
    <cellStyle name="?_EcoPro(Dom) (1)_fjl642" xfId="147"/>
    <cellStyle name="?_EcoPro(Dom) (2)" xfId="148"/>
    <cellStyle name="?_EcoPro(Dom) (2)_fjl642" xfId="149"/>
    <cellStyle name="?_EcoPro(Dom) (3)" xfId="150"/>
    <cellStyle name="?_EcoPro(Dom) (3)_fjl642" xfId="151"/>
    <cellStyle name="?_EcoPro(Dom) (4)" xfId="152"/>
    <cellStyle name="?_EcoPro(Dom) (4)_fjl642" xfId="153"/>
    <cellStyle name="?_EP(Dom) Ave." xfId="154"/>
    <cellStyle name="?_EP(Dom) Ave._fjl642" xfId="155"/>
    <cellStyle name="?_exchange2" xfId="156"/>
    <cellStyle name="?_exchange2_5-7map" xfId="157"/>
    <cellStyle name="?_fjl642" xfId="158"/>
    <cellStyle name="?_review3" xfId="159"/>
    <cellStyle name="?_review3_1-11mapb" xfId="160"/>
    <cellStyle name="?_review3_2-10map" xfId="161"/>
    <cellStyle name="?_review3_5-7map" xfId="162"/>
    <cellStyle name="?_review3_exchange2" xfId="163"/>
    <cellStyle name="?_review3_exchange2_5-7map" xfId="164"/>
    <cellStyle name="?_tate" xfId="165"/>
    <cellStyle name="?_tate_1" xfId="166"/>
    <cellStyle name="?_tate_1-11mapb" xfId="167"/>
    <cellStyle name="?_tate_2-10map" xfId="168"/>
    <cellStyle name="?_tate_5-7map" xfId="169"/>
    <cellStyle name="?_tate_EcoPro(Dom) (1)" xfId="170"/>
    <cellStyle name="?_tate_EcoPro(Dom) (1)_Actual-Budget Comparison_090608" xfId="171"/>
    <cellStyle name="?_tate_EcoPro(Dom) (1)_exchange2" xfId="172"/>
    <cellStyle name="?_tate_EcoPro(Dom) (1)_exchange2_5-7map" xfId="173"/>
    <cellStyle name="?_tate_EcoPro(Dom) (1)_exchange2_5-7map_Actual-Budget Comparison_090608" xfId="174"/>
    <cellStyle name="?_tate_EcoPro(Dom) (1)_exchange2_Actual-Budget Comparison_090608" xfId="175"/>
    <cellStyle name="?_tate_EcoPro(Dom) (2)" xfId="176"/>
    <cellStyle name="?_tate_EcoPro(Dom) (2)_Actual-Budget Comparison_090608" xfId="177"/>
    <cellStyle name="?_tate_EcoPro(Dom) (2)_exchange2" xfId="178"/>
    <cellStyle name="?_tate_EcoPro(Dom) (2)_exchange2_5-7map" xfId="179"/>
    <cellStyle name="?_tate_EcoPro(Dom) (2)_exchange2_5-7map_Actual-Budget Comparison_090608" xfId="180"/>
    <cellStyle name="?_tate_EcoPro(Dom) (2)_exchange2_Actual-Budget Comparison_090608" xfId="181"/>
    <cellStyle name="?_tate_EcoPro(Dom) (3)" xfId="182"/>
    <cellStyle name="?_tate_EcoPro(Dom) (3)_Actual-Budget Comparison_090608" xfId="183"/>
    <cellStyle name="?_tate_EcoPro(Dom) (3)_exchange2" xfId="184"/>
    <cellStyle name="?_tate_EcoPro(Dom) (3)_exchange2_5-7map" xfId="185"/>
    <cellStyle name="?_tate_EcoPro(Dom) (3)_exchange2_5-7map_Actual-Budget Comparison_090608" xfId="186"/>
    <cellStyle name="?_tate_EcoPro(Dom) (3)_exchange2_Actual-Budget Comparison_090608" xfId="187"/>
    <cellStyle name="?_tate_EcoPro(Dom) (4)" xfId="188"/>
    <cellStyle name="?_tate_EcoPro(Dom) (4)_Actual-Budget Comparison_090608" xfId="189"/>
    <cellStyle name="?_tate_EcoPro(Dom) (4)_exchange2" xfId="190"/>
    <cellStyle name="?_tate_EcoPro(Dom) (4)_exchange2_5-7map" xfId="191"/>
    <cellStyle name="?_tate_EcoPro(Dom) (4)_exchange2_5-7map_Actual-Budget Comparison_090608" xfId="192"/>
    <cellStyle name="?_tate_EcoPro(Dom) (4)_exchange2_Actual-Budget Comparison_090608" xfId="193"/>
    <cellStyle name="?_tate_EP(Dom) Ave." xfId="194"/>
    <cellStyle name="?_tate_EP(Dom) Ave._Actual-Budget Comparison_090608" xfId="195"/>
    <cellStyle name="?_tate_EP(Dom) Ave._exchange2" xfId="196"/>
    <cellStyle name="?_tate_EP(Dom) Ave._exchange2_5-7map" xfId="197"/>
    <cellStyle name="?_tate_EP(Dom) Ave._exchange2_5-7map_Actual-Budget Comparison_090608" xfId="198"/>
    <cellStyle name="?_tate_EP(Dom) Ave._exchange2_Actual-Budget Comparison_090608" xfId="199"/>
    <cellStyle name="?_tate_exchange2" xfId="200"/>
    <cellStyle name="?_tate_exchange2_5-7map" xfId="201"/>
    <cellStyle name="?_tate_fjl642" xfId="202"/>
    <cellStyle name="?_tate_review3" xfId="203"/>
    <cellStyle name="?_tate_review3_1-11mapb" xfId="204"/>
    <cellStyle name="?_tate_review3_2-10map" xfId="205"/>
    <cellStyle name="?_tate_review3_5-7map" xfId="206"/>
    <cellStyle name="?_tate_review3_exchange2" xfId="207"/>
    <cellStyle name="?_tate_review3_exchange2_5-7map" xfId="208"/>
    <cellStyle name="?_tate_Vol.(Dom)" xfId="209"/>
    <cellStyle name="?_tate_Vol.(Dom)_Actual-Budget Comparison_090608" xfId="210"/>
    <cellStyle name="?_tate_Vol.(Dom)_exchange2" xfId="211"/>
    <cellStyle name="?_tate_Vol.(Dom)_exchange2_5-7map" xfId="212"/>
    <cellStyle name="?_tate_Vol.(Dom)_exchange2_5-7map_Actual-Budget Comparison_090608" xfId="213"/>
    <cellStyle name="?_tate_Vol.(Dom)_exchange2_Actual-Budget Comparison_090608" xfId="214"/>
    <cellStyle name="?_Vol" xfId="215"/>
    <cellStyle name="?_Vol.(Dom)" xfId="216"/>
    <cellStyle name="?_Vol.(Dom)_fjl642" xfId="217"/>
    <cellStyle name="?_Vol_Actual-Budget Comparison_090608" xfId="218"/>
    <cellStyle name="?_Vol_exchange2" xfId="219"/>
    <cellStyle name="?_Vol_exchange2_5-7map" xfId="220"/>
    <cellStyle name="?_Vol_exchange2_5-7map_Actual-Budget Comparison_090608" xfId="221"/>
    <cellStyle name="?_Vol_exchange2_Actual-Budget Comparison_090608" xfId="222"/>
    <cellStyle name="?_Vol_fjl642" xfId="223"/>
    <cellStyle name="?_Vol_fjl642_Actual-Budget Comparison_090608" xfId="224"/>
    <cellStyle name="?¡±¢¥?_?¨ù??¢´¢¥_¢¬???¢â? " xfId="225"/>
    <cellStyle name="?acc" xfId="226"/>
    <cellStyle name="?ðÇ%U?&amp;H?_x0008_?s&#10;_x0007__x0001__x0001_" xfId="227"/>
    <cellStyle name="? [0.00]_!!!GO" xfId="228"/>
    <cellStyle name="?_!!!GO" xfId="229"/>
    <cellStyle name="_Bang Chi tieu (2)" xfId="230"/>
    <cellStyle name="_Bang tong hop bien che Vinpearl 16.01.09" xfId="231"/>
    <cellStyle name="_Bang tong hop bien che Vinpearl 16.01.09_Sheet Thuc hien dau tu XDCB" xfId="232"/>
    <cellStyle name="_Báo Cáo Tổng Kết Tháng 8 Năm 2009" xfId="233"/>
    <cellStyle name="_Báo Cáo Tổng Kết Tháng 8 Năm 2009_Sheet Thuc hien dau tu XDCB" xfId="234"/>
    <cellStyle name="_Biên chế luong 2009 (Toan Cong ty)" xfId="235"/>
    <cellStyle name="_Biên chế luong 2009 (Toan Cong ty)_Sheet Thuc hien dau tu XDCB" xfId="236"/>
    <cellStyle name="_Book1" xfId="237"/>
    <cellStyle name="_Book1_NS DT FB VPNT KS 6 sao 28-7-11-OK" xfId="767"/>
    <cellStyle name="_Book1_Sheet Thuc hien dau tu XDCB" xfId="238"/>
    <cellStyle name="_Salaries" xfId="239"/>
    <cellStyle name="_Salaries_Sheet Thuc hien dau tu XDCB" xfId="240"/>
    <cellStyle name="~1" xfId="241"/>
    <cellStyle name="’Ê‰Ý [0.00]_!!!GO" xfId="242"/>
    <cellStyle name="’Ê‰Ý_!!!GO" xfId="243"/>
    <cellStyle name="–¢’è‹`" xfId="244"/>
    <cellStyle name="£" xfId="245"/>
    <cellStyle name="£_4-8map" xfId="246"/>
    <cellStyle name="£_4-8map_1-11mapb" xfId="247"/>
    <cellStyle name="£_4-8map_2-10map" xfId="248"/>
    <cellStyle name="£_4-8map_5-7map" xfId="249"/>
    <cellStyle name="£_4-8map_exchange2" xfId="250"/>
    <cellStyle name="£_4-8map_exchange2_5-7map" xfId="251"/>
    <cellStyle name="£_BPfinal" xfId="252"/>
    <cellStyle name="£_BPfinal_1-11mapb" xfId="253"/>
    <cellStyle name="£_BPfinal_2-10map" xfId="254"/>
    <cellStyle name="£_BPfinal_5-7map" xfId="255"/>
    <cellStyle name="£_BPfinal_exchange2" xfId="256"/>
    <cellStyle name="£_BPfinal_exchange2_5-7map" xfId="257"/>
    <cellStyle name="£_Inventory-cash#643" xfId="258"/>
    <cellStyle name="¤@??_flhkd_Key Data, new format" xfId="259"/>
    <cellStyle name="¤@¯ë_0+12 vs bgt" xfId="260"/>
    <cellStyle name="¤d¤À¦ì[0]_0+12 vs bgt" xfId="261"/>
    <cellStyle name="¤d¤À¦ì_0+12 vs bgt" xfId="262"/>
    <cellStyle name="¥" xfId="263"/>
    <cellStyle name="¥_4-8map" xfId="264"/>
    <cellStyle name="¥_99PF31-11" xfId="265"/>
    <cellStyle name="¥_99PF31-11_Inventory-cash#643" xfId="266"/>
    <cellStyle name="¥_BPfinal" xfId="267"/>
    <cellStyle name="¥_Cover" xfId="268"/>
    <cellStyle name="¥_Cover_Inventory-cash#643" xfId="269"/>
    <cellStyle name="¥_Inventory-cash#643" xfId="270"/>
    <cellStyle name="¥acc" xfId="271"/>
    <cellStyle name="•W€_!!!GO" xfId="272"/>
    <cellStyle name="•W_!!!GO" xfId="273"/>
    <cellStyle name="0" xfId="274"/>
    <cellStyle name="0.0" xfId="275"/>
    <cellStyle name="0.0 10" xfId="833"/>
    <cellStyle name="0.0 11" xfId="834"/>
    <cellStyle name="0.0 12" xfId="835"/>
    <cellStyle name="0.0 13" xfId="836"/>
    <cellStyle name="0.0 2" xfId="276"/>
    <cellStyle name="0.0 3" xfId="837"/>
    <cellStyle name="0.0 4" xfId="838"/>
    <cellStyle name="0.0 5" xfId="839"/>
    <cellStyle name="0.0 6" xfId="840"/>
    <cellStyle name="0.0 7" xfId="841"/>
    <cellStyle name="0.0 8" xfId="842"/>
    <cellStyle name="0.0 9" xfId="843"/>
    <cellStyle name="0.0_Báo Cáo Tổng Kết Tháng 8 Năm 2009" xfId="277"/>
    <cellStyle name="0.00" xfId="278"/>
    <cellStyle name="0.00 10" xfId="844"/>
    <cellStyle name="0.00 11" xfId="845"/>
    <cellStyle name="0.00 12" xfId="846"/>
    <cellStyle name="0.00 13" xfId="847"/>
    <cellStyle name="0.00 2" xfId="279"/>
    <cellStyle name="0.00 3" xfId="848"/>
    <cellStyle name="0.00 4" xfId="849"/>
    <cellStyle name="0.00 5" xfId="850"/>
    <cellStyle name="0.00 6" xfId="851"/>
    <cellStyle name="0.00 7" xfId="852"/>
    <cellStyle name="0.00 8" xfId="853"/>
    <cellStyle name="0.00 9" xfId="854"/>
    <cellStyle name="0.00_Báo Cáo Tổng Kết Tháng 8 Năm 2009" xfId="280"/>
    <cellStyle name="0_!!!GO" xfId="281"/>
    <cellStyle name="0_96 Plan" xfId="282"/>
    <cellStyle name="0_97BUSPLN" xfId="283"/>
    <cellStyle name="0_Book1" xfId="284"/>
    <cellStyle name="0_cf39" xfId="285"/>
    <cellStyle name="0_Consolidators" xfId="286"/>
    <cellStyle name="0_Economic Assumptions " xfId="287"/>
    <cellStyle name="0_Feb2001" xfId="288"/>
    <cellStyle name="0_Inventory-cash#643" xfId="289"/>
    <cellStyle name="0_Module1" xfId="290"/>
    <cellStyle name="0_Recipients" xfId="291"/>
    <cellStyle name="0_Salary Headcount" xfId="292"/>
    <cellStyle name="0_Salary Headcount_Book1" xfId="293"/>
    <cellStyle name="0_Salary Headcount_cf39" xfId="294"/>
    <cellStyle name="0_Total" xfId="295"/>
    <cellStyle name="0_Total_Book1" xfId="296"/>
    <cellStyle name="0_Total_cf39" xfId="297"/>
    <cellStyle name="0_U.S. Economics" xfId="298"/>
    <cellStyle name="0_XX97CALB" xfId="299"/>
    <cellStyle name="0_XX97CALB_Book1" xfId="300"/>
    <cellStyle name="0_XX97CALB_cf39" xfId="301"/>
    <cellStyle name="1" xfId="302"/>
    <cellStyle name="1_Báo Cáo Tổng Kết Tháng 8 Năm 2009" xfId="303"/>
    <cellStyle name="1_Book1" xfId="304"/>
    <cellStyle name="1_chi tiet thanh toan marketing" xfId="305"/>
    <cellStyle name="2" xfId="306"/>
    <cellStyle name="20% - Accent1 2" xfId="307"/>
    <cellStyle name="20% - Accent1 2 10" xfId="855"/>
    <cellStyle name="20% - Accent1 2 11" xfId="856"/>
    <cellStyle name="20% - Accent1 2 12" xfId="857"/>
    <cellStyle name="20% - Accent1 2 13" xfId="858"/>
    <cellStyle name="20% - Accent1 2 2" xfId="859"/>
    <cellStyle name="20% - Accent1 2 3" xfId="860"/>
    <cellStyle name="20% - Accent1 2 4" xfId="861"/>
    <cellStyle name="20% - Accent1 2 5" xfId="862"/>
    <cellStyle name="20% - Accent1 2 6" xfId="863"/>
    <cellStyle name="20% - Accent1 2 7" xfId="864"/>
    <cellStyle name="20% - Accent1 2 8" xfId="865"/>
    <cellStyle name="20% - Accent1 2 9" xfId="866"/>
    <cellStyle name="20% - Accent2 2" xfId="308"/>
    <cellStyle name="20% - Accent2 2 10" xfId="867"/>
    <cellStyle name="20% - Accent2 2 11" xfId="868"/>
    <cellStyle name="20% - Accent2 2 12" xfId="869"/>
    <cellStyle name="20% - Accent2 2 13" xfId="870"/>
    <cellStyle name="20% - Accent2 2 2" xfId="871"/>
    <cellStyle name="20% - Accent2 2 3" xfId="872"/>
    <cellStyle name="20% - Accent2 2 4" xfId="873"/>
    <cellStyle name="20% - Accent2 2 5" xfId="874"/>
    <cellStyle name="20% - Accent2 2 6" xfId="875"/>
    <cellStyle name="20% - Accent2 2 7" xfId="876"/>
    <cellStyle name="20% - Accent2 2 8" xfId="877"/>
    <cellStyle name="20% - Accent2 2 9" xfId="878"/>
    <cellStyle name="20% - Accent3 2" xfId="309"/>
    <cellStyle name="20% - Accent3 2 10" xfId="879"/>
    <cellStyle name="20% - Accent3 2 11" xfId="880"/>
    <cellStyle name="20% - Accent3 2 12" xfId="881"/>
    <cellStyle name="20% - Accent3 2 13" xfId="882"/>
    <cellStyle name="20% - Accent3 2 2" xfId="883"/>
    <cellStyle name="20% - Accent3 2 3" xfId="884"/>
    <cellStyle name="20% - Accent3 2 4" xfId="885"/>
    <cellStyle name="20% - Accent3 2 5" xfId="886"/>
    <cellStyle name="20% - Accent3 2 6" xfId="887"/>
    <cellStyle name="20% - Accent3 2 7" xfId="888"/>
    <cellStyle name="20% - Accent3 2 8" xfId="889"/>
    <cellStyle name="20% - Accent3 2 9" xfId="890"/>
    <cellStyle name="20% - Accent4 2" xfId="310"/>
    <cellStyle name="20% - Accent4 2 10" xfId="891"/>
    <cellStyle name="20% - Accent4 2 11" xfId="892"/>
    <cellStyle name="20% - Accent4 2 12" xfId="893"/>
    <cellStyle name="20% - Accent4 2 13" xfId="894"/>
    <cellStyle name="20% - Accent4 2 2" xfId="895"/>
    <cellStyle name="20% - Accent4 2 3" xfId="896"/>
    <cellStyle name="20% - Accent4 2 4" xfId="897"/>
    <cellStyle name="20% - Accent4 2 5" xfId="898"/>
    <cellStyle name="20% - Accent4 2 6" xfId="899"/>
    <cellStyle name="20% - Accent4 2 7" xfId="900"/>
    <cellStyle name="20% - Accent4 2 8" xfId="901"/>
    <cellStyle name="20% - Accent4 2 9" xfId="902"/>
    <cellStyle name="20% - Accent5 2" xfId="311"/>
    <cellStyle name="20% - Accent5 2 10" xfId="903"/>
    <cellStyle name="20% - Accent5 2 11" xfId="904"/>
    <cellStyle name="20% - Accent5 2 12" xfId="905"/>
    <cellStyle name="20% - Accent5 2 13" xfId="906"/>
    <cellStyle name="20% - Accent5 2 2" xfId="907"/>
    <cellStyle name="20% - Accent5 2 3" xfId="908"/>
    <cellStyle name="20% - Accent5 2 4" xfId="909"/>
    <cellStyle name="20% - Accent5 2 5" xfId="910"/>
    <cellStyle name="20% - Accent5 2 6" xfId="911"/>
    <cellStyle name="20% - Accent5 2 7" xfId="912"/>
    <cellStyle name="20% - Accent5 2 8" xfId="913"/>
    <cellStyle name="20% - Accent5 2 9" xfId="914"/>
    <cellStyle name="20% - Accent6 2" xfId="312"/>
    <cellStyle name="20% - Accent6 2 10" xfId="915"/>
    <cellStyle name="20% - Accent6 2 11" xfId="916"/>
    <cellStyle name="20% - Accent6 2 12" xfId="917"/>
    <cellStyle name="20% - Accent6 2 13" xfId="918"/>
    <cellStyle name="20% - Accent6 2 2" xfId="919"/>
    <cellStyle name="20% - Accent6 2 3" xfId="920"/>
    <cellStyle name="20% - Accent6 2 4" xfId="921"/>
    <cellStyle name="20% - Accent6 2 5" xfId="922"/>
    <cellStyle name="20% - Accent6 2 6" xfId="923"/>
    <cellStyle name="20% - Accent6 2 7" xfId="924"/>
    <cellStyle name="20% - Accent6 2 8" xfId="925"/>
    <cellStyle name="20% - Accent6 2 9" xfId="926"/>
    <cellStyle name="3" xfId="313"/>
    <cellStyle name="³f¹ô [0]_Module1" xfId="314"/>
    <cellStyle name="³f¹ô[0]_6_6 R&amp;O " xfId="315"/>
    <cellStyle name="³f¹ô_6_6 R&amp;O " xfId="316"/>
    <cellStyle name="4" xfId="317"/>
    <cellStyle name="40% - Accent1 2" xfId="318"/>
    <cellStyle name="40% - Accent1 2 10" xfId="927"/>
    <cellStyle name="40% - Accent1 2 11" xfId="928"/>
    <cellStyle name="40% - Accent1 2 12" xfId="929"/>
    <cellStyle name="40% - Accent1 2 13" xfId="930"/>
    <cellStyle name="40% - Accent1 2 2" xfId="931"/>
    <cellStyle name="40% - Accent1 2 3" xfId="932"/>
    <cellStyle name="40% - Accent1 2 4" xfId="933"/>
    <cellStyle name="40% - Accent1 2 5" xfId="934"/>
    <cellStyle name="40% - Accent1 2 6" xfId="935"/>
    <cellStyle name="40% - Accent1 2 7" xfId="936"/>
    <cellStyle name="40% - Accent1 2 8" xfId="937"/>
    <cellStyle name="40% - Accent1 2 9" xfId="938"/>
    <cellStyle name="40% - Accent2 2" xfId="319"/>
    <cellStyle name="40% - Accent2 2 10" xfId="939"/>
    <cellStyle name="40% - Accent2 2 11" xfId="940"/>
    <cellStyle name="40% - Accent2 2 12" xfId="941"/>
    <cellStyle name="40% - Accent2 2 13" xfId="942"/>
    <cellStyle name="40% - Accent2 2 2" xfId="943"/>
    <cellStyle name="40% - Accent2 2 3" xfId="944"/>
    <cellStyle name="40% - Accent2 2 4" xfId="945"/>
    <cellStyle name="40% - Accent2 2 5" xfId="946"/>
    <cellStyle name="40% - Accent2 2 6" xfId="947"/>
    <cellStyle name="40% - Accent2 2 7" xfId="948"/>
    <cellStyle name="40% - Accent2 2 8" xfId="949"/>
    <cellStyle name="40% - Accent2 2 9" xfId="950"/>
    <cellStyle name="40% - Accent3 2" xfId="320"/>
    <cellStyle name="40% - Accent3 2 10" xfId="951"/>
    <cellStyle name="40% - Accent3 2 11" xfId="952"/>
    <cellStyle name="40% - Accent3 2 12" xfId="953"/>
    <cellStyle name="40% - Accent3 2 13" xfId="954"/>
    <cellStyle name="40% - Accent3 2 2" xfId="955"/>
    <cellStyle name="40% - Accent3 2 3" xfId="956"/>
    <cellStyle name="40% - Accent3 2 4" xfId="957"/>
    <cellStyle name="40% - Accent3 2 5" xfId="958"/>
    <cellStyle name="40% - Accent3 2 6" xfId="959"/>
    <cellStyle name="40% - Accent3 2 7" xfId="960"/>
    <cellStyle name="40% - Accent3 2 8" xfId="961"/>
    <cellStyle name="40% - Accent3 2 9" xfId="962"/>
    <cellStyle name="40% - Accent4 2" xfId="321"/>
    <cellStyle name="40% - Accent4 2 10" xfId="963"/>
    <cellStyle name="40% - Accent4 2 11" xfId="964"/>
    <cellStyle name="40% - Accent4 2 12" xfId="965"/>
    <cellStyle name="40% - Accent4 2 13" xfId="966"/>
    <cellStyle name="40% - Accent4 2 2" xfId="967"/>
    <cellStyle name="40% - Accent4 2 3" xfId="968"/>
    <cellStyle name="40% - Accent4 2 4" xfId="969"/>
    <cellStyle name="40% - Accent4 2 5" xfId="970"/>
    <cellStyle name="40% - Accent4 2 6" xfId="971"/>
    <cellStyle name="40% - Accent4 2 7" xfId="972"/>
    <cellStyle name="40% - Accent4 2 8" xfId="973"/>
    <cellStyle name="40% - Accent4 2 9" xfId="974"/>
    <cellStyle name="40% - Accent5 2" xfId="322"/>
    <cellStyle name="40% - Accent5 2 10" xfId="975"/>
    <cellStyle name="40% - Accent5 2 11" xfId="976"/>
    <cellStyle name="40% - Accent5 2 12" xfId="977"/>
    <cellStyle name="40% - Accent5 2 13" xfId="978"/>
    <cellStyle name="40% - Accent5 2 2" xfId="979"/>
    <cellStyle name="40% - Accent5 2 3" xfId="980"/>
    <cellStyle name="40% - Accent5 2 4" xfId="981"/>
    <cellStyle name="40% - Accent5 2 5" xfId="982"/>
    <cellStyle name="40% - Accent5 2 6" xfId="983"/>
    <cellStyle name="40% - Accent5 2 7" xfId="984"/>
    <cellStyle name="40% - Accent5 2 8" xfId="985"/>
    <cellStyle name="40% - Accent5 2 9" xfId="986"/>
    <cellStyle name="40% - Accent6 2" xfId="323"/>
    <cellStyle name="40% - Accent6 2 10" xfId="987"/>
    <cellStyle name="40% - Accent6 2 11" xfId="988"/>
    <cellStyle name="40% - Accent6 2 12" xfId="989"/>
    <cellStyle name="40% - Accent6 2 13" xfId="990"/>
    <cellStyle name="40% - Accent6 2 2" xfId="991"/>
    <cellStyle name="40% - Accent6 2 3" xfId="992"/>
    <cellStyle name="40% - Accent6 2 4" xfId="993"/>
    <cellStyle name="40% - Accent6 2 5" xfId="994"/>
    <cellStyle name="40% - Accent6 2 6" xfId="995"/>
    <cellStyle name="40% - Accent6 2 7" xfId="996"/>
    <cellStyle name="40% - Accent6 2 8" xfId="997"/>
    <cellStyle name="40% - Accent6 2 9" xfId="998"/>
    <cellStyle name="60% - Accent1 2" xfId="324"/>
    <cellStyle name="60% - Accent2 2" xfId="325"/>
    <cellStyle name="60% - Accent3 2" xfId="326"/>
    <cellStyle name="60% - Accent4 2" xfId="327"/>
    <cellStyle name="60% - Accent5 2" xfId="328"/>
    <cellStyle name="60% - Accent6 2" xfId="329"/>
    <cellStyle name="ac" xfId="330"/>
    <cellStyle name="Accent1 2" xfId="331"/>
    <cellStyle name="Accent2 2" xfId="332"/>
    <cellStyle name="Accent3 2" xfId="333"/>
    <cellStyle name="Accent4 2" xfId="334"/>
    <cellStyle name="Accent5 2" xfId="335"/>
    <cellStyle name="Accent6 2" xfId="336"/>
    <cellStyle name="Accounting" xfId="337"/>
    <cellStyle name="ÅëÈ­ [0]_¿ì¹°Åë" xfId="338"/>
    <cellStyle name="AeE­ [0]_INQUIRY ¿?¾÷AßAø " xfId="339"/>
    <cellStyle name="ÅëÈ­ [0]_laroux" xfId="340"/>
    <cellStyle name="ÅëÈ­_¿ì¹°Åë" xfId="341"/>
    <cellStyle name="AeE­_INQUIRY ¿?¾÷AßAø " xfId="342"/>
    <cellStyle name="ÅëÈ­_laroux" xfId="343"/>
    <cellStyle name="args.style" xfId="344"/>
    <cellStyle name="arial" xfId="345"/>
    <cellStyle name="ÄÞ¸¶ [0]_¿ì¹°Åë" xfId="346"/>
    <cellStyle name="AÞ¸¶ [0]_INQUIRY ¿?¾÷AßAø " xfId="347"/>
    <cellStyle name="ÄÞ¸¶ [0]_laroux" xfId="348"/>
    <cellStyle name="ÄÞ¸¶_¿ì¹°Åë" xfId="349"/>
    <cellStyle name="AÞ¸¶_INQUIRY ¿?¾÷AßAø " xfId="350"/>
    <cellStyle name="ÄÞ¸¶_laroux" xfId="351"/>
    <cellStyle name="Bad 2" xfId="352"/>
    <cellStyle name="blue" xfId="353"/>
    <cellStyle name="Bolivars" xfId="354"/>
    <cellStyle name="C?AØ_¿?¾÷CoE² " xfId="355"/>
    <cellStyle name="Ç¥ÁØ_´çÃÊ±¸ÀÔ»ý»ê" xfId="356"/>
    <cellStyle name="C￥AØ_¿μ¾÷CoE² " xfId="357"/>
    <cellStyle name="Ç¥ÁØ_±³°¢¼ö·®" xfId="358"/>
    <cellStyle name="C￥AØ_Sheet1_¿μ¾÷CoE² " xfId="359"/>
    <cellStyle name="Calc Currency (0)" xfId="360"/>
    <cellStyle name="Calc Currency (0) 2" xfId="361"/>
    <cellStyle name="Calc Currency (0)_Báo Cáo Tổng Kết Tháng 8 Năm 2009" xfId="362"/>
    <cellStyle name="Calc Units (2)" xfId="363"/>
    <cellStyle name="Calculation 2" xfId="364"/>
    <cellStyle name="category" xfId="365"/>
    <cellStyle name="Centered Heading" xfId="366"/>
    <cellStyle name="CenterHead" xfId="367"/>
    <cellStyle name="Check Cell 2" xfId="368"/>
    <cellStyle name="Chi phÝ kh¸c_Book1" xfId="369"/>
    <cellStyle name="chu" xfId="370"/>
    <cellStyle name="colour" xfId="371"/>
    <cellStyle name="Column_Title" xfId="372"/>
    <cellStyle name="Comma" xfId="763" builtinId="3"/>
    <cellStyle name="Comma [0] 2" xfId="768"/>
    <cellStyle name="Comma [00]" xfId="373"/>
    <cellStyle name="Comma 0.0" xfId="374"/>
    <cellStyle name="Comma 0.00" xfId="375"/>
    <cellStyle name="Comma 0.000" xfId="376"/>
    <cellStyle name="Comma 10" xfId="377"/>
    <cellStyle name="Comma 10 2" xfId="760"/>
    <cellStyle name="Comma 11" xfId="761"/>
    <cellStyle name="Comma 11 2" xfId="769"/>
    <cellStyle name="Comma 12" xfId="811"/>
    <cellStyle name="Comma 13" xfId="814"/>
    <cellStyle name="Comma 14" xfId="817"/>
    <cellStyle name="Comma 15" xfId="820"/>
    <cellStyle name="Comma 2" xfId="378"/>
    <cellStyle name="Comma 2 10" xfId="999"/>
    <cellStyle name="Comma 2 11" xfId="1000"/>
    <cellStyle name="Comma 2 12" xfId="1001"/>
    <cellStyle name="Comma 2 13" xfId="1002"/>
    <cellStyle name="Comma 2 14" xfId="1003"/>
    <cellStyle name="Comma 2 15" xfId="1004"/>
    <cellStyle name="Comma 2 16" xfId="1005"/>
    <cellStyle name="Comma 2 17" xfId="1006"/>
    <cellStyle name="Comma 2 18" xfId="1007"/>
    <cellStyle name="Comma 2 19" xfId="1008"/>
    <cellStyle name="Comma 2 2" xfId="379"/>
    <cellStyle name="Comma 2 2 10" xfId="1009"/>
    <cellStyle name="Comma 2 2 11" xfId="1010"/>
    <cellStyle name="Comma 2 2 12" xfId="1011"/>
    <cellStyle name="Comma 2 2 13" xfId="1012"/>
    <cellStyle name="Comma 2 2 2" xfId="1013"/>
    <cellStyle name="Comma 2 2 3" xfId="1014"/>
    <cellStyle name="Comma 2 2 4" xfId="1015"/>
    <cellStyle name="Comma 2 2 5" xfId="1016"/>
    <cellStyle name="Comma 2 2 6" xfId="1017"/>
    <cellStyle name="Comma 2 2 7" xfId="1018"/>
    <cellStyle name="Comma 2 2 8" xfId="1019"/>
    <cellStyle name="Comma 2 2 9" xfId="1020"/>
    <cellStyle name="Comma 2 20" xfId="1021"/>
    <cellStyle name="Comma 2 21" xfId="1022"/>
    <cellStyle name="Comma 2 22" xfId="1023"/>
    <cellStyle name="Comma 2 23" xfId="1024"/>
    <cellStyle name="Comma 2 24" xfId="1025"/>
    <cellStyle name="Comma 2 25" xfId="1026"/>
    <cellStyle name="Comma 2 26" xfId="1027"/>
    <cellStyle name="Comma 2 3" xfId="380"/>
    <cellStyle name="Comma 2 3 10" xfId="1028"/>
    <cellStyle name="Comma 2 3 11" xfId="1029"/>
    <cellStyle name="Comma 2 3 12" xfId="1030"/>
    <cellStyle name="Comma 2 3 13" xfId="1031"/>
    <cellStyle name="Comma 2 3 2" xfId="381"/>
    <cellStyle name="Comma 2 3 3" xfId="1032"/>
    <cellStyle name="Comma 2 3 4" xfId="1033"/>
    <cellStyle name="Comma 2 3 5" xfId="1034"/>
    <cellStyle name="Comma 2 3 6" xfId="1035"/>
    <cellStyle name="Comma 2 3 7" xfId="1036"/>
    <cellStyle name="Comma 2 3 8" xfId="1037"/>
    <cellStyle name="Comma 2 3 9" xfId="1038"/>
    <cellStyle name="Comma 2 4" xfId="765"/>
    <cellStyle name="Comma 2 4 10" xfId="1039"/>
    <cellStyle name="Comma 2 4 11" xfId="1040"/>
    <cellStyle name="Comma 2 4 12" xfId="1041"/>
    <cellStyle name="Comma 2 4 13" xfId="1042"/>
    <cellStyle name="Comma 2 4 2" xfId="1043"/>
    <cellStyle name="Comma 2 4 3" xfId="1044"/>
    <cellStyle name="Comma 2 4 4" xfId="1045"/>
    <cellStyle name="Comma 2 4 5" xfId="1046"/>
    <cellStyle name="Comma 2 4 6" xfId="1047"/>
    <cellStyle name="Comma 2 4 7" xfId="1048"/>
    <cellStyle name="Comma 2 4 8" xfId="1049"/>
    <cellStyle name="Comma 2 4 9" xfId="1050"/>
    <cellStyle name="Comma 2 5" xfId="1051"/>
    <cellStyle name="Comma 2 6" xfId="1052"/>
    <cellStyle name="Comma 2 7" xfId="1053"/>
    <cellStyle name="Comma 2 8" xfId="1054"/>
    <cellStyle name="Comma 2 9" xfId="1055"/>
    <cellStyle name="Comma 2_Copy of VPL Q2 Profit Forecast v4-Thinh" xfId="382"/>
    <cellStyle name="Comma 21" xfId="1056"/>
    <cellStyle name="Comma 22" xfId="1057"/>
    <cellStyle name="Comma 23" xfId="1058"/>
    <cellStyle name="Comma 24" xfId="1059"/>
    <cellStyle name="Comma 25" xfId="1060"/>
    <cellStyle name="Comma 3" xfId="383"/>
    <cellStyle name="Comma 3 10" xfId="1061"/>
    <cellStyle name="Comma 3 11" xfId="1062"/>
    <cellStyle name="Comma 3 12" xfId="1063"/>
    <cellStyle name="Comma 3 13" xfId="1064"/>
    <cellStyle name="Comma 3 2" xfId="1065"/>
    <cellStyle name="Comma 3 3" xfId="1066"/>
    <cellStyle name="Comma 3 4" xfId="1067"/>
    <cellStyle name="Comma 3 5" xfId="1068"/>
    <cellStyle name="Comma 3 6" xfId="1069"/>
    <cellStyle name="Comma 3 7" xfId="1070"/>
    <cellStyle name="Comma 3 8" xfId="1071"/>
    <cellStyle name="Comma 3 9" xfId="1072"/>
    <cellStyle name="Comma 4" xfId="384"/>
    <cellStyle name="Comma 4 10" xfId="1073"/>
    <cellStyle name="Comma 4 11" xfId="1074"/>
    <cellStyle name="Comma 4 12" xfId="1075"/>
    <cellStyle name="Comma 4 13" xfId="1076"/>
    <cellStyle name="Comma 4 2" xfId="385"/>
    <cellStyle name="Comma 4 2 10" xfId="1077"/>
    <cellStyle name="Comma 4 2 11" xfId="1078"/>
    <cellStyle name="Comma 4 2 12" xfId="1079"/>
    <cellStyle name="Comma 4 2 13" xfId="1080"/>
    <cellStyle name="Comma 4 2 2" xfId="1081"/>
    <cellStyle name="Comma 4 2 3" xfId="1082"/>
    <cellStyle name="Comma 4 2 4" xfId="1083"/>
    <cellStyle name="Comma 4 2 5" xfId="1084"/>
    <cellStyle name="Comma 4 2 6" xfId="1085"/>
    <cellStyle name="Comma 4 2 7" xfId="1086"/>
    <cellStyle name="Comma 4 2 8" xfId="1087"/>
    <cellStyle name="Comma 4 2 9" xfId="1088"/>
    <cellStyle name="Comma 4 3" xfId="1089"/>
    <cellStyle name="Comma 4 4" xfId="1090"/>
    <cellStyle name="Comma 4 5" xfId="1091"/>
    <cellStyle name="Comma 4 6" xfId="1092"/>
    <cellStyle name="Comma 4 7" xfId="1093"/>
    <cellStyle name="Comma 4 8" xfId="1094"/>
    <cellStyle name="Comma 4 9" xfId="1095"/>
    <cellStyle name="Comma 5" xfId="386"/>
    <cellStyle name="Comma 6" xfId="387"/>
    <cellStyle name="Comma 7" xfId="388"/>
    <cellStyle name="Comma 8" xfId="389"/>
    <cellStyle name="Comma 9" xfId="390"/>
    <cellStyle name="comma zerodec" xfId="391"/>
    <cellStyle name="Comma[2]" xfId="392"/>
    <cellStyle name="Comma0" xfId="393"/>
    <cellStyle name="Comma0 2" xfId="394"/>
    <cellStyle name="Company Name" xfId="395"/>
    <cellStyle name="Currency $" xfId="396"/>
    <cellStyle name="Currency [0] 2" xfId="770"/>
    <cellStyle name="Currency [00]" xfId="397"/>
    <cellStyle name="Currency 0.0" xfId="398"/>
    <cellStyle name="Currency 0.00" xfId="399"/>
    <cellStyle name="Currency 0.000" xfId="400"/>
    <cellStyle name="Currency 2" xfId="401"/>
    <cellStyle name="Currency[2]" xfId="402"/>
    <cellStyle name="Currency0" xfId="403"/>
    <cellStyle name="Currency0 2" xfId="404"/>
    <cellStyle name="Currency1" xfId="405"/>
    <cellStyle name="custom" xfId="406"/>
    <cellStyle name="Date" xfId="407"/>
    <cellStyle name="Date 2" xfId="408"/>
    <cellStyle name="Date Short" xfId="409"/>
    <cellStyle name="Date_66CFVAR" xfId="410"/>
    <cellStyle name="Dezimal [0]_ALLE_ITEMS_280800_EV_NL" xfId="411"/>
    <cellStyle name="Dezimal_AKE_100N" xfId="412"/>
    <cellStyle name="dolblue" xfId="413"/>
    <cellStyle name="Dollar" xfId="414"/>
    <cellStyle name="Dollar (zero dec)" xfId="415"/>
    <cellStyle name="Dollar-Acctg" xfId="416"/>
    <cellStyle name="Dollar-Actg" xfId="417"/>
    <cellStyle name="Dollars" xfId="418"/>
    <cellStyle name="Dziesi?tny [0]_Invoices2001Slovakia" xfId="419"/>
    <cellStyle name="Dziesi?tny_Invoices2001Slovakia" xfId="420"/>
    <cellStyle name="Dziesietny [0]_Invoices2001Slovakia" xfId="421"/>
    <cellStyle name="Dziesiętny [0]_Invoices2001Slovakia" xfId="422"/>
    <cellStyle name="Dziesietny [0]_Invoices2001Slovakia_Book1" xfId="423"/>
    <cellStyle name="Dziesiętny [0]_Invoices2001Slovakia_Book1" xfId="424"/>
    <cellStyle name="Dziesietny [0]_Invoices2001Slovakia_Book1_Tong hop Cac tuyen(9-1-06)" xfId="425"/>
    <cellStyle name="Dziesiętny [0]_Invoices2001Slovakia_Book1_Tong hop Cac tuyen(9-1-06)" xfId="426"/>
    <cellStyle name="Dziesietny [0]_Invoices2001Slovakia_KL K.C mat duong" xfId="427"/>
    <cellStyle name="Dziesiętny [0]_Invoices2001Slovakia_Nhalamviec VTC(25-1-05)" xfId="428"/>
    <cellStyle name="Dziesietny [0]_Invoices2001Slovakia_TDT KHANH HOA" xfId="429"/>
    <cellStyle name="Dziesiętny [0]_Invoices2001Slovakia_TDT KHANH HOA" xfId="430"/>
    <cellStyle name="Dziesietny [0]_Invoices2001Slovakia_TDT KHANH HOA_Tong hop Cac tuyen(9-1-06)" xfId="431"/>
    <cellStyle name="Dziesiętny [0]_Invoices2001Slovakia_TDT KHANH HOA_Tong hop Cac tuyen(9-1-06)" xfId="432"/>
    <cellStyle name="Dziesietny [0]_Invoices2001Slovakia_TDT quangngai" xfId="433"/>
    <cellStyle name="Dziesiętny [0]_Invoices2001Slovakia_TDT quangngai" xfId="434"/>
    <cellStyle name="Dziesietny [0]_Invoices2001Slovakia_Tong hop Cac tuyen(9-1-06)" xfId="435"/>
    <cellStyle name="Dziesietny_Invoices2001Slovakia" xfId="436"/>
    <cellStyle name="Dziesiętny_Invoices2001Slovakia" xfId="437"/>
    <cellStyle name="Dziesietny_Invoices2001Slovakia_Book1" xfId="438"/>
    <cellStyle name="Dziesiętny_Invoices2001Slovakia_Book1" xfId="439"/>
    <cellStyle name="Dziesietny_Invoices2001Slovakia_Book1_Tong hop Cac tuyen(9-1-06)" xfId="440"/>
    <cellStyle name="Dziesiętny_Invoices2001Slovakia_Book1_Tong hop Cac tuyen(9-1-06)" xfId="441"/>
    <cellStyle name="Dziesietny_Invoices2001Slovakia_KL K.C mat duong" xfId="442"/>
    <cellStyle name="Dziesiętny_Invoices2001Slovakia_Nhalamviec VTC(25-1-05)" xfId="443"/>
    <cellStyle name="Dziesietny_Invoices2001Slovakia_TDT KHANH HOA" xfId="444"/>
    <cellStyle name="Dziesiętny_Invoices2001Slovakia_TDT KHANH HOA" xfId="445"/>
    <cellStyle name="Dziesietny_Invoices2001Slovakia_TDT KHANH HOA_Tong hop Cac tuyen(9-1-06)" xfId="446"/>
    <cellStyle name="Dziesiętny_Invoices2001Slovakia_TDT KHANH HOA_Tong hop Cac tuyen(9-1-06)" xfId="447"/>
    <cellStyle name="Dziesietny_Invoices2001Slovakia_TDT quangngai" xfId="448"/>
    <cellStyle name="Dziesiętny_Invoices2001Slovakia_TDT quangngai" xfId="449"/>
    <cellStyle name="Dziesietny_Invoices2001Slovakia_Tong hop Cac tuyen(9-1-06)" xfId="450"/>
    <cellStyle name="Enter Currency (0)" xfId="451"/>
    <cellStyle name="Enter Currency (2)" xfId="452"/>
    <cellStyle name="Enter Units (0)" xfId="453"/>
    <cellStyle name="Enter Units (1)" xfId="454"/>
    <cellStyle name="Enter Units (2)" xfId="455"/>
    <cellStyle name="Euro" xfId="456"/>
    <cellStyle name="Explanatory Text 2" xfId="457"/>
    <cellStyle name="Fill" xfId="458"/>
    <cellStyle name="Fixed" xfId="459"/>
    <cellStyle name="Fixed 2" xfId="460"/>
    <cellStyle name="ƒp[ƒZƒ“ƒg_Asmp." xfId="461"/>
    <cellStyle name="GB?" xfId="462"/>
    <cellStyle name="GB?-Acctg" xfId="463"/>
    <cellStyle name="GB£" xfId="464"/>
    <cellStyle name="GB£-Acctg" xfId="465"/>
    <cellStyle name="General" xfId="466"/>
    <cellStyle name="Good 2" xfId="467"/>
    <cellStyle name="Grey" xfId="468"/>
    <cellStyle name="Grey 2" xfId="469"/>
    <cellStyle name="Grey_Báo Cáo Tổng Kết Tháng 8 Năm 2009" xfId="470"/>
    <cellStyle name="ha" xfId="471"/>
    <cellStyle name="HEADER" xfId="472"/>
    <cellStyle name="Header1" xfId="473"/>
    <cellStyle name="Header2" xfId="474"/>
    <cellStyle name="Heading 1 2" xfId="475"/>
    <cellStyle name="Heading 2 2" xfId="476"/>
    <cellStyle name="Heading 3 2" xfId="477"/>
    <cellStyle name="Heading 4 2" xfId="478"/>
    <cellStyle name="Heading No Underline" xfId="479"/>
    <cellStyle name="Heading With Underline" xfId="480"/>
    <cellStyle name="Heading1" xfId="481"/>
    <cellStyle name="HEADING1 2" xfId="482"/>
    <cellStyle name="HEADING1_Báo Cáo Tổng Kết Tháng 8 Năm 2009" xfId="483"/>
    <cellStyle name="Heading2" xfId="484"/>
    <cellStyle name="HEADING2 2" xfId="485"/>
    <cellStyle name="HEADING2_Báo Cáo Tổng Kết Tháng 8 Năm 2009" xfId="486"/>
    <cellStyle name="headoption" xfId="487"/>
    <cellStyle name="headoption 10" xfId="1096"/>
    <cellStyle name="headoption 11" xfId="1097"/>
    <cellStyle name="headoption 12" xfId="1098"/>
    <cellStyle name="headoption 2" xfId="1099"/>
    <cellStyle name="headoption 3" xfId="1100"/>
    <cellStyle name="headoption 4" xfId="1101"/>
    <cellStyle name="headoption 5" xfId="1102"/>
    <cellStyle name="headoption 6" xfId="1103"/>
    <cellStyle name="headoption 7" xfId="1104"/>
    <cellStyle name="headoption 8" xfId="1105"/>
    <cellStyle name="headoption 9" xfId="1106"/>
    <cellStyle name="Headqng2_KL-DOT2A_CUA_Caitao" xfId="488"/>
    <cellStyle name="Hoa-Scholl" xfId="489"/>
    <cellStyle name="Hoa-Scholl 10" xfId="1107"/>
    <cellStyle name="Hoa-Scholl 11" xfId="1108"/>
    <cellStyle name="Hoa-Scholl 12" xfId="1109"/>
    <cellStyle name="Hoa-Scholl 2" xfId="1110"/>
    <cellStyle name="Hoa-Scholl 3" xfId="1111"/>
    <cellStyle name="Hoa-Scholl 4" xfId="1112"/>
    <cellStyle name="Hoa-Scholl 5" xfId="1113"/>
    <cellStyle name="Hoa-Scholl 6" xfId="1114"/>
    <cellStyle name="Hoa-Scholl 7" xfId="1115"/>
    <cellStyle name="Hoa-Scholl 8" xfId="1116"/>
    <cellStyle name="Hoa-Scholl 9" xfId="1117"/>
    <cellStyle name="Hyperlink 2" xfId="771"/>
    <cellStyle name="Input [yellow]" xfId="490"/>
    <cellStyle name="Input [yellow] 10" xfId="1118"/>
    <cellStyle name="Input [yellow] 11" xfId="1119"/>
    <cellStyle name="Input [yellow] 12" xfId="1120"/>
    <cellStyle name="Input [yellow] 13" xfId="1121"/>
    <cellStyle name="Input [yellow] 2" xfId="491"/>
    <cellStyle name="Input [yellow] 2 10" xfId="1122"/>
    <cellStyle name="Input [yellow] 2 11" xfId="1123"/>
    <cellStyle name="Input [yellow] 2 12" xfId="1124"/>
    <cellStyle name="Input [yellow] 2 2" xfId="1125"/>
    <cellStyle name="Input [yellow] 2 3" xfId="1126"/>
    <cellStyle name="Input [yellow] 2 4" xfId="1127"/>
    <cellStyle name="Input [yellow] 2 5" xfId="1128"/>
    <cellStyle name="Input [yellow] 2 6" xfId="1129"/>
    <cellStyle name="Input [yellow] 2 7" xfId="1130"/>
    <cellStyle name="Input [yellow] 2 8" xfId="1131"/>
    <cellStyle name="Input [yellow] 2 9" xfId="1132"/>
    <cellStyle name="Input [yellow] 3" xfId="1133"/>
    <cellStyle name="Input [yellow] 4" xfId="1134"/>
    <cellStyle name="Input [yellow] 5" xfId="1135"/>
    <cellStyle name="Input [yellow] 6" xfId="1136"/>
    <cellStyle name="Input [yellow] 7" xfId="1137"/>
    <cellStyle name="Input [yellow] 8" xfId="1138"/>
    <cellStyle name="Input [yellow] 9" xfId="1139"/>
    <cellStyle name="Input [yellow]_Báo Cáo Tổng Kết Tháng 8 Năm 2009" xfId="492"/>
    <cellStyle name="Input 2" xfId="493"/>
    <cellStyle name="khanh" xfId="494"/>
    <cellStyle name="Ledger 17 x 11 in" xfId="495"/>
    <cellStyle name="Link Currency (0)" xfId="496"/>
    <cellStyle name="Link Currency (2)" xfId="497"/>
    <cellStyle name="Link Units (0)" xfId="498"/>
    <cellStyle name="Link Units (1)" xfId="499"/>
    <cellStyle name="Link Units (2)" xfId="500"/>
    <cellStyle name="Linked Cell 2" xfId="501"/>
    <cellStyle name="Locked" xfId="502"/>
    <cellStyle name="MainHead" xfId="503"/>
    <cellStyle name="Millares [0]_Well Timing" xfId="504"/>
    <cellStyle name="Millares_Well Timing" xfId="505"/>
    <cellStyle name="Milliers [0]_!!!GO" xfId="506"/>
    <cellStyle name="Milliers_!!!GO" xfId="507"/>
    <cellStyle name="Model" xfId="508"/>
    <cellStyle name="moi" xfId="509"/>
    <cellStyle name="moi 2" xfId="510"/>
    <cellStyle name="moi_Báo Cáo Tổng Kết Tháng 8 Năm 2009" xfId="511"/>
    <cellStyle name="Moneda [0]_Well Timing" xfId="512"/>
    <cellStyle name="Moneda_Well Timing" xfId="513"/>
    <cellStyle name="Monétaire [0]_!!!GO" xfId="514"/>
    <cellStyle name="Monétaire_!!!GO" xfId="515"/>
    <cellStyle name="Mon彋aire [0]_!!!GO" xfId="516"/>
    <cellStyle name="Mon彋aire_!!!GO" xfId="517"/>
    <cellStyle name="n" xfId="518"/>
    <cellStyle name="Neutral 2" xfId="519"/>
    <cellStyle name="New Times Roman" xfId="520"/>
    <cellStyle name="no dec" xfId="521"/>
    <cellStyle name="Normal" xfId="0" builtinId="0"/>
    <cellStyle name="Normal - Style1" xfId="522"/>
    <cellStyle name="Normal - Style1 2" xfId="523"/>
    <cellStyle name="Normal - Style1_Book1" xfId="524"/>
    <cellStyle name="Normal 10" xfId="525"/>
    <cellStyle name="Normal 11" xfId="526"/>
    <cellStyle name="Normal 11 2" xfId="762"/>
    <cellStyle name="Normal 12" xfId="527"/>
    <cellStyle name="Normal 13" xfId="528"/>
    <cellStyle name="Normal 14" xfId="772"/>
    <cellStyle name="Normal 15" xfId="773"/>
    <cellStyle name="Normal 16" xfId="774"/>
    <cellStyle name="Normal 17" xfId="775"/>
    <cellStyle name="Normal 18" xfId="776"/>
    <cellStyle name="Normal 19" xfId="777"/>
    <cellStyle name="Normal 2" xfId="1"/>
    <cellStyle name="Normal 2 10" xfId="529"/>
    <cellStyle name="Normal 2 11" xfId="1140"/>
    <cellStyle name="Normal 2 12" xfId="1141"/>
    <cellStyle name="Normal 2 13" xfId="1142"/>
    <cellStyle name="Normal 2 14" xfId="1143"/>
    <cellStyle name="Normal 2 15" xfId="1144"/>
    <cellStyle name="Normal 2 16" xfId="1145"/>
    <cellStyle name="Normal 2 17" xfId="1146"/>
    <cellStyle name="Normal 2 18" xfId="1147"/>
    <cellStyle name="Normal 2 19" xfId="1148"/>
    <cellStyle name="Normal 2 2" xfId="530"/>
    <cellStyle name="Normal 2 2 2" xfId="531"/>
    <cellStyle name="Normal 2 20" xfId="1149"/>
    <cellStyle name="Normal 2 21" xfId="1150"/>
    <cellStyle name="Normal 2 22" xfId="1151"/>
    <cellStyle name="Normal 2 23" xfId="1152"/>
    <cellStyle name="Normal 2 24" xfId="1153"/>
    <cellStyle name="Normal 2 25" xfId="1154"/>
    <cellStyle name="Normal 2 26" xfId="1155"/>
    <cellStyle name="Normal 2 27" xfId="1156"/>
    <cellStyle name="Normal 2 28" xfId="1157"/>
    <cellStyle name="Normal 2 29" xfId="1158"/>
    <cellStyle name="Normal 2 3" xfId="532"/>
    <cellStyle name="Normal 2 3 10" xfId="1159"/>
    <cellStyle name="Normal 2 3 11" xfId="1160"/>
    <cellStyle name="Normal 2 3 12" xfId="1161"/>
    <cellStyle name="Normal 2 3 13" xfId="1162"/>
    <cellStyle name="Normal 2 3 2" xfId="1163"/>
    <cellStyle name="Normal 2 3 3" xfId="1164"/>
    <cellStyle name="Normal 2 3 4" xfId="1165"/>
    <cellStyle name="Normal 2 3 5" xfId="1166"/>
    <cellStyle name="Normal 2 3 6" xfId="1167"/>
    <cellStyle name="Normal 2 3 7" xfId="1168"/>
    <cellStyle name="Normal 2 3 8" xfId="1169"/>
    <cellStyle name="Normal 2 3 9" xfId="1170"/>
    <cellStyle name="Normal 2 30" xfId="1171"/>
    <cellStyle name="Normal 2 31" xfId="1172"/>
    <cellStyle name="Normal 2 32" xfId="1173"/>
    <cellStyle name="Normal 2 4" xfId="533"/>
    <cellStyle name="Normal 2 4 10" xfId="1174"/>
    <cellStyle name="Normal 2 4 11" xfId="1175"/>
    <cellStyle name="Normal 2 4 12" xfId="1176"/>
    <cellStyle name="Normal 2 4 13" xfId="1177"/>
    <cellStyle name="Normal 2 4 2" xfId="1178"/>
    <cellStyle name="Normal 2 4 3" xfId="1179"/>
    <cellStyle name="Normal 2 4 4" xfId="1180"/>
    <cellStyle name="Normal 2 4 5" xfId="1181"/>
    <cellStyle name="Normal 2 4 6" xfId="1182"/>
    <cellStyle name="Normal 2 4 7" xfId="1183"/>
    <cellStyle name="Normal 2 4 8" xfId="1184"/>
    <cellStyle name="Normal 2 4 9" xfId="1185"/>
    <cellStyle name="Normal 2 5" xfId="534"/>
    <cellStyle name="Normal 2 6" xfId="535"/>
    <cellStyle name="Normal 2 7" xfId="536"/>
    <cellStyle name="Normal 2 8" xfId="537"/>
    <cellStyle name="Normal 2 9" xfId="538"/>
    <cellStyle name="Normal 2_2009 Budget 20th March" xfId="539"/>
    <cellStyle name="Normal 2_NS DT FB VPNT KS 6 sao 28-7-11-OK" xfId="809"/>
    <cellStyle name="Normal 20" xfId="778"/>
    <cellStyle name="Normal 21" xfId="779"/>
    <cellStyle name="Normal 22" xfId="780"/>
    <cellStyle name="Normal 23" xfId="781"/>
    <cellStyle name="Normal 24" xfId="782"/>
    <cellStyle name="Normal 25" xfId="783"/>
    <cellStyle name="Normal 26" xfId="784"/>
    <cellStyle name="Normal 27" xfId="785"/>
    <cellStyle name="Normal 28" xfId="786"/>
    <cellStyle name="Normal 29" xfId="787"/>
    <cellStyle name="Normal 3" xfId="540"/>
    <cellStyle name="Normal 3 10" xfId="1186"/>
    <cellStyle name="Normal 3 11" xfId="1187"/>
    <cellStyle name="Normal 3 12" xfId="1188"/>
    <cellStyle name="Normal 3 13" xfId="1189"/>
    <cellStyle name="Normal 3 14" xfId="1190"/>
    <cellStyle name="Normal 3 15" xfId="1191"/>
    <cellStyle name="Normal 3 16" xfId="1192"/>
    <cellStyle name="Normal 3 17" xfId="1193"/>
    <cellStyle name="Normal 3 18" xfId="1194"/>
    <cellStyle name="Normal 3 19" xfId="1195"/>
    <cellStyle name="Normal 3 2" xfId="541"/>
    <cellStyle name="Normal 3 2 10" xfId="1196"/>
    <cellStyle name="Normal 3 2 11" xfId="1197"/>
    <cellStyle name="Normal 3 2 12" xfId="1198"/>
    <cellStyle name="Normal 3 2 13" xfId="1199"/>
    <cellStyle name="Normal 3 2 2" xfId="1200"/>
    <cellStyle name="Normal 3 2 3" xfId="1201"/>
    <cellStyle name="Normal 3 2 4" xfId="1202"/>
    <cellStyle name="Normal 3 2 5" xfId="1203"/>
    <cellStyle name="Normal 3 2 6" xfId="1204"/>
    <cellStyle name="Normal 3 2 7" xfId="1205"/>
    <cellStyle name="Normal 3 2 8" xfId="1206"/>
    <cellStyle name="Normal 3 2 9" xfId="1207"/>
    <cellStyle name="Normal 3 20" xfId="1208"/>
    <cellStyle name="Normal 3 3" xfId="542"/>
    <cellStyle name="Normal 3 4" xfId="543"/>
    <cellStyle name="Normal 3 5" xfId="544"/>
    <cellStyle name="Normal 3 6" xfId="545"/>
    <cellStyle name="Normal 3 7" xfId="546"/>
    <cellStyle name="Normal 3 8" xfId="547"/>
    <cellStyle name="Normal 3 9" xfId="548"/>
    <cellStyle name="Normal 3_Bang tinh lai vay" xfId="549"/>
    <cellStyle name="Normal 30" xfId="788"/>
    <cellStyle name="Normal 31" xfId="789"/>
    <cellStyle name="Normal 32" xfId="790"/>
    <cellStyle name="Normal 33" xfId="791"/>
    <cellStyle name="Normal 34" xfId="792"/>
    <cellStyle name="Normal 35" xfId="793"/>
    <cellStyle name="Normal 36" xfId="794"/>
    <cellStyle name="Normal 37" xfId="795"/>
    <cellStyle name="Normal 38" xfId="810"/>
    <cellStyle name="Normal 39" xfId="815"/>
    <cellStyle name="Normal 4" xfId="550"/>
    <cellStyle name="Normal 4 10" xfId="1209"/>
    <cellStyle name="Normal 4 11" xfId="1210"/>
    <cellStyle name="Normal 4 12" xfId="1211"/>
    <cellStyle name="Normal 4 13" xfId="1212"/>
    <cellStyle name="Normal 4 14" xfId="1213"/>
    <cellStyle name="Normal 4 15" xfId="1214"/>
    <cellStyle name="Normal 4 16" xfId="1215"/>
    <cellStyle name="Normal 4 17" xfId="1216"/>
    <cellStyle name="Normal 4 18" xfId="1217"/>
    <cellStyle name="Normal 4 19" xfId="1218"/>
    <cellStyle name="Normal 4 2" xfId="551"/>
    <cellStyle name="Normal 4 3" xfId="552"/>
    <cellStyle name="Normal 4 4" xfId="553"/>
    <cellStyle name="Normal 4 5" xfId="554"/>
    <cellStyle name="Normal 4 6" xfId="555"/>
    <cellStyle name="Normal 4 7" xfId="556"/>
    <cellStyle name="Normal 4 8" xfId="557"/>
    <cellStyle name="Normal 4 9" xfId="1219"/>
    <cellStyle name="Normal 4_Ngoc" xfId="558"/>
    <cellStyle name="Normal 40" xfId="818"/>
    <cellStyle name="Normal 41" xfId="819"/>
    <cellStyle name="Normal 5" xfId="559"/>
    <cellStyle name="Normal 5 10" xfId="1220"/>
    <cellStyle name="Normal 5 11" xfId="1221"/>
    <cellStyle name="Normal 5 12" xfId="1222"/>
    <cellStyle name="Normal 5 13" xfId="1223"/>
    <cellStyle name="Normal 5 2" xfId="560"/>
    <cellStyle name="Normal 5 2 10" xfId="1224"/>
    <cellStyle name="Normal 5 2 11" xfId="1225"/>
    <cellStyle name="Normal 5 2 12" xfId="1226"/>
    <cellStyle name="Normal 5 2 13" xfId="1227"/>
    <cellStyle name="Normal 5 2 2" xfId="1228"/>
    <cellStyle name="Normal 5 2 3" xfId="1229"/>
    <cellStyle name="Normal 5 2 4" xfId="1230"/>
    <cellStyle name="Normal 5 2 5" xfId="1231"/>
    <cellStyle name="Normal 5 2 6" xfId="1232"/>
    <cellStyle name="Normal 5 2 7" xfId="1233"/>
    <cellStyle name="Normal 5 2 8" xfId="1234"/>
    <cellStyle name="Normal 5 2 9" xfId="1235"/>
    <cellStyle name="Normal 5 3" xfId="1236"/>
    <cellStyle name="Normal 5 4" xfId="1237"/>
    <cellStyle name="Normal 5 5" xfId="1238"/>
    <cellStyle name="Normal 5 6" xfId="1239"/>
    <cellStyle name="Normal 5 7" xfId="1240"/>
    <cellStyle name="Normal 5 8" xfId="1241"/>
    <cellStyle name="Normal 5 9" xfId="1242"/>
    <cellStyle name="Normal 5_Actual_Budget VAP 2008_2009" xfId="561"/>
    <cellStyle name="Normal 6" xfId="562"/>
    <cellStyle name="Normal 6 2" xfId="563"/>
    <cellStyle name="Normal 7" xfId="564"/>
    <cellStyle name="Normal 7 2" xfId="565"/>
    <cellStyle name="Normal 7_Actual_Budget VAP 2008_2009" xfId="566"/>
    <cellStyle name="Normal 8" xfId="567"/>
    <cellStyle name="Normal 9" xfId="568"/>
    <cellStyle name="Normal_master data" xfId="569"/>
    <cellStyle name="Normal1" xfId="570"/>
    <cellStyle name="Normalny_Cennik obowiazuje od 06-08-2001 r (1)" xfId="571"/>
    <cellStyle name="Note 2" xfId="572"/>
    <cellStyle name="Note 2 10" xfId="1243"/>
    <cellStyle name="Note 2 11" xfId="1244"/>
    <cellStyle name="Note 2 12" xfId="1245"/>
    <cellStyle name="Note 2 13" xfId="1246"/>
    <cellStyle name="Note 2 2" xfId="1247"/>
    <cellStyle name="Note 2 3" xfId="1248"/>
    <cellStyle name="Note 2 4" xfId="1249"/>
    <cellStyle name="Note 2 5" xfId="1250"/>
    <cellStyle name="Note 2 6" xfId="1251"/>
    <cellStyle name="Note 2 7" xfId="1252"/>
    <cellStyle name="Note 2 8" xfId="1253"/>
    <cellStyle name="Note 2 9" xfId="1254"/>
    <cellStyle name="Number" xfId="573"/>
    <cellStyle name="Number-Acctg" xfId="574"/>
    <cellStyle name="Number-Actg" xfId="575"/>
    <cellStyle name="Œ…‹æØ‚è [0.00]_!!!GO" xfId="576"/>
    <cellStyle name="Œ…‹æØ‚è_!!!GO" xfId="577"/>
    <cellStyle name="omma [0]_Mktg Prog" xfId="578"/>
    <cellStyle name="ormal_Sheet1_1" xfId="579"/>
    <cellStyle name="Output 2" xfId="580"/>
    <cellStyle name="Pct w/ Pts" xfId="581"/>
    <cellStyle name="Pct w/o Pts" xfId="582"/>
    <cellStyle name="per.style" xfId="583"/>
    <cellStyle name="Percent" xfId="764" builtinId="5"/>
    <cellStyle name="Percent %" xfId="584"/>
    <cellStyle name="Percent % Long Underline" xfId="585"/>
    <cellStyle name="Percent [0]" xfId="586"/>
    <cellStyle name="Percent [00]" xfId="587"/>
    <cellStyle name="Percent [2]" xfId="588"/>
    <cellStyle name="Percent 0.0%" xfId="589"/>
    <cellStyle name="Percent 0.0% Long Underline" xfId="590"/>
    <cellStyle name="Percent 0.00%" xfId="591"/>
    <cellStyle name="Percent 0.00% Long Underline" xfId="592"/>
    <cellStyle name="Percent 0.000%" xfId="593"/>
    <cellStyle name="Percent 0.000% Long Underline" xfId="594"/>
    <cellStyle name="Percent 10" xfId="816"/>
    <cellStyle name="Percent 11" xfId="821"/>
    <cellStyle name="Percent 2" xfId="595"/>
    <cellStyle name="Percent 2 10" xfId="1255"/>
    <cellStyle name="Percent 2 11" xfId="1256"/>
    <cellStyle name="Percent 2 12" xfId="1257"/>
    <cellStyle name="Percent 2 13" xfId="1258"/>
    <cellStyle name="Percent 2 2" xfId="596"/>
    <cellStyle name="Percent 2 3" xfId="1259"/>
    <cellStyle name="Percent 2 4" xfId="1260"/>
    <cellStyle name="Percent 2 5" xfId="1261"/>
    <cellStyle name="Percent 2 6" xfId="1262"/>
    <cellStyle name="Percent 2 7" xfId="1263"/>
    <cellStyle name="Percent 2 8" xfId="1264"/>
    <cellStyle name="Percent 2 9" xfId="1265"/>
    <cellStyle name="Percent 3" xfId="597"/>
    <cellStyle name="Percent 3 2" xfId="1266"/>
    <cellStyle name="Percent 4" xfId="598"/>
    <cellStyle name="Percent 5" xfId="599"/>
    <cellStyle name="Percent 6" xfId="766"/>
    <cellStyle name="Percent 6 2" xfId="796"/>
    <cellStyle name="Percent 7" xfId="797"/>
    <cellStyle name="Percent 8" xfId="812"/>
    <cellStyle name="Percent 9" xfId="813"/>
    <cellStyle name="Percent w/o%" xfId="600"/>
    <cellStyle name="Percent%" xfId="601"/>
    <cellStyle name="Percent[0]" xfId="602"/>
    <cellStyle name="Percent[2]" xfId="603"/>
    <cellStyle name="PERCENTAGE" xfId="604"/>
    <cellStyle name="Percentage 2" xfId="605"/>
    <cellStyle name="Percentage_Báo Cáo Tổng Kết Tháng 8 Năm 2009" xfId="606"/>
    <cellStyle name="Percent-Minus" xfId="607"/>
    <cellStyle name="phat" xfId="608"/>
    <cellStyle name="PrePop Currency (0)" xfId="609"/>
    <cellStyle name="PrePop Currency (2)" xfId="610"/>
    <cellStyle name="PrePop Units (0)" xfId="611"/>
    <cellStyle name="PrePop Units (1)" xfId="612"/>
    <cellStyle name="PrePop Units (2)" xfId="613"/>
    <cellStyle name="PSChar" xfId="614"/>
    <cellStyle name="PSDate" xfId="615"/>
    <cellStyle name="PSDec" xfId="616"/>
    <cellStyle name="PSHeading" xfId="617"/>
    <cellStyle name="PSInt" xfId="618"/>
    <cellStyle name="PSSpacer" xfId="619"/>
    <cellStyle name="s1" xfId="620"/>
    <cellStyle name="SAPBEXaggData" xfId="621"/>
    <cellStyle name="SAPBEXaggDataEmph" xfId="622"/>
    <cellStyle name="SAPBEXaggItem" xfId="623"/>
    <cellStyle name="SAPBEXchaText" xfId="624"/>
    <cellStyle name="SAPBEXexcBad7" xfId="625"/>
    <cellStyle name="SAPBEXexcBad8" xfId="626"/>
    <cellStyle name="SAPBEXexcBad9" xfId="627"/>
    <cellStyle name="SAPBEXexcCritical4" xfId="628"/>
    <cellStyle name="SAPBEXexcCritical5" xfId="629"/>
    <cellStyle name="SAPBEXexcCritical6" xfId="630"/>
    <cellStyle name="SAPBEXexcGood1" xfId="631"/>
    <cellStyle name="SAPBEXexcGood2" xfId="632"/>
    <cellStyle name="SAPBEXexcGood3" xfId="633"/>
    <cellStyle name="SAPBEXfilterDrill" xfId="634"/>
    <cellStyle name="SAPBEXfilterItem" xfId="635"/>
    <cellStyle name="SAPBEXfilterText" xfId="636"/>
    <cellStyle name="SAPBEXformats" xfId="637"/>
    <cellStyle name="SAPBEXheaderItem" xfId="638"/>
    <cellStyle name="SAPBEXheaderText" xfId="639"/>
    <cellStyle name="SAPBEXresData" xfId="640"/>
    <cellStyle name="SAPBEXresDataEmph" xfId="641"/>
    <cellStyle name="SAPBEXresItem" xfId="642"/>
    <cellStyle name="SAPBEXstdData" xfId="643"/>
    <cellStyle name="SAPBEXstdDataEmph" xfId="644"/>
    <cellStyle name="SAPBEXstdItem" xfId="645"/>
    <cellStyle name="SAPBEXtitle" xfId="646"/>
    <cellStyle name="SAPBEXundefined" xfId="647"/>
    <cellStyle name="so" xfId="648"/>
    <cellStyle name="so 10" xfId="1267"/>
    <cellStyle name="so 2" xfId="1268"/>
    <cellStyle name="so 3" xfId="1269"/>
    <cellStyle name="so 4" xfId="1270"/>
    <cellStyle name="so 5" xfId="1271"/>
    <cellStyle name="so 6" xfId="1272"/>
    <cellStyle name="so 7" xfId="1273"/>
    <cellStyle name="so 8" xfId="1274"/>
    <cellStyle name="so 9" xfId="1275"/>
    <cellStyle name="SO%" xfId="649"/>
    <cellStyle name="SO% 10" xfId="1276"/>
    <cellStyle name="SO% 2" xfId="1277"/>
    <cellStyle name="SO% 3" xfId="1278"/>
    <cellStyle name="SO% 4" xfId="1279"/>
    <cellStyle name="SO% 5" xfId="1280"/>
    <cellStyle name="SO% 6" xfId="1281"/>
    <cellStyle name="SO% 7" xfId="1282"/>
    <cellStyle name="SO% 8" xfId="1283"/>
    <cellStyle name="SO% 9" xfId="1284"/>
    <cellStyle name="STANDARD" xfId="650"/>
    <cellStyle name="STT" xfId="651"/>
    <cellStyle name="Style 1" xfId="652"/>
    <cellStyle name="Style 1 2" xfId="653"/>
    <cellStyle name="Style 1_Book1" xfId="654"/>
    <cellStyle name="Style 2" xfId="655"/>
    <cellStyle name="StyleAR" xfId="798"/>
    <cellStyle name="StyleAR 2" xfId="799"/>
    <cellStyle name="StyleBold" xfId="800"/>
    <cellStyle name="StyleOcc" xfId="801"/>
    <cellStyle name="StyleOcc 2" xfId="802"/>
    <cellStyle name="StyleRP" xfId="803"/>
    <cellStyle name="StyleRP 2" xfId="804"/>
    <cellStyle name="StyleWhiteBg" xfId="805"/>
    <cellStyle name="StyleWhiteBg 2" xfId="806"/>
    <cellStyle name="SubHead" xfId="656"/>
    <cellStyle name="subhead 2" xfId="657"/>
    <cellStyle name="subhead_Báo Cáo Tổng Kết Tháng 8 Năm 2009" xfId="658"/>
    <cellStyle name="T" xfId="659"/>
    <cellStyle name="T 2" xfId="660"/>
    <cellStyle name="T_Báo Cáo Tổng Kết Tháng 8 Năm 2009" xfId="661"/>
    <cellStyle name="T_Báo Cáo Tổng Kết Tháng 8 Năm 2009_Sheet Thuc hien dau tu XDCB" xfId="662"/>
    <cellStyle name="T_Book1" xfId="663"/>
    <cellStyle name="T_Book1_Sheet Thuc hien dau tu XDCB" xfId="664"/>
    <cellStyle name="T_Copy of VPL Q2 Profit Forecast v4-Thinh" xfId="665"/>
    <cellStyle name="T_Copy of VPL Q2 Profit Forecast v4-Thinh_Sheet Thuc hien dau tu XDCB" xfId="666"/>
    <cellStyle name="T_NS doanh thu Revised 10-2-11" xfId="807"/>
    <cellStyle name="T_NS DT FB VPNT KS 6 sao 28-7-11-OK" xfId="808"/>
    <cellStyle name="T_P2. KPIs" xfId="667"/>
    <cellStyle name="T_P2. KPIs_Sheet Thuc hien dau tu XDCB" xfId="668"/>
    <cellStyle name="Text Indent A" xfId="669"/>
    <cellStyle name="Text Indent B" xfId="670"/>
    <cellStyle name="Text Indent C" xfId="671"/>
    <cellStyle name="th" xfId="672"/>
    <cellStyle name="th 2" xfId="673"/>
    <cellStyle name="th_Báo Cáo Tổng Kết Tháng 8 Năm 2009" xfId="674"/>
    <cellStyle name="Tickmark" xfId="675"/>
    <cellStyle name="Title 2" xfId="676"/>
    <cellStyle name="Total 2" xfId="677"/>
    <cellStyle name="tttttt" xfId="678"/>
    <cellStyle name="Underline" xfId="679"/>
    <cellStyle name="viet" xfId="680"/>
    <cellStyle name="viet 2" xfId="681"/>
    <cellStyle name="viet_Báo Cáo Tổng Kết Tháng 8 Năm 2009" xfId="682"/>
    <cellStyle name="viet2" xfId="683"/>
    <cellStyle name="viet2 10" xfId="1285"/>
    <cellStyle name="viet2 11" xfId="1286"/>
    <cellStyle name="viet2 12" xfId="1287"/>
    <cellStyle name="viet2 13" xfId="1288"/>
    <cellStyle name="viet2 2" xfId="684"/>
    <cellStyle name="viet2 2 10" xfId="1289"/>
    <cellStyle name="viet2 2 11" xfId="1290"/>
    <cellStyle name="viet2 2 12" xfId="1291"/>
    <cellStyle name="viet2 2 2" xfId="1292"/>
    <cellStyle name="viet2 2 3" xfId="1293"/>
    <cellStyle name="viet2 2 4" xfId="1294"/>
    <cellStyle name="viet2 2 5" xfId="1295"/>
    <cellStyle name="viet2 2 6" xfId="1296"/>
    <cellStyle name="viet2 2 7" xfId="1297"/>
    <cellStyle name="viet2 2 8" xfId="1298"/>
    <cellStyle name="viet2 2 9" xfId="1299"/>
    <cellStyle name="viet2 3" xfId="1300"/>
    <cellStyle name="viet2 4" xfId="1301"/>
    <cellStyle name="viet2 5" xfId="1302"/>
    <cellStyle name="viet2 6" xfId="1303"/>
    <cellStyle name="viet2 7" xfId="1304"/>
    <cellStyle name="viet2 8" xfId="1305"/>
    <cellStyle name="viet2 9" xfId="1306"/>
    <cellStyle name="viet2_Báo Cáo Tổng Kết Tháng 8 Năm 2009" xfId="685"/>
    <cellStyle name="vnbo" xfId="686"/>
    <cellStyle name="vnhead1" xfId="687"/>
    <cellStyle name="vnhead1 10" xfId="1307"/>
    <cellStyle name="vnhead1 11" xfId="1308"/>
    <cellStyle name="vnhead1 12" xfId="1309"/>
    <cellStyle name="vnhead1 2" xfId="1310"/>
    <cellStyle name="vnhead1 3" xfId="1311"/>
    <cellStyle name="vnhead1 4" xfId="1312"/>
    <cellStyle name="vnhead1 5" xfId="1313"/>
    <cellStyle name="vnhead1 6" xfId="1314"/>
    <cellStyle name="vnhead1 7" xfId="1315"/>
    <cellStyle name="vnhead1 8" xfId="1316"/>
    <cellStyle name="vnhead1 9" xfId="1317"/>
    <cellStyle name="vnhead2" xfId="688"/>
    <cellStyle name="vnhead3" xfId="689"/>
    <cellStyle name="vnhead3 2" xfId="690"/>
    <cellStyle name="vnhead3_Báo Cáo Tổng Kết Tháng 8 Năm 2009" xfId="691"/>
    <cellStyle name="vnhead4" xfId="692"/>
    <cellStyle name="vntxt1" xfId="693"/>
    <cellStyle name="vntxt1 10" xfId="1318"/>
    <cellStyle name="vntxt1 11" xfId="1319"/>
    <cellStyle name="vntxt1 2" xfId="694"/>
    <cellStyle name="vntxt1 2 10" xfId="1320"/>
    <cellStyle name="vntxt1 2 2" xfId="1321"/>
    <cellStyle name="vntxt1 2 3" xfId="1322"/>
    <cellStyle name="vntxt1 2 4" xfId="1323"/>
    <cellStyle name="vntxt1 2 5" xfId="1324"/>
    <cellStyle name="vntxt1 2 6" xfId="1325"/>
    <cellStyle name="vntxt1 2 7" xfId="1326"/>
    <cellStyle name="vntxt1 2 8" xfId="1327"/>
    <cellStyle name="vntxt1 2 9" xfId="1328"/>
    <cellStyle name="vntxt1 3" xfId="1329"/>
    <cellStyle name="vntxt1 4" xfId="1330"/>
    <cellStyle name="vntxt1 5" xfId="1331"/>
    <cellStyle name="vntxt1 6" xfId="1332"/>
    <cellStyle name="vntxt1 7" xfId="1333"/>
    <cellStyle name="vntxt1 8" xfId="1334"/>
    <cellStyle name="vntxt1 9" xfId="1335"/>
    <cellStyle name="vntxt1_Báo Cáo Tổng Kết Tháng 8 Năm 2009" xfId="695"/>
    <cellStyle name="vntxt2" xfId="696"/>
    <cellStyle name="vntxt2 10" xfId="1336"/>
    <cellStyle name="vntxt2 2" xfId="1337"/>
    <cellStyle name="vntxt2 3" xfId="1338"/>
    <cellStyle name="vntxt2 4" xfId="1339"/>
    <cellStyle name="vntxt2 5" xfId="1340"/>
    <cellStyle name="vntxt2 6" xfId="1341"/>
    <cellStyle name="vntxt2 7" xfId="1342"/>
    <cellStyle name="vntxt2 8" xfId="1343"/>
    <cellStyle name="vntxt2 9" xfId="1344"/>
    <cellStyle name="Währung [0]_ALLE_ITEMS_280800_EV_NL" xfId="697"/>
    <cellStyle name="Währung_AKE_100N" xfId="698"/>
    <cellStyle name="Walutowy [0]_Invoices2001Slovakia" xfId="699"/>
    <cellStyle name="Walutowy_Invoices2001Slovakia" xfId="700"/>
    <cellStyle name="Warning Text 2" xfId="701"/>
    <cellStyle name="weekly" xfId="702"/>
    <cellStyle name="XComma" xfId="703"/>
    <cellStyle name="XComma 0.0" xfId="704"/>
    <cellStyle name="XComma 0.00" xfId="705"/>
    <cellStyle name="XComma 0.000" xfId="706"/>
    <cellStyle name="XCurrency" xfId="707"/>
    <cellStyle name="XCurrency 0.0" xfId="708"/>
    <cellStyle name="XCurrency 0.00" xfId="709"/>
    <cellStyle name="XCurrency 0.000" xfId="710"/>
    <cellStyle name="xuan" xfId="711"/>
    <cellStyle name="Yen" xfId="712"/>
    <cellStyle name="Yen-Acctg" xfId="713"/>
    <cellStyle name="Yen-Actg" xfId="714"/>
    <cellStyle name="yenblue" xfId="715"/>
    <cellStyle name="δSheet1" xfId="716"/>
    <cellStyle name="δSource Var Margin" xfId="717"/>
    <cellStyle name="δtate" xfId="718"/>
    <cellStyle name="δVolume (5-12)" xfId="719"/>
    <cellStyle name="δVolume Model" xfId="720"/>
    <cellStyle name="Обычный_bao cao ban hang noi dia T02.2007" xfId="721"/>
    <cellStyle name="เครื่องหมายสกุลเงิน [0]_FTC_OFFER" xfId="722"/>
    <cellStyle name="เครื่องหมายสกุลเงิน_FTC_OFFER" xfId="723"/>
    <cellStyle name="ปกติ_FINANCIAL FORM" xfId="724"/>
    <cellStyle name=" [0.00]_ Att. 1- Cover" xfId="725"/>
    <cellStyle name="_ Att. 1- Cover" xfId="726"/>
    <cellStyle name="?_ Att. 1- Cover" xfId="727"/>
    <cellStyle name="똿뗦먛귟 [0.00]_PRODUCT DETAIL Q1" xfId="728"/>
    <cellStyle name="똿뗦먛귟_PRODUCT DETAIL Q1" xfId="729"/>
    <cellStyle name="믅됞 [0.00]_PRODUCT DETAIL Q1" xfId="730"/>
    <cellStyle name="믅됞_PRODUCT DETAIL Q1" xfId="731"/>
    <cellStyle name="백분율_95" xfId="732"/>
    <cellStyle name="뷭?_BOOKSHIP" xfId="733"/>
    <cellStyle name="안건회계법인" xfId="734"/>
    <cellStyle name="콤마 [0]_ 비목별 월별기술 " xfId="735"/>
    <cellStyle name="콤마_ 비목별 월별기술 " xfId="736"/>
    <cellStyle name="통화 [0]_1202" xfId="737"/>
    <cellStyle name="통화_1202" xfId="738"/>
    <cellStyle name="표준_(정보부문)월별인원계획" xfId="739"/>
    <cellStyle name="一般_00Q3902REV.1" xfId="740"/>
    <cellStyle name="仟cc" xfId="741"/>
    <cellStyle name="北02" xfId="742"/>
    <cellStyle name="北cover1 (2)" xfId="743"/>
    <cellStyle name="北Sheet1" xfId="744"/>
    <cellStyle name="北Source Var Margin" xfId="745"/>
    <cellStyle name="北tate" xfId="746"/>
    <cellStyle name="北Volume (5-12)" xfId="747"/>
    <cellStyle name="北Volume Model" xfId="748"/>
    <cellStyle name="千分位[0]_00Q3902REV.1" xfId="749"/>
    <cellStyle name="千分位_00Q3902REV.1" xfId="750"/>
    <cellStyle name="未定義" xfId="751"/>
    <cellStyle name="桁区切り [0.00]_List-dwg瑩畳䵜楡" xfId="752"/>
    <cellStyle name="桁区切り_List-dwgist-" xfId="753"/>
    <cellStyle name="標準_Book2.5" xfId="754"/>
    <cellStyle name="貨幣 [0]_00Q3902REV.1" xfId="755"/>
    <cellStyle name="貨幣[0]_1997 Indicator " xfId="756"/>
    <cellStyle name="貨幣_00Q3902REV.1" xfId="757"/>
    <cellStyle name="通貨 [0.00]_List-dwgwg" xfId="758"/>
    <cellStyle name="通貨_List-dwgis" xfId="759"/>
  </cellStyles>
  <dxfs count="155">
    <dxf>
      <font>
        <b val="0"/>
        <i val="0"/>
        <strike val="0"/>
        <condense val="0"/>
        <extend val="0"/>
        <outline val="0"/>
        <shadow val="0"/>
        <u val="none"/>
        <vertAlign val="baseline"/>
        <sz val="7"/>
        <color theme="1"/>
        <name val="Arial"/>
        <scheme val="none"/>
      </font>
      <numFmt numFmtId="0" formatCode="General"/>
      <fill>
        <patternFill patternType="solid">
          <fgColor indexed="64"/>
          <bgColor theme="0"/>
        </patternFill>
      </fill>
      <alignment horizontal="general" vertical="top" textRotation="0" wrapText="0" indent="0" relativeIndent="0" justifyLastLine="0" shrinkToFit="1" readingOrder="0"/>
      <border diagonalUp="0" diagonalDown="0" outline="0">
        <left/>
        <right/>
        <top/>
        <bottom/>
      </border>
      <protection locked="1" hidden="0"/>
    </dxf>
    <dxf>
      <numFmt numFmtId="33" formatCode="_(* #,##0_);_(* \(#,##0\);_(* &quot;-&quot;_);_(@_)"/>
      <protection locked="1" hidden="0"/>
    </dxf>
    <dxf>
      <font>
        <b val="0"/>
        <i val="0"/>
        <strike val="0"/>
        <condense val="0"/>
        <extend val="0"/>
        <outline val="0"/>
        <shadow val="0"/>
        <u val="none"/>
        <vertAlign val="baseline"/>
        <sz val="7"/>
        <color theme="1"/>
        <name val="Arial"/>
        <scheme val="none"/>
      </font>
      <numFmt numFmtId="0" formatCode="General"/>
      <fill>
        <patternFill patternType="solid">
          <fgColor indexed="64"/>
          <bgColor theme="0"/>
        </patternFill>
      </fill>
      <alignment horizontal="general" vertical="top" textRotation="0" wrapText="0" indent="0" relativeIndent="0" justifyLastLine="0" shrinkToFit="1" readingOrder="0"/>
      <border diagonalUp="0" diagonalDown="0" outline="0">
        <left/>
        <right/>
        <top/>
        <bottom/>
      </border>
      <protection locked="1" hidden="0"/>
    </dxf>
    <dxf>
      <numFmt numFmtId="33" formatCode="_(* #,##0_);_(* \(#,##0\);_(* &quot;-&quot;_);_(@_)"/>
      <protection locked="1" hidden="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numFmt numFmtId="0" formatCode="General"/>
      <protection locked="1" hidden="0"/>
    </dxf>
    <dxf>
      <numFmt numFmtId="0" formatCode="General"/>
      <fill>
        <patternFill patternType="none">
          <fgColor indexed="64"/>
          <bgColor indexed="65"/>
        </patternFill>
      </fill>
      <alignment horizontal="general" vertical="top" textRotation="0" wrapText="0" indent="0" relativeIndent="0" justifyLastLine="0" shrinkToFit="1" readingOrder="0"/>
      <border diagonalUp="0" diagonalDown="0" outline="0">
        <left/>
        <right/>
        <top/>
        <bottom/>
      </border>
      <protection locked="1" hidden="0"/>
    </dxf>
    <dxf>
      <numFmt numFmtId="0" formatCode="General"/>
      <protection locked="1" hidden="0"/>
    </dxf>
    <dxf>
      <numFmt numFmtId="3" formatCode="#,##0"/>
      <alignment textRotation="0" justifyLastLine="0" readingOrder="0"/>
      <protection locked="1" hidden="0"/>
    </dxf>
    <dxf>
      <font>
        <b val="0"/>
        <i val="0"/>
        <strike val="0"/>
        <condense val="0"/>
        <extend val="0"/>
        <outline val="0"/>
        <shadow val="0"/>
        <u val="none"/>
        <vertAlign val="baseline"/>
        <sz val="10"/>
        <color rgb="FF000000"/>
        <name val="Arial"/>
        <scheme val="none"/>
      </font>
      <numFmt numFmtId="3" formatCode="#,##0"/>
      <alignment horizontal="general" vertical="top" textRotation="0" wrapText="0" indent="0" relativeIndent="0" justifyLastLine="0" shrinkToFit="1" readingOrder="0"/>
      <protection locked="1" hidden="0"/>
    </dxf>
    <dxf>
      <font>
        <b val="0"/>
        <i val="0"/>
        <strike val="0"/>
        <condense val="0"/>
        <extend val="0"/>
        <outline val="0"/>
        <shadow val="0"/>
        <u val="none"/>
        <vertAlign val="baseline"/>
        <sz val="10"/>
        <color theme="0" tint="-0.499984740745262"/>
        <name val="Arial"/>
        <scheme val="none"/>
      </font>
      <numFmt numFmtId="3" formatCode="#,##0"/>
      <alignment horizontal="center" vertical="top" textRotation="0" wrapText="0" indent="0" relativeIndent="0" justifyLastLine="0" shrinkToFit="1" readingOrder="0"/>
      <protection locked="1" hidden="0"/>
    </dxf>
    <dxf>
      <numFmt numFmtId="3" formatCode="#,##0"/>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 formatCode="#,##0"/>
      <alignment horizontal="general" vertical="center" textRotation="0" wrapText="0" indent="0" relativeIndent="255" justifyLastLine="0" shrinkToFit="1" readingOrder="0"/>
      <protection locked="1" hidden="0"/>
    </dxf>
    <dxf>
      <numFmt numFmtId="3" formatCode="#,##0"/>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 formatCode="#,##0"/>
      <alignment horizontal="general" vertical="center" textRotation="0" wrapText="0" indent="0" relativeIndent="255" justifyLastLine="0" shrinkToFit="1" readingOrder="0"/>
      <protection locked="1" hidden="0"/>
    </dxf>
    <dxf>
      <alignment horizontal="general" vertical="center" textRotation="0" wrapText="0" indent="0" relativeIndent="255" justifyLastLine="0" shrinkToFit="0" readingOrder="0"/>
      <protection locked="1" hidden="0"/>
    </dxf>
    <dxf>
      <font>
        <b val="0"/>
        <i val="0"/>
        <strike val="0"/>
        <condense val="0"/>
        <extend val="0"/>
        <outline val="0"/>
        <shadow val="0"/>
        <u val="none"/>
        <vertAlign val="baseline"/>
        <sz val="10"/>
        <color theme="1"/>
        <name val="Arial"/>
        <scheme val="none"/>
      </font>
      <numFmt numFmtId="3" formatCode="#,##0"/>
      <alignment horizontal="general" vertical="center" textRotation="0" wrapText="0" indent="0" relativeIndent="255" justifyLastLine="0" shrinkToFit="1" readingOrder="0"/>
      <protection locked="1" hidden="0"/>
    </dxf>
    <dxf>
      <alignment horizontal="general" vertical="center" textRotation="0" wrapText="0" indent="0" relativeIndent="255" justifyLastLine="0" shrinkToFit="0" readingOrder="0"/>
      <protection locked="1" hidden="0"/>
    </dxf>
    <dxf>
      <font>
        <b val="0"/>
        <i val="0"/>
        <strike val="0"/>
        <condense val="0"/>
        <extend val="0"/>
        <outline val="0"/>
        <shadow val="0"/>
        <u val="none"/>
        <vertAlign val="baseline"/>
        <sz val="10"/>
        <color theme="1"/>
        <name val="Arial"/>
        <scheme val="none"/>
      </font>
      <numFmt numFmtId="3" formatCode="#,##0"/>
      <alignment horizontal="general" vertical="center" textRotation="0" wrapText="0" indent="0" relativeIndent="255" justifyLastLine="0" shrinkToFit="1" readingOrder="0"/>
      <protection locked="1" hidden="0"/>
    </dxf>
    <dxf>
      <font>
        <b val="0"/>
        <i val="0"/>
        <strike val="0"/>
        <condense val="0"/>
        <extend val="0"/>
        <outline val="0"/>
        <shadow val="0"/>
        <u val="none"/>
        <vertAlign val="baseline"/>
        <sz val="7"/>
        <color theme="1"/>
        <name val="Arial"/>
        <scheme val="none"/>
      </font>
      <numFmt numFmtId="0" formatCode="General"/>
      <fill>
        <patternFill patternType="solid">
          <fgColor indexed="64"/>
          <bgColor theme="0"/>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7"/>
        <color theme="1"/>
        <name val="Arial"/>
        <scheme val="none"/>
      </font>
      <numFmt numFmtId="0" formatCode="General"/>
      <fill>
        <patternFill patternType="solid">
          <fgColor indexed="64"/>
          <bgColor theme="0"/>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font>
        <b val="0"/>
        <i val="0"/>
        <strike val="0"/>
        <condense val="0"/>
        <extend val="0"/>
        <outline val="0"/>
        <shadow val="0"/>
        <u val="none"/>
        <vertAlign val="baseline"/>
        <sz val="10"/>
        <color theme="1"/>
        <name val="Arial"/>
        <scheme val="none"/>
      </font>
      <numFmt numFmtId="33" formatCode="_(* #,##0_);_(* \(#,##0\);_(* &quot;-&quot;_);_(@_)"/>
      <alignment horizontal="general" vertical="center" textRotation="0" wrapText="0" indent="0" relativeIndent="255" justifyLastLine="0" shrinkToFit="1"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3" formatCode="_(* #,##0_);_(* \(#,##0\);_(* &quot;-&quot;_);_(@_)"/>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33" formatCode="_(* #,##0_);_(* \(#,##0\);_(* &quot;-&quot;_);_(@_)"/>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0" formatCode="General"/>
      <alignment vertical="center" textRotation="0" indent="0" relativeIndent="255" justifyLastLine="0" readingOrder="0"/>
      <protection locked="1" hidden="0"/>
    </dxf>
    <dxf>
      <numFmt numFmtId="0" formatCode="General"/>
      <fill>
        <patternFill patternType="none">
          <fgColor indexed="64"/>
          <bgColor indexed="65"/>
        </patternFill>
      </fill>
      <alignment horizontal="general" vertical="center" textRotation="0" wrapText="0" indent="0" relativeIndent="255" justifyLastLine="0" shrinkToFit="1" readingOrder="0"/>
      <border diagonalUp="0" diagonalDown="0" outline="0">
        <left/>
        <right/>
        <top/>
        <bottom/>
      </border>
      <protection locked="1" hidden="0"/>
    </dxf>
    <dxf>
      <numFmt numFmtId="0" formatCode="General"/>
      <alignment vertical="center" textRotation="0" indent="0" relativeIndent="255" justifyLastLine="0" readingOrder="0"/>
      <protection locked="1" hidden="0"/>
    </dxf>
    <dxf>
      <numFmt numFmtId="3" formatCode="#,##0"/>
      <alignment vertical="center" textRotation="0" indent="0" relativeIndent="255" justifyLastLine="0" readingOrder="0"/>
      <protection locked="1" hidden="0"/>
    </dxf>
    <dxf>
      <font>
        <b val="0"/>
        <i val="0"/>
        <strike val="0"/>
        <condense val="0"/>
        <extend val="0"/>
        <outline val="0"/>
        <shadow val="0"/>
        <u val="none"/>
        <vertAlign val="baseline"/>
        <sz val="10"/>
        <color theme="1"/>
        <name val="Arial"/>
        <scheme val="none"/>
      </font>
      <numFmt numFmtId="3" formatCode="#,##0"/>
      <alignment horizontal="general" vertical="center" textRotation="0" wrapText="0" indent="0" relativeIndent="255" justifyLastLine="0" shrinkToFit="1" readingOrder="0"/>
      <protection locked="1" hidden="0"/>
    </dxf>
    <dxf>
      <font>
        <b val="0"/>
        <i val="0"/>
        <strike val="0"/>
        <condense val="0"/>
        <extend val="0"/>
        <outline val="0"/>
        <shadow val="0"/>
        <u val="none"/>
        <vertAlign val="baseline"/>
        <sz val="10"/>
        <color theme="0" tint="-0.499984740745262"/>
        <name val="Arial"/>
        <scheme val="none"/>
      </font>
      <numFmt numFmtId="3" formatCode="#,##0"/>
      <alignment horizontal="center" vertical="center" textRotation="0" wrapText="0" indent="0" relativeIndent="255" justifyLastLine="0" shrinkToFit="1" readingOrder="0"/>
      <protection locked="1" hidden="0"/>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b val="0"/>
        <i val="0"/>
        <strike val="0"/>
        <condense val="0"/>
        <extend val="0"/>
        <outline val="0"/>
        <shadow val="0"/>
        <u val="none"/>
        <vertAlign val="baseline"/>
        <sz val="10"/>
        <color rgb="FF000000"/>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rgb="FF000000"/>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outline val="0"/>
        <shadow val="0"/>
        <u val="none"/>
        <vertAlign val="baseline"/>
        <sz val="10"/>
        <color rgb="FF000000"/>
        <name val="Arial"/>
        <scheme val="none"/>
      </font>
    </dxf>
    <dxf>
      <font>
        <b val="0"/>
        <i val="0"/>
        <strike val="0"/>
        <outline val="0"/>
        <shadow val="0"/>
        <u val="none"/>
        <vertAlign val="baseline"/>
        <sz val="10"/>
        <color theme="1"/>
        <name val="Arial"/>
        <scheme val="none"/>
      </font>
    </dxf>
    <dxf>
      <font>
        <b val="0"/>
        <i val="0"/>
        <strike val="0"/>
        <condense val="0"/>
        <extend val="0"/>
        <outline val="0"/>
        <shadow val="0"/>
        <u val="none"/>
        <vertAlign val="baseline"/>
        <sz val="10"/>
        <color rgb="FF000000"/>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rgb="FF000000"/>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condense val="0"/>
        <extend val="0"/>
        <outline val="0"/>
        <shadow val="0"/>
        <u val="none"/>
        <vertAlign val="baseline"/>
        <sz val="10"/>
        <color theme="1"/>
        <name val="Arial"/>
        <scheme val="none"/>
      </font>
      <fill>
        <patternFill patternType="none">
          <fgColor indexed="64"/>
          <bgColor indexed="65"/>
        </patternFill>
      </fill>
    </dxf>
    <dxf>
      <font>
        <b val="0"/>
        <i val="0"/>
        <strike val="0"/>
        <outline val="0"/>
        <shadow val="0"/>
        <u val="none"/>
        <vertAlign val="baseline"/>
        <sz val="10"/>
        <color rgb="FF000000"/>
        <name val="Arial"/>
        <scheme val="none"/>
      </font>
    </dxf>
    <dxf>
      <font>
        <b val="0"/>
        <i val="0"/>
        <strike val="0"/>
        <outline val="0"/>
        <shadow val="0"/>
        <u val="none"/>
        <vertAlign val="baseline"/>
        <sz val="10"/>
        <color theme="1"/>
        <name val="Arial"/>
        <scheme val="none"/>
      </font>
    </dxf>
    <dxf>
      <fill>
        <patternFill patternType="solid">
          <bgColor theme="8" tint="0.79998168889431442"/>
        </patternFill>
      </fill>
    </dxf>
    <dxf>
      <font>
        <b val="0"/>
        <sz val="10"/>
        <color theme="1"/>
      </font>
    </dxf>
    <dxf>
      <font>
        <name val="Arial"/>
        <scheme val="none"/>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bgColor theme="6" tint="0.79998168889431442"/>
        </patternFill>
      </fill>
    </dxf>
    <dxf>
      <fill>
        <patternFill patternType="solid">
          <bgColor theme="0" tint="-4.9989318521683403E-2"/>
        </patternFill>
      </fill>
    </dxf>
    <dxf>
      <fill>
        <patternFill>
          <bgColor theme="8" tint="0.79998168889431442"/>
        </patternFill>
      </fill>
    </dxf>
    <dxf>
      <numFmt numFmtId="6" formatCode="#,##0_);[Red]\(#,##0\)"/>
    </dxf>
    <dxf>
      <numFmt numFmtId="0" formatCode="General"/>
    </dxf>
    <dxf>
      <border>
        <left style="thin">
          <color indexed="8"/>
        </left>
      </border>
    </dxf>
    <dxf>
      <font>
        <name val="Calibri"/>
        <scheme val="minor"/>
      </font>
    </dxf>
    <dxf>
      <fill>
        <patternFill>
          <bgColor indexed="26"/>
        </patternFill>
      </fill>
    </dxf>
    <dxf>
      <border>
        <right style="thin">
          <color indexed="8"/>
        </right>
      </border>
    </dxf>
    <dxf>
      <font>
        <b/>
      </font>
    </dxf>
    <dxf>
      <fill>
        <patternFill patternType="none"/>
      </fill>
    </dxf>
    <dxf>
      <fill>
        <patternFill patternType="solid">
          <bgColor indexed="43"/>
        </patternFill>
      </fill>
    </dxf>
    <dxf>
      <fill>
        <patternFill patternType="solid">
          <bgColor indexed="43"/>
        </patternFill>
      </fill>
    </dxf>
    <dxf>
      <font>
        <b/>
      </font>
    </dxf>
    <dxf>
      <fill>
        <patternFill patternType="solid">
          <bgColor indexed="41"/>
        </patternFill>
      </fill>
    </dxf>
    <dxf>
      <font>
        <sz val="9"/>
      </font>
    </dxf>
    <dxf>
      <font>
        <b/>
      </font>
    </dxf>
    <dxf>
      <font>
        <b/>
      </font>
    </dxf>
    <dxf>
      <font>
        <b/>
      </font>
    </dxf>
    <dxf>
      <numFmt numFmtId="3" formatCode="#,##0"/>
    </dxf>
    <dxf>
      <alignment horizontal="right" readingOrder="0"/>
    </dxf>
  </dxfs>
  <tableStyles count="0" defaultTableStyle="TableStyleMedium2" defaultPivotStyle="PivotStyleLight16"/>
  <colors>
    <mruColors>
      <color rgb="FF00FF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onnections" Target="connections.xml"/><Relationship Id="rId30"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3.emf"/></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SM/Desktop/NovotelHLB/Budget/Budget%202011/Novotel%202011%20Business%20Plan%20-%20Revenue%20Stream%20and%20Business%20Pl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_DoF/E/Budget%202009/Budget%20Owner/Documents%20and%20Settings/skhlongyuth/Local%20Settings/Temporary%20Internet%20Files/OLK88/Opening%20S&amp;M%20Plan%20Template%20%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ta_DoF/E/Budget%202009/Budget%20Owner/Budget05/Sales%20&amp;%20Marketing%20Plan/Opening%20S&amp;M%20Plan%202005v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Administrator/Local%20Settings/Temporary%20Internet%20Files/Content.IE5/CPYRWXUV/2009_01%20-%20Hxxx%20Pacific%20Test%2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ta_DoF/Sofitel%20Metropole/Finance/Accounting/2009/Reporting%20Sofitel/Monthly%20Extranet/H1555%20-%20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Administrator/Local%20Settings/Temporary%20Internet%20Files/Content.IE5/CPYRWXUV/2009_01%20-%20Hxxxx%20Asia%20test%2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ta_DoF/E/Budget%202009/Budget%20Owner/Documents%20and%20Settings/Ecouton/Local%20Settings/Temporary%20Internet%20Files/OLK15/DPF%20Asi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udget/huong%20dan%20lap%20Ngan%20Sach/2013/130627_BD5400_BP%20F&amp;B%20NS%20DT_OK.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budget/huong%20dan%20lap%20Ngan%20Sach/File%20Vi%20du/131119%20NS%20Doanh%20thu%20Gia%20von_Vi%20du%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budget/huong%20dan%20lap%20Ngan%20Sach/2013/BC%20PL%20c&#7911;a%20BP%20FB_VLN%209thang%20&#273;&#226;&#768;u%20n&#259;m%20201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budget/huong%20dan%20lap%20Ngan%20Sach/2013/VP%20NT_CHI%20TIEU%20CONG%20SUAT%20PHONG%20NAM%20201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Page"/>
      <sheetName val="Parameter"/>
      <sheetName val="Content table"/>
      <sheetName val="RS-1.Revenue Streams Report"/>
      <sheetName val="RS-2.Summary Report"/>
      <sheetName val="RS-3.Summary Mkt Segmentation"/>
      <sheetName val="RS-4.Segmentation Details"/>
      <sheetName val="BP-1.1.Executive Summary"/>
      <sheetName val="BP-1.2.Trends"/>
      <sheetName val="BP-1.3.Strategies by Segments"/>
      <sheetName val="BP-2.1-Supply &amp; Demand Analysis"/>
      <sheetName val="BP-2.2.Client Origins"/>
      <sheetName val="BP-3.1.Competitors general info"/>
      <sheetName val="BP-3.2.Market share report"/>
      <sheetName val="BP-3.3.Competitive Benchmark"/>
      <sheetName val="BP-3.4.Swot Analysis"/>
      <sheetName val="BP-4.Distribution"/>
      <sheetName val="BP-5.1-Actions &amp; Budget - Sales"/>
      <sheetName val="BP-5.2-Actions &amp; Budget - Mkg"/>
      <sheetName val="BP-5.3-Actions &amp; Budget - Dist"/>
      <sheetName val="BP-5.4-Actions &amp; Budget - IT "/>
      <sheetName val="BP-5.5.Actions &amp;Budget-Summary"/>
      <sheetName val="BP-6.Sales team"/>
      <sheetName val="BP-7.F&amp;B"/>
    </sheetNames>
    <sheetDataSet>
      <sheetData sheetId="0"/>
      <sheetData sheetId="1">
        <row r="7">
          <cell r="C7">
            <v>2011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dex"/>
      <sheetName val="page1"/>
      <sheetName val="page2"/>
      <sheetName val="page3"/>
      <sheetName val="page4"/>
      <sheetName val="page5"/>
      <sheetName val="page6"/>
      <sheetName val="page7"/>
      <sheetName val="page 8"/>
      <sheetName val="page9"/>
      <sheetName val="page 10"/>
      <sheetName val="page11"/>
      <sheetName val="page12"/>
      <sheetName val="page13"/>
      <sheetName val="page14"/>
      <sheetName val="page 15"/>
      <sheetName val="page16 "/>
      <sheetName val="page 17"/>
      <sheetName val="page18 "/>
      <sheetName val="page19"/>
      <sheetName val="page20"/>
      <sheetName val="page21"/>
      <sheetName val="page22"/>
      <sheetName val="page23"/>
      <sheetName val="page24"/>
      <sheetName val="page25"/>
      <sheetName val="page26"/>
      <sheetName val="page27"/>
      <sheetName val="page28"/>
      <sheetName val="page29"/>
      <sheetName val="page30"/>
    </sheetNames>
    <sheetDataSet>
      <sheetData sheetId="0">
        <row r="18">
          <cell r="C18">
            <v>38353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Accueil"/>
      <sheetName val="Index"/>
      <sheetName val="101"/>
      <sheetName val="201"/>
      <sheetName val="202"/>
      <sheetName val="301"/>
      <sheetName val="302"/>
      <sheetName val="303"/>
      <sheetName val="304"/>
      <sheetName val="401"/>
      <sheetName val="402"/>
      <sheetName val="403"/>
      <sheetName val="404"/>
      <sheetName val="601"/>
      <sheetName val="701"/>
      <sheetName val="703"/>
      <sheetName val="901"/>
      <sheetName val="1001"/>
      <sheetName val="100"/>
      <sheetName val="200"/>
      <sheetName val="300"/>
      <sheetName val="400"/>
      <sheetName val="500"/>
      <sheetName val="600"/>
      <sheetName val="700"/>
      <sheetName val="900"/>
      <sheetName val="1000"/>
      <sheetName val="501"/>
      <sheetName val="800"/>
      <sheetName val="801"/>
      <sheetName val="Sheet1"/>
      <sheetName val="Opening S&amp;M Plan 2005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structions"/>
      <sheetName val="Parameter"/>
      <sheetName val="Report"/>
      <sheetName val="Monthly Forecast Upload file"/>
      <sheetName val="Monthly Upload File"/>
      <sheetName val="F&amp;B P&amp;L per outlet"/>
      <sheetName val="Market Share Upload File"/>
      <sheetName val="Budget Upload File"/>
      <sheetName val="Previous Year Upload File"/>
    </sheetNames>
    <sheetDataSet>
      <sheetData sheetId="0"/>
      <sheetData sheetId="1">
        <row r="6">
          <cell r="P6">
            <v>15</v>
          </cell>
        </row>
      </sheetData>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Instructions"/>
      <sheetName val="Parameter"/>
      <sheetName val="Report Owner"/>
      <sheetName val="Report"/>
      <sheetName val="Monthly Forecast Upload file"/>
      <sheetName val="Monthly Upload File"/>
      <sheetName val="Market Share Upload File"/>
      <sheetName val="F&amp;B P&amp;L per outlet"/>
      <sheetName val="Budget Upload File"/>
      <sheetName val="Previous Year Upload File"/>
    </sheetNames>
    <sheetDataSet>
      <sheetData sheetId="0"/>
      <sheetData sheetId="1" refreshError="1">
        <row r="6">
          <cell r="C6" t="str">
            <v>Sofitel Metropole Hanoi</v>
          </cell>
        </row>
        <row r="8">
          <cell r="C8" t="str">
            <v>H1555</v>
          </cell>
        </row>
        <row r="22">
          <cell r="C22" t="str">
            <v>Le Beaulieu</v>
          </cell>
        </row>
        <row r="23">
          <cell r="C23" t="str">
            <v>Spices Garden</v>
          </cell>
        </row>
        <row r="24">
          <cell r="C24" t="str">
            <v>Angelina</v>
          </cell>
        </row>
        <row r="25">
          <cell r="C25" t="str">
            <v>Le Club Bar</v>
          </cell>
        </row>
      </sheetData>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Instructions"/>
      <sheetName val="Parameter"/>
      <sheetName val="Report"/>
      <sheetName val="Monthly Forecast Upload file"/>
      <sheetName val="F&amp;B P&amp;L per outlet"/>
      <sheetName val="Market Share Upload File"/>
      <sheetName val="Monthly Upload File"/>
      <sheetName val="Budget Upload File"/>
      <sheetName val="Previous Year Upload File"/>
    </sheetNames>
    <sheetDataSet>
      <sheetData sheetId="0" refreshError="1"/>
      <sheetData sheetId="1" refreshError="1">
        <row r="3">
          <cell r="R3">
            <v>27</v>
          </cell>
        </row>
        <row r="8">
          <cell r="C8" t="str">
            <v>Hyyy</v>
          </cell>
        </row>
        <row r="14">
          <cell r="C14" t="str">
            <v>Asia</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resentation"/>
      <sheetName val="2000"/>
      <sheetName val="2001"/>
      <sheetName val="2002"/>
      <sheetName val="2003"/>
      <sheetName val="2004"/>
      <sheetName val="2005"/>
      <sheetName val="2006"/>
      <sheetName val="2007"/>
      <sheetName val="Report"/>
      <sheetName val="Strategies"/>
    </sheetNames>
    <sheetDataSet>
      <sheetData sheetId="0"/>
      <sheetData sheetId="1"/>
      <sheetData sheetId="2"/>
      <sheetData sheetId="3"/>
      <sheetData sheetId="4"/>
      <sheetData sheetId="5">
        <row r="1">
          <cell r="B1" t="str">
            <v>Enter your hotel name on sheet 2004</v>
          </cell>
        </row>
      </sheetData>
      <sheetData sheetId="6">
        <row r="3">
          <cell r="A3">
            <v>888</v>
          </cell>
        </row>
      </sheetData>
      <sheetData sheetId="7"/>
      <sheetData sheetId="8"/>
      <sheetData sheetId="9"/>
      <sheetData sheetId="10"/>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nhSach"/>
      <sheetName val="foxz"/>
      <sheetName val="SUM2"/>
      <sheetName val="SUM1"/>
      <sheetName val="MASTER"/>
      <sheetName val="Hach toan"/>
      <sheetName val="F&amp;B 6 sao"/>
      <sheetName val="Các giả định"/>
    </sheetNames>
    <sheetDataSet>
      <sheetData sheetId="0" refreshError="1"/>
      <sheetData sheetId="1" refreshError="1"/>
      <sheetData sheetId="2" refreshError="1"/>
      <sheetData sheetId="3" refreshError="1"/>
      <sheetData sheetId="4" refreshError="1">
        <row r="4">
          <cell r="S4" t="str">
            <v>DanhSach!F2:F500</v>
          </cell>
        </row>
      </sheetData>
      <sheetData sheetId="5" refreshError="1">
        <row r="4">
          <cell r="P4">
            <v>301090.90909090912</v>
          </cell>
        </row>
        <row r="6">
          <cell r="P6">
            <v>110400</v>
          </cell>
        </row>
        <row r="7">
          <cell r="P7">
            <v>220800</v>
          </cell>
        </row>
        <row r="19">
          <cell r="P19">
            <v>0</v>
          </cell>
        </row>
        <row r="20">
          <cell r="P20">
            <v>82800</v>
          </cell>
        </row>
        <row r="21">
          <cell r="P21">
            <v>165600</v>
          </cell>
        </row>
        <row r="22">
          <cell r="P22">
            <v>0</v>
          </cell>
        </row>
        <row r="44">
          <cell r="P44">
            <v>301090.90909090912</v>
          </cell>
          <cell r="Q44">
            <v>312272.72727272729</v>
          </cell>
          <cell r="R44">
            <v>426000.00000000006</v>
          </cell>
        </row>
        <row r="46">
          <cell r="P46">
            <v>18216</v>
          </cell>
          <cell r="Q46">
            <v>8415.75</v>
          </cell>
          <cell r="R46">
            <v>53889.000000000007</v>
          </cell>
        </row>
        <row r="52">
          <cell r="P52">
            <v>3974.3999999999996</v>
          </cell>
          <cell r="Q52">
            <v>4122</v>
          </cell>
          <cell r="R52">
            <v>5623.2000000000007</v>
          </cell>
        </row>
      </sheetData>
      <sheetData sheetId="6" refreshError="1"/>
      <sheetData sheetId="7"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Ds Mã"/>
      <sheetName val="Pic"/>
      <sheetName val="∑Master"/>
      <sheetName val="Mã theo Cty"/>
      <sheetName val="Hướng dẫn"/>
      <sheetName val="MASTER"/>
      <sheetName val="MASTER2"/>
      <sheetName val="Dthu, giá vốn bán điện"/>
      <sheetName val="131119 NS Doanh thu Gia von_Vi "/>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Tổng"/>
      <sheetName val="Sept"/>
      <sheetName val="Aug"/>
      <sheetName val="July"/>
      <sheetName val="June"/>
      <sheetName val="May"/>
      <sheetName val="Apr"/>
      <sheetName val="Mar"/>
      <sheetName val="Feb"/>
      <sheetName val="Jan"/>
    </sheetNames>
    <sheetDataSet>
      <sheetData sheetId="0"/>
      <sheetData sheetId="1"/>
      <sheetData sheetId="2"/>
      <sheetData sheetId="3"/>
      <sheetData sheetId="4"/>
      <sheetData sheetId="5"/>
      <sheetData sheetId="6"/>
      <sheetData sheetId="7"/>
      <sheetData sheetId="8"/>
      <sheetData sheetId="9">
        <row r="9">
          <cell r="H9" t="str">
            <v/>
          </cell>
        </row>
      </sheetData>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c"/>
      <sheetName val="∑Master"/>
      <sheetName val="Mã theo Cty"/>
      <sheetName val="TT"/>
    </sheetNames>
    <sheetDataSet>
      <sheetData sheetId="0"/>
      <sheetData sheetId="1"/>
      <sheetData sheetId="2"/>
      <sheetData sheetId="3">
        <row r="7">
          <cell r="C7">
            <v>2604</v>
          </cell>
        </row>
        <row r="8">
          <cell r="C8">
            <v>2107</v>
          </cell>
          <cell r="D8">
            <v>1974</v>
          </cell>
          <cell r="E8">
            <v>2277</v>
          </cell>
          <cell r="F8">
            <v>2178</v>
          </cell>
          <cell r="G8">
            <v>1873</v>
          </cell>
          <cell r="H8">
            <v>1751</v>
          </cell>
          <cell r="I8">
            <v>1882</v>
          </cell>
          <cell r="J8">
            <v>1967</v>
          </cell>
          <cell r="K8">
            <v>1082</v>
          </cell>
          <cell r="L8">
            <v>1432</v>
          </cell>
          <cell r="M8">
            <v>1310</v>
          </cell>
          <cell r="N8">
            <v>1734</v>
          </cell>
        </row>
        <row r="13">
          <cell r="C13">
            <v>5468</v>
          </cell>
          <cell r="D13">
            <v>4935</v>
          </cell>
          <cell r="E13">
            <v>5693</v>
          </cell>
          <cell r="F13">
            <v>5020</v>
          </cell>
          <cell r="G13">
            <v>4561</v>
          </cell>
          <cell r="H13">
            <v>4579</v>
          </cell>
          <cell r="I13">
            <v>4903</v>
          </cell>
          <cell r="J13">
            <v>5006</v>
          </cell>
          <cell r="K13">
            <v>2424</v>
          </cell>
          <cell r="L13">
            <v>3415</v>
          </cell>
          <cell r="M13">
            <v>2843</v>
          </cell>
          <cell r="N13">
            <v>4127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ran Viet Hung QLTC" refreshedDate="41599.531238541669" missingItemsLimit="0" createdVersion="4" refreshedVersion="3" minRefreshableVersion="3" recordCount="88">
  <cacheSource type="worksheet">
    <worksheetSource name="master"/>
  </cacheSource>
  <cacheFields count="19">
    <cacheField name="ns_bp" numFmtId="0">
      <sharedItems containsBlank="1" count="2">
        <m/>
        <s v="CBA100 Retail / VCC BT / Chung Cty"/>
      </sharedItems>
    </cacheField>
    <cacheField name="ns_phi" numFmtId="0">
      <sharedItems containsBlank="1" count="3">
        <m/>
        <s v="2C10 DT bán điện nước / Nước lạnh / Kinh doanh"/>
        <s v="3C01 Giá vốn điện nước / Điện / Kinh doanh"/>
      </sharedItems>
    </cacheField>
    <cacheField name="total" numFmtId="41">
      <sharedItems containsSemiMixedTypes="0" containsString="0" containsNumber="1" minValue="-5406147.3576000007" maxValue="7956696.5028000008"/>
    </cacheField>
    <cacheField name="average" numFmtId="41">
      <sharedItems containsSemiMixedTypes="0" containsString="0" containsNumber="1" minValue="-450512.27980000008" maxValue="663058.04190000007"/>
    </cacheField>
    <cacheField name="m01" numFmtId="41">
      <sharedItems containsString="0" containsBlank="1" containsNumber="1" minValue="-378981.57" maxValue="557780.08499999996"/>
    </cacheField>
    <cacheField name="m02" numFmtId="41">
      <sharedItems containsString="0" containsBlank="1" containsNumber="1" minValue="-335464.86599999998" maxValue="493732.77299999999"/>
    </cacheField>
    <cacheField name="m03" numFmtId="41">
      <sharedItems containsString="0" containsBlank="1" containsNumber="1" minValue="-403081.50960000005" maxValue="593250.05880000012"/>
    </cacheField>
    <cacheField name="m04" numFmtId="41">
      <sharedItems containsString="0" containsBlank="1" containsNumber="1" minValue="-413332.98930000002" maxValue="608338.05164999992"/>
    </cacheField>
    <cacheField name="m05" numFmtId="41">
      <sharedItems containsString="0" containsBlank="1" containsNumber="1" minValue="-460735.78320000006" maxValue="678104.85959999997"/>
    </cacheField>
    <cacheField name="m06" numFmtId="41">
      <sharedItems containsString="0" containsBlank="1" containsNumber="1" minValue="-492884.95410000003" maxValue="725421.58605000004"/>
    </cacheField>
    <cacheField name="m07" numFmtId="41">
      <sharedItems containsString="0" containsBlank="1" containsNumber="1" minValue="-504902.96010000003" maxValue="743109.52905000013"/>
    </cacheField>
    <cacheField name="m08" numFmtId="41">
      <sharedItems containsString="0" containsBlank="1" containsNumber="1" minValue="-527164.40700000001" maxValue="775873.6335"/>
    </cacheField>
    <cacheField name="m09" numFmtId="41">
      <sharedItems containsString="0" containsBlank="1" containsNumber="1" minValue="-527445.76500000001" maxValue="776287.73250000004"/>
    </cacheField>
    <cacheField name="m10" numFmtId="41">
      <sharedItems containsString="0" containsBlank="1" containsNumber="1" minValue="-524587.97160000005" maxValue="772081.66980000003"/>
    </cacheField>
    <cacheField name="m11" numFmtId="41">
      <sharedItems containsString="0" containsBlank="1" containsNumber="1" minValue="-433261.17450000002" maxValue="637668.09224999999"/>
    </cacheField>
    <cacheField name="m12" numFmtId="41">
      <sharedItems containsString="0" containsBlank="1" containsNumber="1" minValue="-404303.40720000007" maxValue="595048.43160000001"/>
    </cacheField>
    <cacheField name="note" numFmtId="3">
      <sharedItems containsNonDate="0" containsString="0" containsBlank="1"/>
    </cacheField>
    <cacheField name="nh_phi" numFmtId="41">
      <sharedItems containsMixedTypes="1" containsNumber="1" containsInteger="1" minValue="0" maxValue="0"/>
    </cacheField>
    <cacheField name="loai" numFmtId="41">
      <sharedItems containsMixedTypes="1" containsNumber="1" containsInteger="1" minValue="0" maxValue="1" count="3">
        <n v="0"/>
        <n v="1"/>
        <s v="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
  <r>
    <x v="0"/>
    <x v="0"/>
    <n v="0"/>
    <n v="0"/>
    <m/>
    <m/>
    <m/>
    <m/>
    <m/>
    <m/>
    <m/>
    <m/>
    <m/>
    <m/>
    <m/>
    <m/>
    <m/>
    <n v="0"/>
    <x v="0"/>
  </r>
  <r>
    <x v="1"/>
    <x v="1"/>
    <n v="7956696.5028000008"/>
    <n v="663058.04190000007"/>
    <n v="557780.08499999996"/>
    <n v="493732.77299999999"/>
    <n v="593250.05880000012"/>
    <n v="608338.05164999992"/>
    <n v="678104.85959999997"/>
    <n v="725421.58605000004"/>
    <n v="743109.52905000013"/>
    <n v="775873.6335"/>
    <n v="776287.73250000004"/>
    <n v="772081.66980000003"/>
    <n v="637668.09224999999"/>
    <n v="595048.43160000001"/>
    <m/>
    <s v="2C DT bán điện nước"/>
    <x v="1"/>
  </r>
  <r>
    <x v="1"/>
    <x v="2"/>
    <n v="-5406147.3576000007"/>
    <n v="-450512.27980000008"/>
    <n v="-378981.57"/>
    <n v="-335464.86599999998"/>
    <n v="-403081.50960000005"/>
    <n v="-413332.98930000002"/>
    <n v="-460735.78320000006"/>
    <n v="-492884.95410000003"/>
    <n v="-504902.96010000003"/>
    <n v="-527164.40700000001"/>
    <n v="-527445.76500000001"/>
    <n v="-524587.97160000005"/>
    <n v="-433261.17450000002"/>
    <n v="-404303.40720000007"/>
    <m/>
    <s v="3C Giá vốn điện nước"/>
    <x v="1"/>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0"/>
  </r>
  <r>
    <x v="0"/>
    <x v="0"/>
    <n v="0"/>
    <n v="0"/>
    <m/>
    <m/>
    <m/>
    <m/>
    <m/>
    <m/>
    <m/>
    <m/>
    <m/>
    <m/>
    <m/>
    <m/>
    <m/>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ng_hop" cacheId="2" applyNumberFormats="0" applyBorderFormats="0" applyFontFormats="0" applyPatternFormats="0" applyAlignmentFormats="0" applyWidthHeightFormats="1" dataCaption="Data" grandTotalCaption="Tổng cộng" updatedVersion="3" minRefreshableVersion="3" asteriskTotals="1" showMemberPropertyTips="0" useAutoFormatting="1" itemPrintTitles="1" createdVersion="4" indent="0" compact="0" compactData="0" gridDropZones="1">
  <location ref="A6:O13" firstHeaderRow="1" firstDataRow="2" firstDataCol="2" rowPageCount="1" colPageCount="1"/>
  <pivotFields count="19">
    <pivotField name="Bộ phận ngân sách" axis="axisRow" subtotalCaption="+" compact="0" outline="0" subtotalTop="0" showAll="0" includeNewItemsInFilter="1" sortType="ascending">
      <items count="3">
        <item x="1"/>
        <item x="0"/>
        <item t="default"/>
      </items>
    </pivotField>
    <pivotField name="Khoản mục" axis="axisRow" compact="0" outline="0" subtotalTop="0" showAll="0" includeNewItemsInFilter="1" sortType="ascending">
      <items count="4">
        <item x="1"/>
        <item x="2"/>
        <item x="0"/>
        <item t="default"/>
      </items>
    </pivotField>
    <pivotField dataField="1" compact="0" numFmtId="3"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howAll="0" defaultSubtotal="0"/>
    <pivotField name="Loại" axis="axisPage" compact="0" outline="0" showAll="0" defaultSubtotal="0">
      <items count="3">
        <item x="0"/>
        <item n="CTPT" x="2"/>
        <item x="1"/>
      </items>
    </pivotField>
  </pivotFields>
  <rowFields count="2">
    <field x="0"/>
    <field x="1"/>
  </rowFields>
  <rowItems count="6">
    <i>
      <x/>
      <x/>
    </i>
    <i r="1">
      <x v="1"/>
    </i>
    <i t="default">
      <x/>
    </i>
    <i>
      <x v="1"/>
      <x v="2"/>
    </i>
    <i t="default">
      <x v="1"/>
    </i>
    <i t="grand">
      <x/>
    </i>
  </rowItems>
  <colFields count="1">
    <field x="-2"/>
  </colFields>
  <colItems count="13">
    <i>
      <x/>
    </i>
    <i i="1">
      <x v="1"/>
    </i>
    <i i="2">
      <x v="2"/>
    </i>
    <i i="3">
      <x v="3"/>
    </i>
    <i i="4">
      <x v="4"/>
    </i>
    <i i="5">
      <x v="5"/>
    </i>
    <i i="6">
      <x v="6"/>
    </i>
    <i i="7">
      <x v="7"/>
    </i>
    <i i="8">
      <x v="8"/>
    </i>
    <i i="9">
      <x v="9"/>
    </i>
    <i i="10">
      <x v="10"/>
    </i>
    <i i="11">
      <x v="11"/>
    </i>
    <i i="12">
      <x v="12"/>
    </i>
  </colItems>
  <pageFields count="1">
    <pageField fld="18" hier="-1"/>
  </pageFields>
  <dataFields count="13">
    <dataField name="Tháng 1" fld="4" baseField="0" baseItem="0"/>
    <dataField name="Tháng 2" fld="5" baseField="0" baseItem="0"/>
    <dataField name="Tháng 3" fld="6" baseField="0" baseItem="0"/>
    <dataField name="Tháng 4" fld="7" baseField="0" baseItem="0"/>
    <dataField name="Tháng 5" fld="8" baseField="0" baseItem="0"/>
    <dataField name="Tháng 6" fld="9" baseField="0" baseItem="0"/>
    <dataField name="Tháng 7" fld="10" baseField="0" baseItem="0"/>
    <dataField name="Tháng 8" fld="11" baseField="0" baseItem="0"/>
    <dataField name="Tháng 9" fld="12" baseField="0" baseItem="0"/>
    <dataField name="Tháng 10" fld="13" baseField="0" baseItem="0"/>
    <dataField name="Tháng 11" fld="14" baseField="0" baseItem="0"/>
    <dataField name="Tháng 12" fld="15" baseField="0" baseItem="0"/>
    <dataField name="Tổng cộng" fld="2" baseField="0" baseItem="0"/>
  </dataFields>
  <formats count="27">
    <format dxfId="154">
      <pivotArea dataOnly="0" labelOnly="1" outline="0" fieldPosition="0">
        <references count="1">
          <reference field="4294967294" count="0"/>
        </references>
      </pivotArea>
    </format>
    <format dxfId="153">
      <pivotArea type="all" dataOnly="0" outline="0" fieldPosition="0"/>
    </format>
    <format dxfId="152">
      <pivotArea field="0" type="button" dataOnly="0" labelOnly="1" outline="0" axis="axisRow" fieldPosition="0"/>
    </format>
    <format dxfId="151">
      <pivotArea field="1" type="button" dataOnly="0" labelOnly="1" outline="0" axis="axisRow" fieldPosition="1"/>
    </format>
    <format dxfId="150">
      <pivotArea dataOnly="0" labelOnly="1" outline="0" fieldPosition="0">
        <references count="1">
          <reference field="4294967294" count="0"/>
        </references>
      </pivotArea>
    </format>
    <format dxfId="149">
      <pivotArea type="all" dataOnly="0" outline="0" fieldPosition="0"/>
    </format>
    <format dxfId="148">
      <pivotArea dataOnly="0" outline="0" fieldPosition="0">
        <references count="1">
          <reference field="0" count="0" defaultSubtotal="1"/>
        </references>
      </pivotArea>
    </format>
    <format dxfId="147">
      <pivotArea dataOnly="0" grandRow="1" outline="0" fieldPosition="0"/>
    </format>
    <format dxfId="146">
      <pivotArea dataOnly="0" grandRow="1" outline="0" fieldPosition="0"/>
    </format>
    <format dxfId="145">
      <pivotArea dataOnly="0" labelOnly="1" outline="0" fieldPosition="0">
        <references count="1">
          <reference field="4294967294" count="0"/>
        </references>
      </pivotArea>
    </format>
    <format dxfId="144">
      <pivotArea dataOnly="0" outline="0" fieldPosition="0">
        <references count="1">
          <reference field="0" count="0" defaultSubtotal="1"/>
        </references>
      </pivotArea>
    </format>
    <format dxfId="143">
      <pivotArea dataOnly="0" outline="0" fieldPosition="0">
        <references count="1">
          <reference field="0" count="0" defaultSubtotal="1"/>
        </references>
      </pivotArea>
    </format>
    <format dxfId="142">
      <pivotArea dataOnly="0" outline="0" fieldPosition="0">
        <references count="1">
          <reference field="4294967294" count="1">
            <x v="12"/>
          </reference>
        </references>
      </pivotArea>
    </format>
    <format dxfId="141">
      <pivotArea dataOnly="0" labelOnly="1" outline="0" fieldPosition="0">
        <references count="1">
          <reference field="4294967294" count="0"/>
        </references>
      </pivotArea>
    </format>
    <format dxfId="140">
      <pivotArea type="all" dataOnly="0" outline="0" fieldPosition="0"/>
    </format>
    <format dxfId="139">
      <pivotArea dataOnly="0" outline="0" fieldPosition="0">
        <references count="1">
          <reference field="4294967294" count="1">
            <x v="12"/>
          </reference>
        </references>
      </pivotArea>
    </format>
    <format dxfId="138">
      <pivotArea type="all" dataOnly="0" outline="0" fieldPosition="0"/>
    </format>
    <format dxfId="137">
      <pivotArea dataOnly="0" outline="0" fieldPosition="0">
        <references count="1">
          <reference field="4294967294" count="13">
            <x v="0"/>
            <x v="1"/>
            <x v="2"/>
            <x v="3"/>
            <x v="4"/>
            <x v="5"/>
            <x v="6"/>
            <x v="7"/>
            <x v="8"/>
            <x v="9"/>
            <x v="10"/>
            <x v="11"/>
            <x v="12"/>
          </reference>
        </references>
      </pivotArea>
    </format>
    <format dxfId="136">
      <pivotArea dataOnly="0" grandRow="1" outline="0" fieldPosition="0"/>
    </format>
    <format dxfId="135">
      <pivotArea dataOnly="0" outline="0" fieldPosition="0">
        <references count="1">
          <reference field="0" count="0" defaultSubtotal="1"/>
        </references>
      </pivotArea>
    </format>
    <format dxfId="134">
      <pivotArea dataOnly="0" outline="0" fieldPosition="0">
        <references count="1">
          <reference field="0" count="0" defaultSubtotal="1"/>
        </references>
      </pivotArea>
    </format>
    <format dxfId="133">
      <pivotArea field="0" type="button" dataOnly="0" labelOnly="1" outline="0" axis="axisRow" fieldPosition="0"/>
    </format>
    <format dxfId="132">
      <pivotArea field="1" type="button" dataOnly="0" labelOnly="1" outline="0" axis="axisRow" fieldPosition="1"/>
    </format>
    <format dxfId="131">
      <pivotArea dataOnly="0" labelOnly="1" outline="0" fieldPosition="0">
        <references count="1">
          <reference field="4294967294" count="13">
            <x v="0"/>
            <x v="1"/>
            <x v="2"/>
            <x v="3"/>
            <x v="4"/>
            <x v="5"/>
            <x v="6"/>
            <x v="7"/>
            <x v="8"/>
            <x v="9"/>
            <x v="10"/>
            <x v="11"/>
            <x v="12"/>
          </reference>
        </references>
      </pivotArea>
    </format>
    <format dxfId="130">
      <pivotArea type="all" dataOnly="0" outline="0" fieldPosition="0"/>
    </format>
    <format dxfId="129">
      <pivotArea type="all" dataOnly="0" outline="0" fieldPosition="0"/>
    </format>
    <format dxfId="128">
      <pivotArea field="18" type="button" dataOnly="0" labelOnly="1" outline="0" axis="axisPage" fieldPosition="0"/>
    </format>
  </formats>
  <pivotTableStyleInfo showRowHeaders="1" showColHeaders="1" showRowStripes="0" showColStripes="0" showLastColumn="1"/>
</pivotTableDefinition>
</file>

<file path=xl/queryTables/queryTable1.xml><?xml version="1.0" encoding="utf-8"?>
<queryTable xmlns="http://schemas.openxmlformats.org/spreadsheetml/2006/main" name="Query from MS Access Database" headers="0" connectionId="1" autoFormatId="16" applyNumberFormats="0" applyBorderFormats="0" applyFontFormats="0" applyPatternFormats="0" applyAlignmentFormats="0" applyWidthHeightFormats="0">
  <queryTableRefresh headersInLastRefresh="0" nextId="6" unboundColumnsRight="1">
    <queryTableFields count="5">
      <queryTableField id="1" name="ma_bp" tableColumnId="1"/>
      <queryTableField id="2" name="ten_bp" tableColumnId="2"/>
      <queryTableField id="3" name="ten_nhom_bp" tableColumnId="3"/>
      <queryTableField id="4" name="ten_ngan" tableColumnId="4"/>
      <queryTableField id="5" dataBound="0" tableColumnId="5"/>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9" unboundColumnsRight="1">
    <queryTableFields count="5">
      <queryTableField id="4" name="ma_phi" tableColumnId="4"/>
      <queryTableField id="5" name="ten_phi" tableColumnId="5"/>
      <queryTableField id="6" name="ten_nhom_phi" tableColumnId="6"/>
      <queryTableField id="7" name="ten_ngan" tableColumnId="1"/>
      <queryTableField id="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6" name="tbl_cty_bp" displayName="tbl_cty_bp" ref="C2:G729" tableType="queryTable" headerRowCount="0" totalsRowShown="0" headerRowDxfId="127" dataDxfId="126">
  <tableColumns count="5">
    <tableColumn id="1" uniqueName="1" name="ma_bp" queryTableFieldId="1" dataDxfId="125" dataCellStyle="Normal 2 5"/>
    <tableColumn id="2" uniqueName="2" name="ten_bp" queryTableFieldId="2" dataDxfId="124" dataCellStyle="Normal 2 5"/>
    <tableColumn id="3" uniqueName="3" name="ten_nhom_bp" queryTableFieldId="3" dataDxfId="123" dataCellStyle="Normal 2 5"/>
    <tableColumn id="4" uniqueName="4" name="ten_ngan" queryTableFieldId="4" headerRowDxfId="122" dataDxfId="121" dataCellStyle="Normal 2 5"/>
    <tableColumn id="5" uniqueName="5" name="dong" queryTableFieldId="5" dataDxfId="120" dataCellStyle="Normal 2 5">
      <calculatedColumnFormula>IF(tbl_cty_bp[[#This Row],[ten_ngan]]=MASTER!$B$1,ROW(),"")</calculatedColumnFormula>
    </tableColumn>
  </tableColumns>
  <tableStyleInfo name="TableStyleLight18" showFirstColumn="0" showLastColumn="0" showRowStripes="1" showColumnStripes="0"/>
</table>
</file>

<file path=xl/tables/table2.xml><?xml version="1.0" encoding="utf-8"?>
<table xmlns="http://schemas.openxmlformats.org/spreadsheetml/2006/main" id="7" name="tbl_cty_phi" displayName="tbl_cty_phi" ref="I1:M1235" tableType="queryTable" totalsRowShown="0" headerRowDxfId="119" dataDxfId="118">
  <tableColumns count="5">
    <tableColumn id="4" uniqueName="4" name="ma_phi" queryTableFieldId="4" dataDxfId="117" dataCellStyle="Normal 2"/>
    <tableColumn id="5" uniqueName="5" name="ten_phi" queryTableFieldId="5" dataDxfId="116" dataCellStyle="Normal 2"/>
    <tableColumn id="6" uniqueName="6" name="ten_nhom_phi" queryTableFieldId="6" dataDxfId="115" dataCellStyle="Normal 2"/>
    <tableColumn id="1" uniqueName="1" name="ten_ngan" queryTableFieldId="7" dataDxfId="114" dataCellStyle="Normal 2"/>
    <tableColumn id="2" uniqueName="2" name="dong" queryTableFieldId="8" dataDxfId="113" dataCellStyle="Normal 2 5">
      <calculatedColumnFormula>IF(tbl_cty_phi[[#This Row],[ten_ngan]]=MASTER!$B$1,ROW(),"")</calculatedColumnFormula>
    </tableColumn>
  </tableColumns>
  <tableStyleInfo name="TableStyleLight18" showFirstColumn="0" showLastColumn="0" showRowStripes="1" showColumnStripes="0"/>
</table>
</file>

<file path=xl/tables/table3.xml><?xml version="1.0" encoding="utf-8"?>
<table xmlns="http://schemas.openxmlformats.org/spreadsheetml/2006/main" id="5" name="tbl_master" displayName="tbl_master" ref="A12:W76" totalsRowCount="1" headerRowDxfId="89" dataDxfId="88" totalsRowDxfId="87" headerRowCellStyle="Number-Acctg" dataCellStyle="Number-Acctg">
  <autoFilter ref="A12:W75"/>
  <tableColumns count="23">
    <tableColumn id="1" name="ns_bp" totalsRowLabel="Kết quả kinh doanh" dataDxfId="86" totalsRowDxfId="85" dataCellStyle="Number-Acctg"/>
    <tableColumn id="2" name="ns_phi" dataDxfId="84" totalsRowDxfId="83" dataCellStyle="Number-Acctg"/>
    <tableColumn id="4" name="total" totalsRowFunction="custom" dataDxfId="82" totalsRowDxfId="81" dataCellStyle="Number-Acctg">
      <calculatedColumnFormula>SUM(tbl_master[[#This Row],[m01]:[m12]])</calculatedColumnFormula>
      <totalsRowFormula>SUMIFS([total],[ns_phi],"&lt;=A")</totalsRowFormula>
    </tableColumn>
    <tableColumn id="5" name="average" totalsRowFunction="custom" dataDxfId="80" totalsRowDxfId="79" dataCellStyle="Number-Acctg">
      <calculatedColumnFormula>IFERROR(AVERAGE(tbl_master[[#This Row],[m01]:[m12]]),0)</calculatedColumnFormula>
      <totalsRowFormula>IFERROR(AVERAGE(tbl_master[[#Totals],[m01]:[m12]]),0)</totalsRowFormula>
    </tableColumn>
    <tableColumn id="6" name="m01" totalsRowFunction="custom" dataDxfId="78" totalsRowDxfId="77" dataCellStyle="Number-Acctg">
      <totalsRowFormula>SUMIFS([m01],[ns_phi],"&lt;=A")</totalsRowFormula>
    </tableColumn>
    <tableColumn id="7" name="m02" totalsRowFunction="custom" dataDxfId="76" totalsRowDxfId="75" dataCellStyle="Number-Acctg">
      <totalsRowFormula>SUMIFS([m02],[ns_phi],"&lt;=A")</totalsRowFormula>
    </tableColumn>
    <tableColumn id="8" name="m03" totalsRowFunction="custom" dataDxfId="74" totalsRowDxfId="73" dataCellStyle="Number-Acctg">
      <totalsRowFormula>SUMIFS([m03],[ns_phi],"&lt;=A")</totalsRowFormula>
    </tableColumn>
    <tableColumn id="9" name="m04" totalsRowFunction="custom" dataDxfId="72" totalsRowDxfId="71" dataCellStyle="Number-Acctg">
      <totalsRowFormula>SUMIFS([m04],[ns_phi],"&lt;=A")</totalsRowFormula>
    </tableColumn>
    <tableColumn id="10" name="m05" totalsRowFunction="custom" dataDxfId="70" totalsRowDxfId="69" dataCellStyle="Number-Acctg">
      <totalsRowFormula>SUMIFS([m05],[ns_phi],"&lt;=A")</totalsRowFormula>
    </tableColumn>
    <tableColumn id="11" name="m06" totalsRowFunction="custom" dataDxfId="68" totalsRowDxfId="67" dataCellStyle="Number-Acctg">
      <totalsRowFormula>SUMIFS([m06],[ns_phi],"&lt;=A")</totalsRowFormula>
    </tableColumn>
    <tableColumn id="12" name="m07" totalsRowFunction="custom" dataDxfId="66" totalsRowDxfId="65" dataCellStyle="Number-Acctg">
      <totalsRowFormula>SUMIFS([m07],[ns_phi],"&lt;=A")</totalsRowFormula>
    </tableColumn>
    <tableColumn id="13" name="m08" totalsRowFunction="custom" dataDxfId="64" totalsRowDxfId="63" dataCellStyle="Number-Acctg">
      <totalsRowFormula>SUMIFS([m08],[ns_phi],"&lt;=A")</totalsRowFormula>
    </tableColumn>
    <tableColumn id="14" name="m09" totalsRowFunction="custom" dataDxfId="62" totalsRowDxfId="61" dataCellStyle="Number-Acctg">
      <totalsRowFormula>SUMIFS([m09],[ns_phi],"&lt;=A")</totalsRowFormula>
    </tableColumn>
    <tableColumn id="15" name="m10" totalsRowFunction="custom" dataDxfId="60" totalsRowDxfId="59" dataCellStyle="Number-Acctg">
      <totalsRowFormula>SUMIFS([m10],[ns_phi],"&lt;=A")</totalsRowFormula>
    </tableColumn>
    <tableColumn id="16" name="m11" totalsRowFunction="custom" dataDxfId="58" totalsRowDxfId="57" dataCellStyle="Number-Acctg">
      <totalsRowFormula>SUMIFS([m11],[ns_phi],"&lt;=A")</totalsRowFormula>
    </tableColumn>
    <tableColumn id="17" name="m12" totalsRowFunction="custom" dataDxfId="56" totalsRowDxfId="55" dataCellStyle="Number-Acctg">
      <totalsRowFormula>SUMIFS([m12],[ns_phi],"&lt;=A")</totalsRowFormula>
    </tableColumn>
    <tableColumn id="18" name="note" dataDxfId="54" totalsRowDxfId="53" dataCellStyle="Number-Acctg"/>
    <tableColumn id="19" name="nh_phi" dataDxfId="52" totalsRowDxfId="51" dataCellStyle="Number-Acctg">
      <calculatedColumnFormula>IFERROR(VLOOKUP(tbl_master[[#This Row],[ns_phi]],tbl_cty_phi[[ten_phi]:[ten_nhom_phi]],2,0),0)</calculatedColumnFormula>
    </tableColumn>
    <tableColumn id="20" name="loai" dataDxfId="50" totalsRowDxfId="49" dataCellStyle="Number-Acctg">
      <calculatedColumnFormula>IF(B13&lt;"4",1,9)</calculatedColumnFormula>
    </tableColumn>
    <tableColumn id="3" name="bp" dataDxfId="48" totalsRowDxfId="47" dataCellStyle="Number-Acctg">
      <calculatedColumnFormula>IF(LEN(tbl_master[[#This Row],[ns_bp]])&gt;4,COUNTIFS(tbl_cty_bp[ten_bp],tbl_master[[#This Row],[ns_bp]],tbl_cty_bp[ten_ngan],$B$1)=1,0)</calculatedColumnFormula>
    </tableColumn>
    <tableColumn id="21" name="phi" dataDxfId="46" totalsRowDxfId="45" dataCellStyle="Number-Acctg">
      <calculatedColumnFormula>IF(LEN(tbl_master[[#This Row],[ns_phi]])&gt;4,COUNTIFS(tbl_cty_phi[ten_phi],tbl_master[[#This Row],[ns_phi]],tbl_cty_phi[ten_ngan],$B$1)=1,0)</calculatedColumnFormula>
    </tableColumn>
    <tableColumn id="22" name="Column1" dataDxfId="44" totalsRowDxfId="43" dataCellStyle="Number-Acctg">
      <calculatedColumnFormula>LEFT(tbl_master[[#This Row],[ns_bp]],6)</calculatedColumnFormula>
    </tableColumn>
    <tableColumn id="23" name="Column2" dataDxfId="42" totalsRowDxfId="41" dataCellStyle="Number-Acctg">
      <calculatedColumnFormula>LEFT(tbl_master[[#This Row],[ns_phi]],4)</calculatedColumnFormula>
    </tableColumn>
  </tableColumns>
  <tableStyleInfo name="TableStyleLight20" showFirstColumn="0" showLastColumn="0" showRowStripes="1" showColumnStripes="0"/>
</table>
</file>

<file path=xl/tables/table4.xml><?xml version="1.0" encoding="utf-8"?>
<table xmlns="http://schemas.openxmlformats.org/spreadsheetml/2006/main" id="3" name="tbl_master2" displayName="tbl_master2" ref="A12:S74" totalsRowCount="1" headerRowDxfId="40" dataDxfId="39" totalsRowDxfId="38" headerRowCellStyle="Number-Acctg" dataCellStyle="Number-Acctg">
  <autoFilter ref="A12:S73"/>
  <tableColumns count="19">
    <tableColumn id="1" name="ns_bp" totalsRowLabel="Dòng tiền thuần" dataDxfId="37" totalsRowDxfId="36" dataCellStyle="Number-Acctg">
      <calculatedColumnFormula>tbl_master[[#This Row],[ns_bp]]</calculatedColumnFormula>
    </tableColumn>
    <tableColumn id="2" name="ns_phi" dataDxfId="35" totalsRowDxfId="34" dataCellStyle="Number-Acctg">
      <calculatedColumnFormula>tbl_master[[#This Row],[ns_phi]]</calculatedColumnFormula>
    </tableColumn>
    <tableColumn id="4" name="total" totalsRowFunction="custom" dataDxfId="33" totalsRowDxfId="32" dataCellStyle="Number-Acctg">
      <calculatedColumnFormula>SUM(tbl_master2[[#This Row],[m01]:[m12]])</calculatedColumnFormula>
      <totalsRowFormula>SUMIFS([total],[ns_phi],"&lt;=A")</totalsRowFormula>
    </tableColumn>
    <tableColumn id="5" name="average" totalsRowFunction="custom" dataDxfId="31" totalsRowDxfId="30" dataCellStyle="Number-Acctg">
      <calculatedColumnFormula>IFERROR(AVERAGE(tbl_master2[[#This Row],[m01]:[m12]]),0)</calculatedColumnFormula>
      <totalsRowFormula>IFERROR(AVERAGE(tbl_master2[[#Totals],[m01]:[m12]]),0)</totalsRowFormula>
    </tableColumn>
    <tableColumn id="6" name="m01" totalsRowFunction="custom" dataDxfId="29" totalsRowDxfId="28" dataCellStyle="Number-Acctg">
      <calculatedColumnFormula>tbl_master[[#This Row],[m01]]*1.1</calculatedColumnFormula>
      <totalsRowFormula>SUMIFS([m01],[ns_phi],"&lt;=A")</totalsRowFormula>
    </tableColumn>
    <tableColumn id="7" name="m02" totalsRowFunction="custom" dataDxfId="27" totalsRowDxfId="26" dataCellStyle="Number-Acctg">
      <calculatedColumnFormula>tbl_master[[#This Row],[m02]]*1.1</calculatedColumnFormula>
      <totalsRowFormula>SUMIFS([m02],[ns_phi],"&lt;=A")</totalsRowFormula>
    </tableColumn>
    <tableColumn id="8" name="m03" totalsRowFunction="custom" dataDxfId="25" totalsRowDxfId="24" dataCellStyle="Number-Acctg">
      <calculatedColumnFormula>tbl_master[[#This Row],[m03]]*1.1</calculatedColumnFormula>
      <totalsRowFormula>SUMIFS([m03],[ns_phi],"&lt;=A")</totalsRowFormula>
    </tableColumn>
    <tableColumn id="9" name="m04" totalsRowFunction="custom" dataDxfId="23" totalsRowDxfId="22" dataCellStyle="Number-Acctg">
      <calculatedColumnFormula>tbl_master[[#This Row],[m04]]*1.1</calculatedColumnFormula>
      <totalsRowFormula>SUMIFS([m04],[ns_phi],"&lt;=A")</totalsRowFormula>
    </tableColumn>
    <tableColumn id="10" name="m05" totalsRowFunction="custom" dataDxfId="21" totalsRowDxfId="20" dataCellStyle="Number-Acctg">
      <calculatedColumnFormula>tbl_master[[#This Row],[m05]]*1.1</calculatedColumnFormula>
      <totalsRowFormula>SUMIFS([m05],[ns_phi],"&lt;=A")</totalsRowFormula>
    </tableColumn>
    <tableColumn id="11" name="m06" totalsRowFunction="custom" dataDxfId="19" totalsRowDxfId="18" dataCellStyle="Number-Acctg">
      <calculatedColumnFormula>tbl_master[[#This Row],[m06]]*1.1</calculatedColumnFormula>
      <totalsRowFormula>SUMIFS([m06],[ns_phi],"&lt;=A")</totalsRowFormula>
    </tableColumn>
    <tableColumn id="12" name="m07" totalsRowFunction="custom" dataDxfId="17" totalsRowDxfId="16" dataCellStyle="Number-Acctg">
      <calculatedColumnFormula>tbl_master[[#This Row],[m07]]*1.1</calculatedColumnFormula>
      <totalsRowFormula>SUMIFS([m07],[ns_phi],"&lt;=A")</totalsRowFormula>
    </tableColumn>
    <tableColumn id="13" name="m08" totalsRowFunction="custom" dataDxfId="15" totalsRowDxfId="14" dataCellStyle="Number-Acctg">
      <calculatedColumnFormula>tbl_master[[#This Row],[m08]]*1.1</calculatedColumnFormula>
      <totalsRowFormula>SUMIFS([m08],[ns_phi],"&lt;=A")</totalsRowFormula>
    </tableColumn>
    <tableColumn id="14" name="m09" totalsRowFunction="custom" dataDxfId="13" totalsRowDxfId="12" dataCellStyle="Number-Acctg">
      <calculatedColumnFormula>tbl_master[[#This Row],[m09]]*1.1</calculatedColumnFormula>
      <totalsRowFormula>SUMIFS([m09],[ns_phi],"&lt;=A")</totalsRowFormula>
    </tableColumn>
    <tableColumn id="15" name="m10" totalsRowFunction="custom" dataDxfId="11" totalsRowDxfId="10" dataCellStyle="Number-Acctg">
      <calculatedColumnFormula>tbl_master[[#This Row],[m10]]*1.1</calculatedColumnFormula>
      <totalsRowFormula>SUMIFS([m10],[ns_phi],"&lt;=A")</totalsRowFormula>
    </tableColumn>
    <tableColumn id="16" name="m11" totalsRowFunction="custom" dataDxfId="9" totalsRowDxfId="8" dataCellStyle="Number-Acctg">
      <calculatedColumnFormula>tbl_master[[#This Row],[m11]]*1.1</calculatedColumnFormula>
      <totalsRowFormula>SUMIFS([m11],[ns_phi],"&lt;=A")</totalsRowFormula>
    </tableColumn>
    <tableColumn id="17" name="m12" totalsRowFunction="custom" dataDxfId="7" totalsRowDxfId="6" dataCellStyle="Number-Acctg">
      <calculatedColumnFormula>tbl_master[[#This Row],[m12]]*1.1</calculatedColumnFormula>
      <totalsRowFormula>SUMIFS([m12],[ns_phi],"&lt;=A")</totalsRowFormula>
    </tableColumn>
    <tableColumn id="18" name="note" dataDxfId="5" totalsRowDxfId="4" dataCellStyle="Number-Acctg"/>
    <tableColumn id="19" name="nh_phi" dataDxfId="3" totalsRowDxfId="2" dataCellStyle="Number-Acctg">
      <calculatedColumnFormula>IFERROR(VLOOKUP(tbl_master2[[#This Row],[ns_phi]],#REF!,2,0),)</calculatedColumnFormula>
    </tableColumn>
    <tableColumn id="20" name="loai" dataDxfId="1" totalsRowDxfId="0" dataCellStyle="Number-Acctg">
      <calculatedColumnFormula>IF(B13&lt;"4",1,9)</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Sheet2"/>
  <dimension ref="A1:D16"/>
  <sheetViews>
    <sheetView showZeros="0" topLeftCell="A3" workbookViewId="0">
      <selection activeCell="A8" sqref="A8"/>
    </sheetView>
  </sheetViews>
  <sheetFormatPr defaultColWidth="9.140625" defaultRowHeight="12.75"/>
  <cols>
    <col min="1" max="1" width="57" style="28" bestFit="1" customWidth="1"/>
    <col min="2" max="2" width="45.28515625" style="28" bestFit="1" customWidth="1"/>
    <col min="3" max="3" width="42" style="28" customWidth="1"/>
    <col min="4" max="16384" width="9.140625" style="28"/>
  </cols>
  <sheetData>
    <row r="1" spans="1:4" ht="25.5">
      <c r="A1" s="62" t="s">
        <v>60</v>
      </c>
      <c r="B1" s="29"/>
      <c r="C1" s="29"/>
      <c r="D1" s="29"/>
    </row>
    <row r="2" spans="1:4" ht="25.5">
      <c r="A2" s="62" t="s">
        <v>61</v>
      </c>
      <c r="B2" s="29"/>
      <c r="C2" s="29"/>
      <c r="D2" s="29"/>
    </row>
    <row r="3" spans="1:4" ht="18">
      <c r="A3" s="29"/>
      <c r="B3" s="30" t="s">
        <v>7</v>
      </c>
      <c r="C3" s="29"/>
      <c r="D3" s="29"/>
    </row>
    <row r="4" spans="1:4" ht="56.25">
      <c r="A4" s="29"/>
      <c r="B4" s="29"/>
      <c r="C4" s="1" t="s">
        <v>56</v>
      </c>
      <c r="D4" s="29"/>
    </row>
    <row r="5" spans="1:4">
      <c r="A5" s="29"/>
      <c r="B5" s="29"/>
      <c r="C5" s="29"/>
      <c r="D5" s="29"/>
    </row>
    <row r="6" spans="1:4">
      <c r="A6" s="29"/>
      <c r="B6" s="29"/>
      <c r="C6" s="29"/>
      <c r="D6" s="29"/>
    </row>
    <row r="7" spans="1:4">
      <c r="A7" s="29"/>
      <c r="B7" s="29"/>
      <c r="C7" s="29"/>
      <c r="D7" s="29"/>
    </row>
    <row r="8" spans="1:4">
      <c r="A8" s="29"/>
      <c r="B8" s="29"/>
      <c r="C8" s="29"/>
      <c r="D8" s="29"/>
    </row>
    <row r="9" spans="1:4">
      <c r="A9" s="29"/>
      <c r="B9" s="29"/>
      <c r="C9" s="29"/>
      <c r="D9" s="29"/>
    </row>
    <row r="10" spans="1:4">
      <c r="A10" s="29"/>
      <c r="B10" s="29"/>
      <c r="C10" s="29"/>
      <c r="D10" s="29"/>
    </row>
    <row r="11" spans="1:4">
      <c r="A11" s="29"/>
      <c r="B11" s="29"/>
      <c r="C11" s="29"/>
      <c r="D11" s="29"/>
    </row>
    <row r="12" spans="1:4">
      <c r="A12" s="29"/>
      <c r="B12" s="29"/>
      <c r="C12" s="29"/>
      <c r="D12" s="29"/>
    </row>
    <row r="13" spans="1:4">
      <c r="A13" s="29"/>
      <c r="B13" s="29"/>
      <c r="C13" s="29"/>
      <c r="D13" s="29"/>
    </row>
    <row r="14" spans="1:4">
      <c r="A14" s="29"/>
      <c r="B14" s="29"/>
      <c r="C14" s="29"/>
      <c r="D14" s="29"/>
    </row>
    <row r="15" spans="1:4">
      <c r="A15" s="29"/>
      <c r="B15" s="29"/>
      <c r="C15" s="29"/>
      <c r="D15" s="29"/>
    </row>
    <row r="16" spans="1:4">
      <c r="A16" s="29"/>
      <c r="B16" s="29"/>
      <c r="C16" s="29"/>
      <c r="D16" s="29"/>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3">
    <tabColor theme="8" tint="0.39997558519241921"/>
    <outlinePr summaryBelow="0" summaryRight="0"/>
    <pageSetUpPr fitToPage="1"/>
  </sheetPr>
  <dimension ref="A1:R19"/>
  <sheetViews>
    <sheetView showGridLines="0" showZeros="0" workbookViewId="0">
      <pane xSplit="2" ySplit="7" topLeftCell="C8" activePane="bottomRight" state="frozenSplit"/>
      <selection pane="topRight" activeCell="C19" sqref="C19:C20"/>
      <selection pane="bottomLeft" activeCell="A8" sqref="A8"/>
      <selection pane="bottomRight" activeCell="B9" sqref="B9"/>
    </sheetView>
  </sheetViews>
  <sheetFormatPr defaultColWidth="9.140625" defaultRowHeight="12.75"/>
  <cols>
    <col min="1" max="1" width="26.5703125" style="24" bestFit="1" customWidth="1"/>
    <col min="2" max="2" width="43.5703125" style="24" customWidth="1"/>
    <col min="3" max="11" width="8.7109375" style="24" customWidth="1"/>
    <col min="12" max="14" width="8.7109375" style="24" bestFit="1" customWidth="1"/>
    <col min="15" max="15" width="10.28515625" style="24" bestFit="1" customWidth="1"/>
    <col min="16" max="16" width="9.5703125" style="24" bestFit="1" customWidth="1"/>
    <col min="17" max="16384" width="9.140625" style="24"/>
  </cols>
  <sheetData>
    <row r="1" spans="1:18">
      <c r="D1" s="25"/>
      <c r="E1" s="25"/>
      <c r="F1" s="25"/>
      <c r="G1" s="25"/>
      <c r="H1" s="25"/>
      <c r="I1" s="25"/>
      <c r="J1" s="25"/>
      <c r="K1" s="25"/>
      <c r="L1" s="25"/>
      <c r="M1" s="25"/>
      <c r="N1" s="25"/>
      <c r="O1" s="25"/>
      <c r="P1" s="25"/>
    </row>
    <row r="2" spans="1:18">
      <c r="D2" s="25"/>
      <c r="E2" s="25"/>
      <c r="F2" s="25"/>
      <c r="G2" s="25"/>
      <c r="H2" s="25"/>
      <c r="I2" s="25"/>
      <c r="J2" s="25"/>
      <c r="K2" s="25"/>
      <c r="L2" s="25"/>
      <c r="M2" s="25"/>
      <c r="N2" s="25"/>
      <c r="O2" s="25"/>
      <c r="P2" s="25"/>
      <c r="R2" s="25"/>
    </row>
    <row r="3" spans="1:18">
      <c r="D3" s="25"/>
      <c r="E3" s="25"/>
      <c r="F3" s="25"/>
      <c r="G3" s="25"/>
      <c r="H3" s="25"/>
      <c r="I3" s="25"/>
      <c r="J3" s="25"/>
      <c r="K3" s="25"/>
      <c r="L3" s="25"/>
      <c r="M3" s="25"/>
      <c r="N3" s="25"/>
      <c r="O3" s="25"/>
      <c r="P3" s="25"/>
      <c r="R3" s="25"/>
    </row>
    <row r="4" spans="1:18">
      <c r="A4" s="112" t="s">
        <v>44</v>
      </c>
      <c r="B4" s="85" t="s">
        <v>1615</v>
      </c>
      <c r="C4" s="26"/>
      <c r="D4" s="27"/>
      <c r="E4" s="25"/>
      <c r="F4" s="25"/>
      <c r="G4" s="25"/>
      <c r="H4" s="25"/>
      <c r="I4" s="25"/>
      <c r="J4" s="25"/>
      <c r="K4" s="25"/>
      <c r="L4" s="25"/>
      <c r="M4" s="25"/>
      <c r="N4" s="25"/>
      <c r="O4" s="25"/>
      <c r="P4" s="25"/>
    </row>
    <row r="5" spans="1:18">
      <c r="C5" s="25"/>
      <c r="D5" s="25"/>
      <c r="E5" s="25"/>
      <c r="F5" s="25"/>
      <c r="G5" s="25"/>
      <c r="H5" s="25"/>
      <c r="I5" s="25"/>
      <c r="J5" s="25"/>
      <c r="K5" s="25"/>
      <c r="L5" s="25"/>
      <c r="M5" s="25"/>
      <c r="N5" s="25"/>
      <c r="O5" s="25"/>
      <c r="P5" s="25"/>
    </row>
    <row r="6" spans="1:18">
      <c r="A6" s="86"/>
      <c r="B6" s="87"/>
      <c r="C6" s="88" t="s">
        <v>24</v>
      </c>
      <c r="D6" s="87"/>
      <c r="E6" s="87"/>
      <c r="F6" s="87"/>
      <c r="G6" s="87"/>
      <c r="H6" s="87"/>
      <c r="I6" s="87"/>
      <c r="J6" s="87"/>
      <c r="K6" s="87"/>
      <c r="L6" s="87"/>
      <c r="M6" s="87"/>
      <c r="N6" s="87"/>
      <c r="O6" s="89"/>
      <c r="P6"/>
    </row>
    <row r="7" spans="1:18" s="28" customFormat="1">
      <c r="A7" s="90" t="s">
        <v>23</v>
      </c>
      <c r="B7" s="90" t="s">
        <v>22</v>
      </c>
      <c r="C7" s="91" t="s">
        <v>21</v>
      </c>
      <c r="D7" s="92" t="s">
        <v>20</v>
      </c>
      <c r="E7" s="92" t="s">
        <v>19</v>
      </c>
      <c r="F7" s="92" t="s">
        <v>18</v>
      </c>
      <c r="G7" s="92" t="s">
        <v>17</v>
      </c>
      <c r="H7" s="92" t="s">
        <v>16</v>
      </c>
      <c r="I7" s="92" t="s">
        <v>15</v>
      </c>
      <c r="J7" s="92" t="s">
        <v>14</v>
      </c>
      <c r="K7" s="92" t="s">
        <v>13</v>
      </c>
      <c r="L7" s="92" t="s">
        <v>12</v>
      </c>
      <c r="M7" s="92" t="s">
        <v>11</v>
      </c>
      <c r="N7" s="92" t="s">
        <v>10</v>
      </c>
      <c r="O7" s="93" t="s">
        <v>8</v>
      </c>
      <c r="P7"/>
    </row>
    <row r="8" spans="1:18">
      <c r="A8" s="86" t="s">
        <v>221</v>
      </c>
      <c r="B8" s="86" t="s">
        <v>1871</v>
      </c>
      <c r="C8" s="94">
        <v>557780.08499999996</v>
      </c>
      <c r="D8" s="95">
        <v>493732.77299999999</v>
      </c>
      <c r="E8" s="95">
        <v>593250.05880000012</v>
      </c>
      <c r="F8" s="95">
        <v>608338.05164999992</v>
      </c>
      <c r="G8" s="95">
        <v>678104.85959999997</v>
      </c>
      <c r="H8" s="95">
        <v>725421.58605000004</v>
      </c>
      <c r="I8" s="95">
        <v>743109.52905000013</v>
      </c>
      <c r="J8" s="95">
        <v>775873.6335</v>
      </c>
      <c r="K8" s="95">
        <v>776287.73250000004</v>
      </c>
      <c r="L8" s="95">
        <v>772081.66980000003</v>
      </c>
      <c r="M8" s="95">
        <v>637668.09224999999</v>
      </c>
      <c r="N8" s="95">
        <v>595048.43160000001</v>
      </c>
      <c r="O8" s="96">
        <v>7956696.5028000008</v>
      </c>
      <c r="P8"/>
    </row>
    <row r="9" spans="1:18">
      <c r="A9" s="97"/>
      <c r="B9" s="98" t="s">
        <v>1962</v>
      </c>
      <c r="C9" s="99">
        <v>-378981.57</v>
      </c>
      <c r="D9" s="100">
        <v>-335464.86599999998</v>
      </c>
      <c r="E9" s="100">
        <v>-403081.50960000005</v>
      </c>
      <c r="F9" s="100">
        <v>-413332.98930000002</v>
      </c>
      <c r="G9" s="100">
        <v>-460735.78320000006</v>
      </c>
      <c r="H9" s="100">
        <v>-492884.95410000003</v>
      </c>
      <c r="I9" s="100">
        <v>-504902.96010000003</v>
      </c>
      <c r="J9" s="100">
        <v>-527164.40700000001</v>
      </c>
      <c r="K9" s="100">
        <v>-527445.76500000001</v>
      </c>
      <c r="L9" s="100">
        <v>-524587.97160000005</v>
      </c>
      <c r="M9" s="100">
        <v>-433261.17450000002</v>
      </c>
      <c r="N9" s="100">
        <v>-404303.40720000007</v>
      </c>
      <c r="O9" s="101">
        <v>-5406147.3576000007</v>
      </c>
      <c r="P9"/>
    </row>
    <row r="10" spans="1:18">
      <c r="A10" s="102" t="s">
        <v>9</v>
      </c>
      <c r="B10" s="103"/>
      <c r="C10" s="104">
        <v>178798.51499999996</v>
      </c>
      <c r="D10" s="105">
        <v>158267.90700000001</v>
      </c>
      <c r="E10" s="105">
        <v>190168.54920000007</v>
      </c>
      <c r="F10" s="105">
        <v>195005.06234999991</v>
      </c>
      <c r="G10" s="105">
        <v>217369.0763999999</v>
      </c>
      <c r="H10" s="105">
        <v>232536.63195000001</v>
      </c>
      <c r="I10" s="105">
        <v>238206.5689500001</v>
      </c>
      <c r="J10" s="105">
        <v>248709.22649999999</v>
      </c>
      <c r="K10" s="105">
        <v>248841.96750000003</v>
      </c>
      <c r="L10" s="105">
        <v>247493.69819999998</v>
      </c>
      <c r="M10" s="105">
        <v>204406.91774999996</v>
      </c>
      <c r="N10" s="105">
        <v>190745.02439999994</v>
      </c>
      <c r="O10" s="106">
        <v>2550549.1452000001</v>
      </c>
      <c r="P10"/>
    </row>
    <row r="11" spans="1:18">
      <c r="A11" s="86" t="s">
        <v>2191</v>
      </c>
      <c r="B11" s="86" t="s">
        <v>2191</v>
      </c>
      <c r="C11" s="94"/>
      <c r="D11" s="95"/>
      <c r="E11" s="95"/>
      <c r="F11" s="95"/>
      <c r="G11" s="95"/>
      <c r="H11" s="95"/>
      <c r="I11" s="95"/>
      <c r="J11" s="95"/>
      <c r="K11" s="95"/>
      <c r="L11" s="95"/>
      <c r="M11" s="95"/>
      <c r="N11" s="95"/>
      <c r="O11" s="96">
        <v>0</v>
      </c>
      <c r="P11"/>
    </row>
    <row r="12" spans="1:18">
      <c r="A12" s="102" t="s">
        <v>9</v>
      </c>
      <c r="B12" s="103"/>
      <c r="C12" s="104"/>
      <c r="D12" s="105"/>
      <c r="E12" s="105"/>
      <c r="F12" s="105"/>
      <c r="G12" s="105"/>
      <c r="H12" s="105"/>
      <c r="I12" s="105"/>
      <c r="J12" s="105"/>
      <c r="K12" s="105"/>
      <c r="L12" s="105"/>
      <c r="M12" s="105"/>
      <c r="N12" s="105"/>
      <c r="O12" s="106">
        <v>0</v>
      </c>
      <c r="P12"/>
    </row>
    <row r="13" spans="1:18">
      <c r="A13" s="107" t="s">
        <v>8</v>
      </c>
      <c r="B13" s="108"/>
      <c r="C13" s="109">
        <v>178798.51499999996</v>
      </c>
      <c r="D13" s="110">
        <v>158267.90700000001</v>
      </c>
      <c r="E13" s="110">
        <v>190168.54920000007</v>
      </c>
      <c r="F13" s="110">
        <v>195005.06234999991</v>
      </c>
      <c r="G13" s="110">
        <v>217369.0763999999</v>
      </c>
      <c r="H13" s="110">
        <v>232536.63195000001</v>
      </c>
      <c r="I13" s="110">
        <v>238206.5689500001</v>
      </c>
      <c r="J13" s="110">
        <v>248709.22649999999</v>
      </c>
      <c r="K13" s="110">
        <v>248841.96750000003</v>
      </c>
      <c r="L13" s="110">
        <v>247493.69819999998</v>
      </c>
      <c r="M13" s="110">
        <v>204406.91774999996</v>
      </c>
      <c r="N13" s="110">
        <v>190745.02439999994</v>
      </c>
      <c r="O13" s="111">
        <v>2550549.1452000001</v>
      </c>
      <c r="P13"/>
    </row>
    <row r="14" spans="1:18">
      <c r="A14"/>
      <c r="B14"/>
      <c r="C14"/>
      <c r="D14"/>
      <c r="E14"/>
      <c r="F14"/>
      <c r="G14"/>
      <c r="H14"/>
      <c r="I14"/>
      <c r="J14"/>
      <c r="K14"/>
      <c r="L14"/>
      <c r="M14"/>
      <c r="N14"/>
      <c r="O14"/>
      <c r="P14"/>
    </row>
    <row r="15" spans="1:18">
      <c r="A15"/>
      <c r="B15"/>
      <c r="C15"/>
      <c r="D15"/>
      <c r="E15"/>
      <c r="F15"/>
      <c r="G15"/>
      <c r="H15"/>
      <c r="I15"/>
      <c r="J15"/>
      <c r="K15"/>
      <c r="L15"/>
      <c r="M15"/>
      <c r="N15"/>
      <c r="O15"/>
      <c r="P15"/>
    </row>
    <row r="16" spans="1:18">
      <c r="A16"/>
      <c r="B16"/>
      <c r="C16"/>
      <c r="D16"/>
      <c r="E16"/>
      <c r="F16"/>
      <c r="G16"/>
      <c r="H16"/>
      <c r="I16"/>
      <c r="J16"/>
      <c r="K16"/>
      <c r="L16"/>
      <c r="M16"/>
      <c r="N16"/>
      <c r="O16"/>
      <c r="P16"/>
    </row>
    <row r="17" spans="1:16">
      <c r="A17"/>
      <c r="B17"/>
      <c r="C17"/>
      <c r="D17"/>
      <c r="E17"/>
      <c r="F17"/>
      <c r="G17"/>
      <c r="H17"/>
      <c r="I17"/>
      <c r="J17"/>
      <c r="K17"/>
      <c r="L17"/>
      <c r="M17"/>
      <c r="N17"/>
      <c r="O17"/>
      <c r="P17"/>
    </row>
    <row r="18" spans="1:16">
      <c r="A18"/>
      <c r="B18"/>
      <c r="C18"/>
      <c r="D18"/>
      <c r="E18"/>
      <c r="F18"/>
      <c r="G18"/>
      <c r="H18"/>
      <c r="I18"/>
      <c r="J18"/>
      <c r="K18"/>
      <c r="L18"/>
      <c r="M18"/>
      <c r="N18"/>
      <c r="O18"/>
      <c r="P18"/>
    </row>
    <row r="19" spans="1:16">
      <c r="A19"/>
      <c r="B19"/>
      <c r="C19"/>
      <c r="D19"/>
      <c r="E19"/>
      <c r="F19"/>
      <c r="G19"/>
      <c r="H19"/>
      <c r="I19"/>
      <c r="J19"/>
      <c r="K19"/>
      <c r="L19"/>
      <c r="M19"/>
      <c r="N19"/>
      <c r="O19"/>
    </row>
  </sheetData>
  <sheetProtection pivotTables="0"/>
  <printOptions horizontalCentered="1"/>
  <pageMargins left="0.4" right="0.25" top="0.4" bottom="0.25" header="0.25" footer="0.25"/>
  <pageSetup paperSize="9" scale="76" fitToHeight="10" orientation="landscape" r:id="rId2"/>
  <headerFooter alignWithMargins="0">
    <oddFooter>&amp;R&amp;"Arial,thường"&amp;F  - &amp;A - &amp;P/&amp;N</oddFooter>
  </headerFooter>
  <legacyDrawing r:id="rId3"/>
</worksheet>
</file>

<file path=xl/worksheets/sheet3.xml><?xml version="1.0" encoding="utf-8"?>
<worksheet xmlns="http://schemas.openxmlformats.org/spreadsheetml/2006/main" xmlns:r="http://schemas.openxmlformats.org/officeDocument/2006/relationships">
  <sheetPr codeName="Sheet4"/>
  <dimension ref="A1:Q1235"/>
  <sheetViews>
    <sheetView showGridLines="0" workbookViewId="0">
      <pane xSplit="2" ySplit="1" topLeftCell="C2" activePane="bottomRight" state="frozen"/>
      <selection pane="topRight" activeCell="C1" sqref="C1"/>
      <selection pane="bottomLeft" activeCell="A2" sqref="A2"/>
      <selection pane="bottomRight" activeCell="D9" sqref="D9"/>
    </sheetView>
  </sheetViews>
  <sheetFormatPr defaultColWidth="9.140625" defaultRowHeight="12.75"/>
  <cols>
    <col min="1" max="1" width="11.5703125" style="49" customWidth="1"/>
    <col min="2" max="2" width="2" style="49" bestFit="1" customWidth="1"/>
    <col min="3" max="3" width="8.42578125" style="49" customWidth="1"/>
    <col min="4" max="4" width="11.42578125" style="49" customWidth="1"/>
    <col min="5" max="5" width="35" style="49" hidden="1" customWidth="1"/>
    <col min="6" max="6" width="11.42578125" style="49" customWidth="1"/>
    <col min="7" max="7" width="4" style="49" customWidth="1"/>
    <col min="8" max="8" width="1.42578125" style="49" customWidth="1"/>
    <col min="9" max="9" width="9" style="49" hidden="1" customWidth="1"/>
    <col min="10" max="10" width="60.85546875" style="49" bestFit="1" customWidth="1"/>
    <col min="11" max="11" width="31" style="49" bestFit="1" customWidth="1"/>
    <col min="12" max="12" width="11.5703125" style="49" bestFit="1" customWidth="1"/>
    <col min="13" max="13" width="5.5703125" style="49" customWidth="1"/>
    <col min="14" max="14" width="9.140625" style="49"/>
    <col min="15" max="15" width="9.140625" style="49" customWidth="1"/>
    <col min="16" max="16" width="15.5703125" style="49" bestFit="1" customWidth="1"/>
    <col min="17" max="17" width="14.7109375" style="49" bestFit="1" customWidth="1"/>
    <col min="18" max="16384" width="9.140625" style="49"/>
  </cols>
  <sheetData>
    <row r="1" spans="1:17" ht="13.5" thickBot="1">
      <c r="A1" s="70" t="s">
        <v>952</v>
      </c>
      <c r="B1" s="66" t="s">
        <v>953</v>
      </c>
      <c r="C1" s="50" t="s">
        <v>58</v>
      </c>
      <c r="D1" s="51" t="s">
        <v>57</v>
      </c>
      <c r="E1" s="51" t="s">
        <v>59</v>
      </c>
      <c r="F1" s="51"/>
      <c r="G1" s="51"/>
      <c r="I1" s="49" t="s">
        <v>2</v>
      </c>
      <c r="J1" s="49" t="s">
        <v>1</v>
      </c>
      <c r="K1" s="49" t="s">
        <v>0</v>
      </c>
      <c r="L1" s="49" t="s">
        <v>944</v>
      </c>
      <c r="M1" s="66" t="s">
        <v>1634</v>
      </c>
      <c r="O1" s="66" t="s">
        <v>1635</v>
      </c>
      <c r="P1" s="49" t="str">
        <f>O1&amp;"D"&amp;MIN(tbl_cty_bp[[#All],[dong]])&amp;":D"&amp;MAX(tbl_cty_bp[[#All],[dong]])</f>
        <v>DS!D596:D709</v>
      </c>
      <c r="Q1" s="49" t="str">
        <f>O1&amp;"J"&amp;MIN(tbl_cty_phi[[#All],[dong]])&amp;":J"&amp;MAX(tbl_cty_phi[[#All],[dong]])</f>
        <v>DS!J1079:J1226</v>
      </c>
    </row>
    <row r="2" spans="1:17">
      <c r="A2" s="71" t="s">
        <v>950</v>
      </c>
      <c r="C2" s="49" t="s">
        <v>803</v>
      </c>
      <c r="D2" s="49" t="s">
        <v>1452</v>
      </c>
      <c r="E2" s="49" t="s">
        <v>1610</v>
      </c>
      <c r="F2" s="63" t="s">
        <v>1519</v>
      </c>
      <c r="G2" s="69" t="str">
        <f>IF(tbl_cty_bp[[#This Row],[ten_ngan]]=MASTER!$B$1,ROW(),"")</f>
        <v/>
      </c>
      <c r="I2" s="49" t="s">
        <v>1640</v>
      </c>
      <c r="J2" s="49" t="s">
        <v>1641</v>
      </c>
      <c r="K2" s="49" t="s">
        <v>1642</v>
      </c>
      <c r="L2" s="64" t="s">
        <v>950</v>
      </c>
      <c r="M2" s="69" t="str">
        <f>IF(tbl_cty_phi[[#This Row],[ten_ngan]]=MASTER!$B$1,ROW(),"")</f>
        <v/>
      </c>
    </row>
    <row r="3" spans="1:17">
      <c r="A3" s="72" t="s">
        <v>918</v>
      </c>
      <c r="C3" s="49" t="s">
        <v>804</v>
      </c>
      <c r="D3" s="49" t="s">
        <v>1453</v>
      </c>
      <c r="E3" s="49" t="s">
        <v>1610</v>
      </c>
      <c r="F3" s="63" t="s">
        <v>1519</v>
      </c>
      <c r="G3" s="69" t="str">
        <f>IF(tbl_cty_bp[[#This Row],[ten_ngan]]=MASTER!$B$1,ROW(),"")</f>
        <v/>
      </c>
      <c r="I3" s="49" t="s">
        <v>1643</v>
      </c>
      <c r="J3" s="49" t="s">
        <v>1644</v>
      </c>
      <c r="K3" s="49" t="s">
        <v>1642</v>
      </c>
      <c r="L3" s="64" t="s">
        <v>950</v>
      </c>
      <c r="M3" s="69" t="str">
        <f>IF(tbl_cty_phi[[#This Row],[ten_ngan]]=MASTER!$B$1,ROW(),"")</f>
        <v/>
      </c>
    </row>
    <row r="4" spans="1:17">
      <c r="A4" s="71" t="s">
        <v>951</v>
      </c>
      <c r="C4" s="49" t="s">
        <v>805</v>
      </c>
      <c r="D4" s="49" t="s">
        <v>1454</v>
      </c>
      <c r="E4" s="49" t="s">
        <v>1610</v>
      </c>
      <c r="F4" s="63" t="s">
        <v>1519</v>
      </c>
      <c r="G4" s="69" t="str">
        <f>IF(tbl_cty_bp[[#This Row],[ten_ngan]]=MASTER!$B$1,ROW(),"")</f>
        <v/>
      </c>
      <c r="I4" s="49" t="s">
        <v>1645</v>
      </c>
      <c r="J4" s="49" t="s">
        <v>1646</v>
      </c>
      <c r="K4" s="49" t="s">
        <v>1647</v>
      </c>
      <c r="L4" s="64" t="s">
        <v>950</v>
      </c>
      <c r="M4" s="69" t="str">
        <f>IF(tbl_cty_phi[[#This Row],[ten_ngan]]=MASTER!$B$1,ROW(),"")</f>
        <v/>
      </c>
    </row>
    <row r="5" spans="1:17">
      <c r="A5" s="72" t="s">
        <v>919</v>
      </c>
      <c r="C5" s="49" t="s">
        <v>806</v>
      </c>
      <c r="D5" s="49" t="s">
        <v>1455</v>
      </c>
      <c r="E5" s="49" t="s">
        <v>1610</v>
      </c>
      <c r="F5" s="63" t="s">
        <v>1519</v>
      </c>
      <c r="G5" s="69" t="str">
        <f>IF(tbl_cty_bp[[#This Row],[ten_ngan]]=MASTER!$B$1,ROW(),"")</f>
        <v/>
      </c>
      <c r="I5" s="49" t="s">
        <v>1648</v>
      </c>
      <c r="J5" s="49" t="s">
        <v>1649</v>
      </c>
      <c r="K5" s="49" t="s">
        <v>1647</v>
      </c>
      <c r="L5" s="64" t="s">
        <v>950</v>
      </c>
      <c r="M5" s="69" t="str">
        <f>IF(tbl_cty_phi[[#This Row],[ten_ngan]]=MASTER!$B$1,ROW(),"")</f>
        <v/>
      </c>
    </row>
    <row r="6" spans="1:17">
      <c r="A6" s="71" t="s">
        <v>1519</v>
      </c>
      <c r="C6" s="49" t="s">
        <v>807</v>
      </c>
      <c r="D6" s="49" t="s">
        <v>1456</v>
      </c>
      <c r="E6" s="49" t="s">
        <v>1610</v>
      </c>
      <c r="F6" s="63" t="s">
        <v>1519</v>
      </c>
      <c r="G6" s="69" t="str">
        <f>IF(tbl_cty_bp[[#This Row],[ten_ngan]]=MASTER!$B$1,ROW(),"")</f>
        <v/>
      </c>
      <c r="I6" s="49" t="s">
        <v>1650</v>
      </c>
      <c r="J6" s="49" t="s">
        <v>1651</v>
      </c>
      <c r="K6" s="49" t="s">
        <v>1647</v>
      </c>
      <c r="L6" s="64" t="s">
        <v>950</v>
      </c>
      <c r="M6" s="69" t="str">
        <f>IF(tbl_cty_phi[[#This Row],[ten_ngan]]=MASTER!$B$1,ROW(),"")</f>
        <v/>
      </c>
    </row>
    <row r="7" spans="1:17">
      <c r="A7" s="72" t="s">
        <v>1520</v>
      </c>
      <c r="C7" s="49" t="s">
        <v>808</v>
      </c>
      <c r="D7" s="49" t="s">
        <v>1457</v>
      </c>
      <c r="E7" s="49" t="s">
        <v>1610</v>
      </c>
      <c r="F7" s="63" t="s">
        <v>1519</v>
      </c>
      <c r="G7" s="69" t="str">
        <f>IF(tbl_cty_bp[[#This Row],[ten_ngan]]=MASTER!$B$1,ROW(),"")</f>
        <v/>
      </c>
      <c r="I7" s="49" t="s">
        <v>1652</v>
      </c>
      <c r="J7" s="49" t="s">
        <v>1653</v>
      </c>
      <c r="K7" s="49" t="s">
        <v>1654</v>
      </c>
      <c r="L7" s="64" t="s">
        <v>950</v>
      </c>
      <c r="M7" s="69" t="str">
        <f>IF(tbl_cty_phi[[#This Row],[ten_ngan]]=MASTER!$B$1,ROW(),"")</f>
        <v/>
      </c>
    </row>
    <row r="8" spans="1:17">
      <c r="A8" s="71" t="s">
        <v>920</v>
      </c>
      <c r="C8" s="49" t="s">
        <v>1556</v>
      </c>
      <c r="D8" s="49" t="s">
        <v>1557</v>
      </c>
      <c r="E8" s="49" t="s">
        <v>1610</v>
      </c>
      <c r="F8" s="63" t="s">
        <v>1519</v>
      </c>
      <c r="G8" s="69" t="str">
        <f>IF(tbl_cty_bp[[#This Row],[ten_ngan]]=MASTER!$B$1,ROW(),"")</f>
        <v/>
      </c>
      <c r="I8" s="49" t="s">
        <v>1655</v>
      </c>
      <c r="J8" s="49" t="s">
        <v>1656</v>
      </c>
      <c r="K8" s="49" t="s">
        <v>1654</v>
      </c>
      <c r="L8" s="64" t="s">
        <v>950</v>
      </c>
      <c r="M8" s="69" t="str">
        <f>IF(tbl_cty_phi[[#This Row],[ten_ngan]]=MASTER!$B$1,ROW(),"")</f>
        <v/>
      </c>
    </row>
    <row r="9" spans="1:17">
      <c r="A9" s="72" t="s">
        <v>921</v>
      </c>
      <c r="C9" s="49" t="s">
        <v>1558</v>
      </c>
      <c r="D9" s="49" t="s">
        <v>1559</v>
      </c>
      <c r="E9" s="49" t="s">
        <v>1610</v>
      </c>
      <c r="F9" s="63" t="s">
        <v>1519</v>
      </c>
      <c r="G9" s="69" t="str">
        <f>IF(tbl_cty_bp[[#This Row],[ten_ngan]]=MASTER!$B$1,ROW(),"")</f>
        <v/>
      </c>
      <c r="I9" s="49" t="s">
        <v>1657</v>
      </c>
      <c r="J9" s="49" t="s">
        <v>1658</v>
      </c>
      <c r="K9" s="49" t="s">
        <v>1654</v>
      </c>
      <c r="L9" s="64" t="s">
        <v>950</v>
      </c>
      <c r="M9" s="69" t="str">
        <f>IF(tbl_cty_phi[[#This Row],[ten_ngan]]=MASTER!$B$1,ROW(),"")</f>
        <v/>
      </c>
    </row>
    <row r="10" spans="1:17">
      <c r="A10" s="71" t="s">
        <v>922</v>
      </c>
      <c r="C10" s="49" t="s">
        <v>1560</v>
      </c>
      <c r="D10" s="49" t="s">
        <v>1561</v>
      </c>
      <c r="E10" s="49" t="s">
        <v>1610</v>
      </c>
      <c r="F10" s="63" t="s">
        <v>1519</v>
      </c>
      <c r="G10" s="69" t="str">
        <f>IF(tbl_cty_bp[[#This Row],[ten_ngan]]=MASTER!$B$1,ROW(),"")</f>
        <v/>
      </c>
      <c r="I10" s="49" t="s">
        <v>1659</v>
      </c>
      <c r="J10" s="49" t="s">
        <v>1660</v>
      </c>
      <c r="K10" s="49" t="s">
        <v>1654</v>
      </c>
      <c r="L10" s="64" t="s">
        <v>950</v>
      </c>
      <c r="M10" s="69" t="str">
        <f>IF(tbl_cty_phi[[#This Row],[ten_ngan]]=MASTER!$B$1,ROW(),"")</f>
        <v/>
      </c>
    </row>
    <row r="11" spans="1:17">
      <c r="A11" s="72" t="s">
        <v>923</v>
      </c>
      <c r="C11" s="49" t="s">
        <v>1562</v>
      </c>
      <c r="D11" s="49" t="s">
        <v>1563</v>
      </c>
      <c r="E11" s="49" t="s">
        <v>1610</v>
      </c>
      <c r="F11" s="63" t="s">
        <v>1519</v>
      </c>
      <c r="G11" s="69" t="str">
        <f>IF(tbl_cty_bp[[#This Row],[ten_ngan]]=MASTER!$B$1,ROW(),"")</f>
        <v/>
      </c>
      <c r="I11" s="49" t="s">
        <v>1661</v>
      </c>
      <c r="J11" s="49" t="s">
        <v>1662</v>
      </c>
      <c r="K11" s="49" t="s">
        <v>1654</v>
      </c>
      <c r="L11" s="64" t="s">
        <v>950</v>
      </c>
      <c r="M11" s="69" t="str">
        <f>IF(tbl_cty_phi[[#This Row],[ten_ngan]]=MASTER!$B$1,ROW(),"")</f>
        <v/>
      </c>
    </row>
    <row r="12" spans="1:17">
      <c r="A12" s="71" t="s">
        <v>945</v>
      </c>
      <c r="C12" s="49" t="s">
        <v>1564</v>
      </c>
      <c r="D12" s="49" t="s">
        <v>1565</v>
      </c>
      <c r="E12" s="49" t="s">
        <v>1610</v>
      </c>
      <c r="F12" s="63" t="s">
        <v>1519</v>
      </c>
      <c r="G12" s="69" t="str">
        <f>IF(tbl_cty_bp[[#This Row],[ten_ngan]]=MASTER!$B$1,ROW(),"")</f>
        <v/>
      </c>
      <c r="I12" s="49" t="s">
        <v>1663</v>
      </c>
      <c r="J12" s="49" t="s">
        <v>1664</v>
      </c>
      <c r="K12" s="49" t="s">
        <v>1654</v>
      </c>
      <c r="L12" s="64" t="s">
        <v>950</v>
      </c>
      <c r="M12" s="69" t="str">
        <f>IF(tbl_cty_phi[[#This Row],[ten_ngan]]=MASTER!$B$1,ROW(),"")</f>
        <v/>
      </c>
    </row>
    <row r="13" spans="1:17">
      <c r="A13" s="72" t="s">
        <v>924</v>
      </c>
      <c r="C13" s="49" t="s">
        <v>1566</v>
      </c>
      <c r="D13" s="49" t="s">
        <v>1567</v>
      </c>
      <c r="E13" s="49" t="s">
        <v>1610</v>
      </c>
      <c r="F13" s="63" t="s">
        <v>1519</v>
      </c>
      <c r="G13" s="69" t="str">
        <f>IF(tbl_cty_bp[[#This Row],[ten_ngan]]=MASTER!$B$1,ROW(),"")</f>
        <v/>
      </c>
      <c r="I13" s="49" t="s">
        <v>1665</v>
      </c>
      <c r="J13" s="49" t="s">
        <v>1666</v>
      </c>
      <c r="K13" s="49" t="s">
        <v>1654</v>
      </c>
      <c r="L13" s="64" t="s">
        <v>950</v>
      </c>
      <c r="M13" s="69" t="str">
        <f>IF(tbl_cty_phi[[#This Row],[ten_ngan]]=MASTER!$B$1,ROW(),"")</f>
        <v/>
      </c>
    </row>
    <row r="14" spans="1:17">
      <c r="A14" s="71" t="s">
        <v>925</v>
      </c>
      <c r="C14" s="49" t="s">
        <v>1568</v>
      </c>
      <c r="D14" s="49" t="s">
        <v>1569</v>
      </c>
      <c r="E14" s="49" t="s">
        <v>1610</v>
      </c>
      <c r="F14" s="63" t="s">
        <v>1519</v>
      </c>
      <c r="G14" s="69" t="str">
        <f>IF(tbl_cty_bp[[#This Row],[ten_ngan]]=MASTER!$B$1,ROW(),"")</f>
        <v/>
      </c>
      <c r="I14" s="49" t="s">
        <v>1667</v>
      </c>
      <c r="J14" s="49" t="s">
        <v>1668</v>
      </c>
      <c r="K14" s="49" t="s">
        <v>1654</v>
      </c>
      <c r="L14" s="64" t="s">
        <v>950</v>
      </c>
      <c r="M14" s="69" t="str">
        <f>IF(tbl_cty_phi[[#This Row],[ten_ngan]]=MASTER!$B$1,ROW(),"")</f>
        <v/>
      </c>
    </row>
    <row r="15" spans="1:17">
      <c r="A15" s="72" t="s">
        <v>926</v>
      </c>
      <c r="C15" s="49" t="s">
        <v>1570</v>
      </c>
      <c r="D15" s="49" t="s">
        <v>1571</v>
      </c>
      <c r="E15" s="49" t="s">
        <v>1610</v>
      </c>
      <c r="F15" s="63" t="s">
        <v>1519</v>
      </c>
      <c r="G15" s="69" t="str">
        <f>IF(tbl_cty_bp[[#This Row],[ten_ngan]]=MASTER!$B$1,ROW(),"")</f>
        <v/>
      </c>
      <c r="I15" s="49" t="s">
        <v>1669</v>
      </c>
      <c r="J15" s="49" t="s">
        <v>1670</v>
      </c>
      <c r="K15" s="49" t="s">
        <v>1654</v>
      </c>
      <c r="L15" s="64" t="s">
        <v>950</v>
      </c>
      <c r="M15" s="69" t="str">
        <f>IF(tbl_cty_phi[[#This Row],[ten_ngan]]=MASTER!$B$1,ROW(),"")</f>
        <v/>
      </c>
    </row>
    <row r="16" spans="1:17">
      <c r="A16" s="71" t="s">
        <v>927</v>
      </c>
      <c r="C16" s="49" t="s">
        <v>1572</v>
      </c>
      <c r="D16" s="49" t="s">
        <v>1573</v>
      </c>
      <c r="E16" s="49" t="s">
        <v>1610</v>
      </c>
      <c r="F16" s="63" t="s">
        <v>1519</v>
      </c>
      <c r="G16" s="69" t="str">
        <f>IF(tbl_cty_bp[[#This Row],[ten_ngan]]=MASTER!$B$1,ROW(),"")</f>
        <v/>
      </c>
      <c r="I16" s="49" t="s">
        <v>1671</v>
      </c>
      <c r="J16" s="49" t="s">
        <v>1672</v>
      </c>
      <c r="K16" s="49" t="s">
        <v>1654</v>
      </c>
      <c r="L16" s="64" t="s">
        <v>950</v>
      </c>
      <c r="M16" s="69" t="str">
        <f>IF(tbl_cty_phi[[#This Row],[ten_ngan]]=MASTER!$B$1,ROW(),"")</f>
        <v/>
      </c>
    </row>
    <row r="17" spans="1:13">
      <c r="A17" s="72" t="s">
        <v>928</v>
      </c>
      <c r="C17" s="49" t="s">
        <v>1574</v>
      </c>
      <c r="D17" s="49" t="s">
        <v>1575</v>
      </c>
      <c r="E17" s="49" t="s">
        <v>1610</v>
      </c>
      <c r="F17" s="63" t="s">
        <v>1519</v>
      </c>
      <c r="G17" s="69" t="str">
        <f>IF(tbl_cty_bp[[#This Row],[ten_ngan]]=MASTER!$B$1,ROW(),"")</f>
        <v/>
      </c>
      <c r="I17" s="49" t="s">
        <v>1673</v>
      </c>
      <c r="J17" s="49" t="s">
        <v>1674</v>
      </c>
      <c r="K17" s="49" t="s">
        <v>1654</v>
      </c>
      <c r="L17" s="64" t="s">
        <v>950</v>
      </c>
      <c r="M17" s="69" t="str">
        <f>IF(tbl_cty_phi[[#This Row],[ten_ngan]]=MASTER!$B$1,ROW(),"")</f>
        <v/>
      </c>
    </row>
    <row r="18" spans="1:13">
      <c r="A18" s="71" t="s">
        <v>946</v>
      </c>
      <c r="C18" s="49" t="s">
        <v>1576</v>
      </c>
      <c r="D18" s="49" t="s">
        <v>1577</v>
      </c>
      <c r="E18" s="49" t="s">
        <v>1610</v>
      </c>
      <c r="F18" s="63" t="s">
        <v>1519</v>
      </c>
      <c r="G18" s="69" t="str">
        <f>IF(tbl_cty_bp[[#This Row],[ten_ngan]]=MASTER!$B$1,ROW(),"")</f>
        <v/>
      </c>
      <c r="I18" s="49" t="s">
        <v>1675</v>
      </c>
      <c r="J18" s="49" t="s">
        <v>1676</v>
      </c>
      <c r="K18" s="49" t="s">
        <v>1654</v>
      </c>
      <c r="L18" s="64" t="s">
        <v>950</v>
      </c>
      <c r="M18" s="69" t="str">
        <f>IF(tbl_cty_phi[[#This Row],[ten_ngan]]=MASTER!$B$1,ROW(),"")</f>
        <v/>
      </c>
    </row>
    <row r="19" spans="1:13">
      <c r="A19" s="72" t="s">
        <v>929</v>
      </c>
      <c r="C19" s="49" t="s">
        <v>2307</v>
      </c>
      <c r="D19" s="49" t="s">
        <v>2308</v>
      </c>
      <c r="E19" s="49" t="s">
        <v>1610</v>
      </c>
      <c r="F19" s="63" t="s">
        <v>1519</v>
      </c>
      <c r="G19" s="69" t="str">
        <f>IF(tbl_cty_bp[[#This Row],[ten_ngan]]=MASTER!$B$1,ROW(),"")</f>
        <v/>
      </c>
      <c r="I19" s="49" t="s">
        <v>1677</v>
      </c>
      <c r="J19" s="49" t="s">
        <v>1678</v>
      </c>
      <c r="K19" s="49" t="s">
        <v>1679</v>
      </c>
      <c r="L19" s="64" t="s">
        <v>950</v>
      </c>
      <c r="M19" s="69" t="str">
        <f>IF(tbl_cty_phi[[#This Row],[ten_ngan]]=MASTER!$B$1,ROW(),"")</f>
        <v/>
      </c>
    </row>
    <row r="20" spans="1:13">
      <c r="A20" s="71" t="s">
        <v>930</v>
      </c>
      <c r="C20" s="49" t="s">
        <v>1578</v>
      </c>
      <c r="D20" s="49" t="s">
        <v>1579</v>
      </c>
      <c r="E20" s="49" t="s">
        <v>1610</v>
      </c>
      <c r="F20" s="63" t="s">
        <v>1519</v>
      </c>
      <c r="G20" s="69" t="str">
        <f>IF(tbl_cty_bp[[#This Row],[ten_ngan]]=MASTER!$B$1,ROW(),"")</f>
        <v/>
      </c>
      <c r="I20" s="49" t="s">
        <v>1680</v>
      </c>
      <c r="J20" s="49" t="s">
        <v>1681</v>
      </c>
      <c r="K20" s="49" t="s">
        <v>1679</v>
      </c>
      <c r="L20" s="64" t="s">
        <v>950</v>
      </c>
      <c r="M20" s="69" t="str">
        <f>IF(tbl_cty_phi[[#This Row],[ten_ngan]]=MASTER!$B$1,ROW(),"")</f>
        <v/>
      </c>
    </row>
    <row r="21" spans="1:13">
      <c r="A21" s="72" t="s">
        <v>931</v>
      </c>
      <c r="C21" s="49" t="s">
        <v>1580</v>
      </c>
      <c r="D21" s="49" t="s">
        <v>1581</v>
      </c>
      <c r="E21" s="49" t="s">
        <v>1610</v>
      </c>
      <c r="F21" s="63" t="s">
        <v>1519</v>
      </c>
      <c r="G21" s="69" t="str">
        <f>IF(tbl_cty_bp[[#This Row],[ten_ngan]]=MASTER!$B$1,ROW(),"")</f>
        <v/>
      </c>
      <c r="I21" s="49" t="s">
        <v>1682</v>
      </c>
      <c r="J21" s="49" t="s">
        <v>1683</v>
      </c>
      <c r="K21" s="49" t="s">
        <v>1679</v>
      </c>
      <c r="L21" s="64" t="s">
        <v>950</v>
      </c>
      <c r="M21" s="69" t="str">
        <f>IF(tbl_cty_phi[[#This Row],[ten_ngan]]=MASTER!$B$1,ROW(),"")</f>
        <v/>
      </c>
    </row>
    <row r="22" spans="1:13">
      <c r="A22" s="71" t="s">
        <v>932</v>
      </c>
      <c r="C22" s="49" t="s">
        <v>1582</v>
      </c>
      <c r="D22" s="49" t="s">
        <v>1583</v>
      </c>
      <c r="E22" s="49" t="s">
        <v>1610</v>
      </c>
      <c r="F22" s="63" t="s">
        <v>1519</v>
      </c>
      <c r="G22" s="69" t="str">
        <f>IF(tbl_cty_bp[[#This Row],[ten_ngan]]=MASTER!$B$1,ROW(),"")</f>
        <v/>
      </c>
      <c r="I22" s="49" t="s">
        <v>1684</v>
      </c>
      <c r="J22" s="49" t="s">
        <v>1685</v>
      </c>
      <c r="K22" s="49" t="s">
        <v>1679</v>
      </c>
      <c r="L22" s="64" t="s">
        <v>950</v>
      </c>
      <c r="M22" s="69" t="str">
        <f>IF(tbl_cty_phi[[#This Row],[ten_ngan]]=MASTER!$B$1,ROW(),"")</f>
        <v/>
      </c>
    </row>
    <row r="23" spans="1:13">
      <c r="A23" s="72" t="s">
        <v>933</v>
      </c>
      <c r="C23" s="49" t="s">
        <v>1584</v>
      </c>
      <c r="D23" s="49" t="s">
        <v>1585</v>
      </c>
      <c r="E23" s="49" t="s">
        <v>1610</v>
      </c>
      <c r="F23" s="63" t="s">
        <v>1519</v>
      </c>
      <c r="G23" s="69" t="str">
        <f>IF(tbl_cty_bp[[#This Row],[ten_ngan]]=MASTER!$B$1,ROW(),"")</f>
        <v/>
      </c>
      <c r="I23" s="49" t="s">
        <v>1686</v>
      </c>
      <c r="J23" s="49" t="s">
        <v>1687</v>
      </c>
      <c r="K23" s="49" t="s">
        <v>1679</v>
      </c>
      <c r="L23" s="64" t="s">
        <v>950</v>
      </c>
      <c r="M23" s="69" t="str">
        <f>IF(tbl_cty_phi[[#This Row],[ten_ngan]]=MASTER!$B$1,ROW(),"")</f>
        <v/>
      </c>
    </row>
    <row r="24" spans="1:13">
      <c r="A24" s="71" t="s">
        <v>934</v>
      </c>
      <c r="C24" s="49" t="s">
        <v>2309</v>
      </c>
      <c r="D24" s="49" t="s">
        <v>2310</v>
      </c>
      <c r="E24" s="49" t="s">
        <v>1610</v>
      </c>
      <c r="F24" s="63" t="s">
        <v>1519</v>
      </c>
      <c r="G24" s="69" t="str">
        <f>IF(tbl_cty_bp[[#This Row],[ten_ngan]]=MASTER!$B$1,ROW(),"")</f>
        <v/>
      </c>
      <c r="I24" s="49" t="s">
        <v>1688</v>
      </c>
      <c r="J24" s="49" t="s">
        <v>1689</v>
      </c>
      <c r="K24" s="49" t="s">
        <v>1679</v>
      </c>
      <c r="L24" s="64" t="s">
        <v>950</v>
      </c>
      <c r="M24" s="69" t="str">
        <f>IF(tbl_cty_phi[[#This Row],[ten_ngan]]=MASTER!$B$1,ROW(),"")</f>
        <v/>
      </c>
    </row>
    <row r="25" spans="1:13">
      <c r="A25" s="72" t="s">
        <v>935</v>
      </c>
      <c r="C25" s="49" t="s">
        <v>1586</v>
      </c>
      <c r="D25" s="49" t="s">
        <v>1587</v>
      </c>
      <c r="E25" s="49" t="s">
        <v>1610</v>
      </c>
      <c r="F25" s="63" t="s">
        <v>1519</v>
      </c>
      <c r="G25" s="69" t="str">
        <f>IF(tbl_cty_bp[[#This Row],[ten_ngan]]=MASTER!$B$1,ROW(),"")</f>
        <v/>
      </c>
      <c r="I25" s="49" t="s">
        <v>1690</v>
      </c>
      <c r="J25" s="49" t="s">
        <v>1691</v>
      </c>
      <c r="K25" s="49" t="s">
        <v>1679</v>
      </c>
      <c r="L25" s="64" t="s">
        <v>950</v>
      </c>
      <c r="M25" s="69" t="str">
        <f>IF(tbl_cty_phi[[#This Row],[ten_ngan]]=MASTER!$B$1,ROW(),"")</f>
        <v/>
      </c>
    </row>
    <row r="26" spans="1:13">
      <c r="A26" s="71" t="s">
        <v>936</v>
      </c>
      <c r="C26" s="49" t="s">
        <v>1588</v>
      </c>
      <c r="D26" s="49" t="s">
        <v>1589</v>
      </c>
      <c r="E26" s="49" t="s">
        <v>1610</v>
      </c>
      <c r="F26" s="63" t="s">
        <v>1519</v>
      </c>
      <c r="G26" s="69" t="str">
        <f>IF(tbl_cty_bp[[#This Row],[ten_ngan]]=MASTER!$B$1,ROW(),"")</f>
        <v/>
      </c>
      <c r="I26" s="49" t="s">
        <v>1692</v>
      </c>
      <c r="J26" s="49" t="s">
        <v>1693</v>
      </c>
      <c r="K26" s="49" t="s">
        <v>1694</v>
      </c>
      <c r="L26" s="64" t="s">
        <v>950</v>
      </c>
      <c r="M26" s="69" t="str">
        <f>IF(tbl_cty_phi[[#This Row],[ten_ngan]]=MASTER!$B$1,ROW(),"")</f>
        <v/>
      </c>
    </row>
    <row r="27" spans="1:13">
      <c r="A27" s="72" t="s">
        <v>947</v>
      </c>
      <c r="C27" s="49" t="s">
        <v>1590</v>
      </c>
      <c r="D27" s="49" t="s">
        <v>1591</v>
      </c>
      <c r="E27" s="49" t="s">
        <v>1610</v>
      </c>
      <c r="F27" s="63" t="s">
        <v>1519</v>
      </c>
      <c r="G27" s="69" t="str">
        <f>IF(tbl_cty_bp[[#This Row],[ten_ngan]]=MASTER!$B$1,ROW(),"")</f>
        <v/>
      </c>
      <c r="I27" s="49" t="s">
        <v>1695</v>
      </c>
      <c r="J27" s="49" t="s">
        <v>1696</v>
      </c>
      <c r="K27" s="49" t="s">
        <v>1694</v>
      </c>
      <c r="L27" s="64" t="s">
        <v>950</v>
      </c>
      <c r="M27" s="69" t="str">
        <f>IF(tbl_cty_phi[[#This Row],[ten_ngan]]=MASTER!$B$1,ROW(),"")</f>
        <v/>
      </c>
    </row>
    <row r="28" spans="1:13">
      <c r="A28" s="71" t="s">
        <v>937</v>
      </c>
      <c r="C28" s="49" t="s">
        <v>1592</v>
      </c>
      <c r="D28" s="49" t="s">
        <v>1593</v>
      </c>
      <c r="E28" s="49" t="s">
        <v>1610</v>
      </c>
      <c r="F28" s="63" t="s">
        <v>1519</v>
      </c>
      <c r="G28" s="69" t="str">
        <f>IF(tbl_cty_bp[[#This Row],[ten_ngan]]=MASTER!$B$1,ROW(),"")</f>
        <v/>
      </c>
      <c r="I28" s="49" t="s">
        <v>1697</v>
      </c>
      <c r="J28" s="49" t="s">
        <v>1698</v>
      </c>
      <c r="K28" s="49" t="s">
        <v>1694</v>
      </c>
      <c r="L28" s="64" t="s">
        <v>950</v>
      </c>
      <c r="M28" s="69" t="str">
        <f>IF(tbl_cty_phi[[#This Row],[ten_ngan]]=MASTER!$B$1,ROW(),"")</f>
        <v/>
      </c>
    </row>
    <row r="29" spans="1:13">
      <c r="A29" s="72" t="s">
        <v>938</v>
      </c>
      <c r="C29" s="49" t="s">
        <v>1594</v>
      </c>
      <c r="D29" s="49" t="s">
        <v>1595</v>
      </c>
      <c r="E29" s="49" t="s">
        <v>1610</v>
      </c>
      <c r="F29" s="63" t="s">
        <v>1519</v>
      </c>
      <c r="G29" s="69" t="str">
        <f>IF(tbl_cty_bp[[#This Row],[ten_ngan]]=MASTER!$B$1,ROW(),"")</f>
        <v/>
      </c>
      <c r="I29" s="49" t="s">
        <v>1699</v>
      </c>
      <c r="J29" s="49" t="s">
        <v>1700</v>
      </c>
      <c r="K29" s="49" t="s">
        <v>1694</v>
      </c>
      <c r="L29" s="64" t="s">
        <v>950</v>
      </c>
      <c r="M29" s="69" t="str">
        <f>IF(tbl_cty_phi[[#This Row],[ten_ngan]]=MASTER!$B$1,ROW(),"")</f>
        <v/>
      </c>
    </row>
    <row r="30" spans="1:13">
      <c r="A30" s="71" t="s">
        <v>939</v>
      </c>
      <c r="C30" s="49" t="s">
        <v>1596</v>
      </c>
      <c r="D30" s="49" t="s">
        <v>1597</v>
      </c>
      <c r="E30" s="49" t="s">
        <v>1610</v>
      </c>
      <c r="F30" s="63" t="s">
        <v>1519</v>
      </c>
      <c r="G30" s="69" t="str">
        <f>IF(tbl_cty_bp[[#This Row],[ten_ngan]]=MASTER!$B$1,ROW(),"")</f>
        <v/>
      </c>
      <c r="I30" s="49" t="s">
        <v>1701</v>
      </c>
      <c r="J30" s="49" t="s">
        <v>1702</v>
      </c>
      <c r="K30" s="49" t="s">
        <v>1694</v>
      </c>
      <c r="L30" s="64" t="s">
        <v>950</v>
      </c>
      <c r="M30" s="69" t="str">
        <f>IF(tbl_cty_phi[[#This Row],[ten_ngan]]=MASTER!$B$1,ROW(),"")</f>
        <v/>
      </c>
    </row>
    <row r="31" spans="1:13">
      <c r="A31" s="72" t="s">
        <v>941</v>
      </c>
      <c r="C31" s="49" t="s">
        <v>1598</v>
      </c>
      <c r="D31" s="49" t="s">
        <v>1599</v>
      </c>
      <c r="E31" s="49" t="s">
        <v>1610</v>
      </c>
      <c r="F31" s="63" t="s">
        <v>1519</v>
      </c>
      <c r="G31" s="69" t="str">
        <f>IF(tbl_cty_bp[[#This Row],[ten_ngan]]=MASTER!$B$1,ROW(),"")</f>
        <v/>
      </c>
      <c r="I31" s="49" t="s">
        <v>1703</v>
      </c>
      <c r="J31" s="49" t="s">
        <v>1704</v>
      </c>
      <c r="K31" s="49" t="s">
        <v>1694</v>
      </c>
      <c r="L31" s="64" t="s">
        <v>950</v>
      </c>
      <c r="M31" s="69" t="str">
        <f>IF(tbl_cty_phi[[#This Row],[ten_ngan]]=MASTER!$B$1,ROW(),"")</f>
        <v/>
      </c>
    </row>
    <row r="32" spans="1:13">
      <c r="A32" s="71" t="s">
        <v>942</v>
      </c>
      <c r="C32" s="49" t="s">
        <v>1600</v>
      </c>
      <c r="D32" s="49" t="s">
        <v>1601</v>
      </c>
      <c r="E32" s="49" t="s">
        <v>1610</v>
      </c>
      <c r="F32" s="63" t="s">
        <v>1519</v>
      </c>
      <c r="G32" s="69" t="str">
        <f>IF(tbl_cty_bp[[#This Row],[ten_ngan]]=MASTER!$B$1,ROW(),"")</f>
        <v/>
      </c>
      <c r="I32" s="49" t="s">
        <v>1705</v>
      </c>
      <c r="J32" s="49" t="s">
        <v>1706</v>
      </c>
      <c r="K32" s="49" t="s">
        <v>1694</v>
      </c>
      <c r="L32" s="64" t="s">
        <v>950</v>
      </c>
      <c r="M32" s="69" t="str">
        <f>IF(tbl_cty_phi[[#This Row],[ten_ngan]]=MASTER!$B$1,ROW(),"")</f>
        <v/>
      </c>
    </row>
    <row r="33" spans="1:13">
      <c r="A33" s="72" t="s">
        <v>943</v>
      </c>
      <c r="C33" s="49" t="s">
        <v>201</v>
      </c>
      <c r="D33" s="49" t="s">
        <v>202</v>
      </c>
      <c r="E33" s="49" t="s">
        <v>203</v>
      </c>
      <c r="F33" s="63" t="s">
        <v>918</v>
      </c>
      <c r="G33" s="69" t="str">
        <f>IF(tbl_cty_bp[[#This Row],[ten_ngan]]=MASTER!$B$1,ROW(),"")</f>
        <v/>
      </c>
      <c r="I33" s="49" t="s">
        <v>1707</v>
      </c>
      <c r="J33" s="49" t="s">
        <v>1708</v>
      </c>
      <c r="K33" s="49" t="s">
        <v>1694</v>
      </c>
      <c r="L33" s="64" t="s">
        <v>950</v>
      </c>
      <c r="M33" s="69" t="str">
        <f>IF(tbl_cty_phi[[#This Row],[ten_ngan]]=MASTER!$B$1,ROW(),"")</f>
        <v/>
      </c>
    </row>
    <row r="34" spans="1:13">
      <c r="A34" s="71" t="s">
        <v>1524</v>
      </c>
      <c r="C34" s="49" t="s">
        <v>136</v>
      </c>
      <c r="D34" s="49" t="s">
        <v>137</v>
      </c>
      <c r="E34" s="49" t="s">
        <v>1608</v>
      </c>
      <c r="F34" s="63" t="s">
        <v>951</v>
      </c>
      <c r="G34" s="69" t="str">
        <f>IF(tbl_cty_bp[[#This Row],[ten_ngan]]=MASTER!$B$1,ROW(),"")</f>
        <v/>
      </c>
      <c r="I34" s="49" t="s">
        <v>1709</v>
      </c>
      <c r="J34" s="49" t="s">
        <v>1710</v>
      </c>
      <c r="K34" s="49" t="s">
        <v>1711</v>
      </c>
      <c r="L34" s="64" t="s">
        <v>950</v>
      </c>
      <c r="M34" s="69" t="str">
        <f>IF(tbl_cty_phi[[#This Row],[ten_ngan]]=MASTER!$B$1,ROW(),"")</f>
        <v/>
      </c>
    </row>
    <row r="35" spans="1:13">
      <c r="C35" s="49" t="s">
        <v>138</v>
      </c>
      <c r="D35" s="49" t="s">
        <v>139</v>
      </c>
      <c r="E35" s="49" t="s">
        <v>1608</v>
      </c>
      <c r="F35" s="63" t="s">
        <v>951</v>
      </c>
      <c r="G35" s="69" t="str">
        <f>IF(tbl_cty_bp[[#This Row],[ten_ngan]]=MASTER!$B$1,ROW(),"")</f>
        <v/>
      </c>
      <c r="I35" s="49" t="s">
        <v>1712</v>
      </c>
      <c r="J35" s="49" t="s">
        <v>1713</v>
      </c>
      <c r="K35" s="49" t="s">
        <v>1711</v>
      </c>
      <c r="L35" s="64" t="s">
        <v>950</v>
      </c>
      <c r="M35" s="69" t="str">
        <f>IF(tbl_cty_phi[[#This Row],[ten_ngan]]=MASTER!$B$1,ROW(),"")</f>
        <v/>
      </c>
    </row>
    <row r="36" spans="1:13">
      <c r="C36" s="49" t="s">
        <v>140</v>
      </c>
      <c r="D36" s="49" t="s">
        <v>141</v>
      </c>
      <c r="E36" s="49" t="s">
        <v>1608</v>
      </c>
      <c r="F36" s="63" t="s">
        <v>951</v>
      </c>
      <c r="G36" s="69" t="str">
        <f>IF(tbl_cty_bp[[#This Row],[ten_ngan]]=MASTER!$B$1,ROW(),"")</f>
        <v/>
      </c>
      <c r="I36" s="49" t="s">
        <v>1714</v>
      </c>
      <c r="J36" s="49" t="s">
        <v>1715</v>
      </c>
      <c r="K36" s="49" t="s">
        <v>1711</v>
      </c>
      <c r="L36" s="64" t="s">
        <v>950</v>
      </c>
      <c r="M36" s="69" t="str">
        <f>IF(tbl_cty_phi[[#This Row],[ten_ngan]]=MASTER!$B$1,ROW(),"")</f>
        <v/>
      </c>
    </row>
    <row r="37" spans="1:13">
      <c r="C37" s="49" t="s">
        <v>142</v>
      </c>
      <c r="D37" s="49" t="s">
        <v>143</v>
      </c>
      <c r="E37" s="49" t="s">
        <v>1608</v>
      </c>
      <c r="F37" s="63" t="s">
        <v>951</v>
      </c>
      <c r="G37" s="69" t="str">
        <f>IF(tbl_cty_bp[[#This Row],[ten_ngan]]=MASTER!$B$1,ROW(),"")</f>
        <v/>
      </c>
      <c r="I37" s="49" t="s">
        <v>1716</v>
      </c>
      <c r="J37" s="49" t="s">
        <v>1717</v>
      </c>
      <c r="K37" s="49" t="s">
        <v>1711</v>
      </c>
      <c r="L37" s="64" t="s">
        <v>950</v>
      </c>
      <c r="M37" s="69" t="str">
        <f>IF(tbl_cty_phi[[#This Row],[ten_ngan]]=MASTER!$B$1,ROW(),"")</f>
        <v/>
      </c>
    </row>
    <row r="38" spans="1:13">
      <c r="C38" s="49" t="s">
        <v>144</v>
      </c>
      <c r="D38" s="49" t="s">
        <v>145</v>
      </c>
      <c r="E38" s="49" t="s">
        <v>1608</v>
      </c>
      <c r="F38" s="63" t="s">
        <v>951</v>
      </c>
      <c r="G38" s="69" t="str">
        <f>IF(tbl_cty_bp[[#This Row],[ten_ngan]]=MASTER!$B$1,ROW(),"")</f>
        <v/>
      </c>
      <c r="I38" s="49" t="s">
        <v>1718</v>
      </c>
      <c r="J38" s="49" t="s">
        <v>1719</v>
      </c>
      <c r="K38" s="49" t="s">
        <v>1711</v>
      </c>
      <c r="L38" s="64" t="s">
        <v>950</v>
      </c>
      <c r="M38" s="69" t="str">
        <f>IF(tbl_cty_phi[[#This Row],[ten_ngan]]=MASTER!$B$1,ROW(),"")</f>
        <v/>
      </c>
    </row>
    <row r="39" spans="1:13">
      <c r="C39" s="49" t="s">
        <v>146</v>
      </c>
      <c r="D39" s="49" t="s">
        <v>147</v>
      </c>
      <c r="E39" s="49" t="s">
        <v>1608</v>
      </c>
      <c r="F39" s="63" t="s">
        <v>951</v>
      </c>
      <c r="G39" s="69" t="str">
        <f>IF(tbl_cty_bp[[#This Row],[ten_ngan]]=MASTER!$B$1,ROW(),"")</f>
        <v/>
      </c>
      <c r="I39" s="49" t="s">
        <v>1720</v>
      </c>
      <c r="J39" s="49" t="s">
        <v>1721</v>
      </c>
      <c r="K39" s="49" t="s">
        <v>1711</v>
      </c>
      <c r="L39" s="64" t="s">
        <v>950</v>
      </c>
      <c r="M39" s="69" t="str">
        <f>IF(tbl_cty_phi[[#This Row],[ten_ngan]]=MASTER!$B$1,ROW(),"")</f>
        <v/>
      </c>
    </row>
    <row r="40" spans="1:13">
      <c r="C40" s="49" t="s">
        <v>148</v>
      </c>
      <c r="D40" s="49" t="s">
        <v>149</v>
      </c>
      <c r="E40" s="49" t="s">
        <v>1608</v>
      </c>
      <c r="F40" s="63" t="s">
        <v>951</v>
      </c>
      <c r="G40" s="69" t="str">
        <f>IF(tbl_cty_bp[[#This Row],[ten_ngan]]=MASTER!$B$1,ROW(),"")</f>
        <v/>
      </c>
      <c r="I40" s="49" t="s">
        <v>1722</v>
      </c>
      <c r="J40" s="49" t="s">
        <v>1723</v>
      </c>
      <c r="K40" s="49" t="s">
        <v>1711</v>
      </c>
      <c r="L40" s="64" t="s">
        <v>950</v>
      </c>
      <c r="M40" s="69" t="str">
        <f>IF(tbl_cty_phi[[#This Row],[ten_ngan]]=MASTER!$B$1,ROW(),"")</f>
        <v/>
      </c>
    </row>
    <row r="41" spans="1:13">
      <c r="C41" s="49" t="s">
        <v>150</v>
      </c>
      <c r="D41" s="49" t="s">
        <v>151</v>
      </c>
      <c r="E41" s="49" t="s">
        <v>1608</v>
      </c>
      <c r="F41" s="63" t="s">
        <v>951</v>
      </c>
      <c r="G41" s="69" t="str">
        <f>IF(tbl_cty_bp[[#This Row],[ten_ngan]]=MASTER!$B$1,ROW(),"")</f>
        <v/>
      </c>
      <c r="I41" s="49" t="s">
        <v>1724</v>
      </c>
      <c r="J41" s="49" t="s">
        <v>1725</v>
      </c>
      <c r="K41" s="49" t="s">
        <v>1711</v>
      </c>
      <c r="L41" s="64" t="s">
        <v>950</v>
      </c>
      <c r="M41" s="69" t="str">
        <f>IF(tbl_cty_phi[[#This Row],[ten_ngan]]=MASTER!$B$1,ROW(),"")</f>
        <v/>
      </c>
    </row>
    <row r="42" spans="1:13">
      <c r="C42" s="49" t="s">
        <v>152</v>
      </c>
      <c r="D42" s="49" t="s">
        <v>153</v>
      </c>
      <c r="E42" s="49" t="s">
        <v>1608</v>
      </c>
      <c r="F42" s="63" t="s">
        <v>951</v>
      </c>
      <c r="G42" s="69" t="str">
        <f>IF(tbl_cty_bp[[#This Row],[ten_ngan]]=MASTER!$B$1,ROW(),"")</f>
        <v/>
      </c>
      <c r="I42" s="49" t="s">
        <v>1726</v>
      </c>
      <c r="J42" s="49" t="s">
        <v>1727</v>
      </c>
      <c r="K42" s="49" t="s">
        <v>1711</v>
      </c>
      <c r="L42" s="64" t="s">
        <v>950</v>
      </c>
      <c r="M42" s="69" t="str">
        <f>IF(tbl_cty_phi[[#This Row],[ten_ngan]]=MASTER!$B$1,ROW(),"")</f>
        <v/>
      </c>
    </row>
    <row r="43" spans="1:13">
      <c r="C43" s="49" t="s">
        <v>853</v>
      </c>
      <c r="D43" s="49" t="s">
        <v>854</v>
      </c>
      <c r="E43" s="49" t="s">
        <v>855</v>
      </c>
      <c r="F43" s="63" t="s">
        <v>919</v>
      </c>
      <c r="G43" s="69" t="str">
        <f>IF(tbl_cty_bp[[#This Row],[ten_ngan]]=MASTER!$B$1,ROW(),"")</f>
        <v/>
      </c>
      <c r="I43" s="49" t="s">
        <v>1728</v>
      </c>
      <c r="J43" s="49" t="s">
        <v>1729</v>
      </c>
      <c r="K43" s="49" t="s">
        <v>1711</v>
      </c>
      <c r="L43" s="64" t="s">
        <v>950</v>
      </c>
      <c r="M43" s="69" t="str">
        <f>IF(tbl_cty_phi[[#This Row],[ten_ngan]]=MASTER!$B$1,ROW(),"")</f>
        <v/>
      </c>
    </row>
    <row r="44" spans="1:13">
      <c r="C44" s="49" t="s">
        <v>809</v>
      </c>
      <c r="D44" s="49" t="s">
        <v>1458</v>
      </c>
      <c r="E44" s="49" t="s">
        <v>1611</v>
      </c>
      <c r="F44" s="63" t="s">
        <v>1520</v>
      </c>
      <c r="G44" s="69" t="str">
        <f>IF(tbl_cty_bp[[#This Row],[ten_ngan]]=MASTER!$B$1,ROW(),"")</f>
        <v/>
      </c>
      <c r="I44" s="49" t="s">
        <v>1730</v>
      </c>
      <c r="J44" s="49" t="s">
        <v>1731</v>
      </c>
      <c r="K44" s="49" t="s">
        <v>1711</v>
      </c>
      <c r="L44" s="64" t="s">
        <v>950</v>
      </c>
      <c r="M44" s="69" t="str">
        <f>IF(tbl_cty_phi[[#This Row],[ten_ngan]]=MASTER!$B$1,ROW(),"")</f>
        <v/>
      </c>
    </row>
    <row r="45" spans="1:13">
      <c r="C45" s="49" t="s">
        <v>810</v>
      </c>
      <c r="D45" s="49" t="s">
        <v>1459</v>
      </c>
      <c r="E45" s="49" t="s">
        <v>1611</v>
      </c>
      <c r="F45" s="63" t="s">
        <v>1520</v>
      </c>
      <c r="G45" s="69" t="str">
        <f>IF(tbl_cty_bp[[#This Row],[ten_ngan]]=MASTER!$B$1,ROW(),"")</f>
        <v/>
      </c>
      <c r="I45" s="49" t="s">
        <v>1732</v>
      </c>
      <c r="J45" s="49" t="s">
        <v>1733</v>
      </c>
      <c r="K45" s="49" t="s">
        <v>1711</v>
      </c>
      <c r="L45" s="64" t="s">
        <v>950</v>
      </c>
      <c r="M45" s="69" t="str">
        <f>IF(tbl_cty_phi[[#This Row],[ten_ngan]]=MASTER!$B$1,ROW(),"")</f>
        <v/>
      </c>
    </row>
    <row r="46" spans="1:13">
      <c r="C46" s="49" t="s">
        <v>811</v>
      </c>
      <c r="D46" s="49" t="s">
        <v>1460</v>
      </c>
      <c r="E46" s="49" t="s">
        <v>1611</v>
      </c>
      <c r="F46" s="63" t="s">
        <v>1520</v>
      </c>
      <c r="G46" s="69" t="str">
        <f>IF(tbl_cty_bp[[#This Row],[ten_ngan]]=MASTER!$B$1,ROW(),"")</f>
        <v/>
      </c>
      <c r="I46" s="49" t="s">
        <v>1734</v>
      </c>
      <c r="J46" s="49" t="s">
        <v>1735</v>
      </c>
      <c r="K46" s="49" t="s">
        <v>1711</v>
      </c>
      <c r="L46" s="64" t="s">
        <v>950</v>
      </c>
      <c r="M46" s="69" t="str">
        <f>IF(tbl_cty_phi[[#This Row],[ten_ngan]]=MASTER!$B$1,ROW(),"")</f>
        <v/>
      </c>
    </row>
    <row r="47" spans="1:13">
      <c r="C47" s="49" t="s">
        <v>812</v>
      </c>
      <c r="D47" s="49" t="s">
        <v>1461</v>
      </c>
      <c r="E47" s="49" t="s">
        <v>1611</v>
      </c>
      <c r="F47" s="63" t="s">
        <v>1520</v>
      </c>
      <c r="G47" s="69" t="str">
        <f>IF(tbl_cty_bp[[#This Row],[ten_ngan]]=MASTER!$B$1,ROW(),"")</f>
        <v/>
      </c>
      <c r="I47" s="49" t="s">
        <v>1736</v>
      </c>
      <c r="J47" s="49" t="s">
        <v>1737</v>
      </c>
      <c r="K47" s="49" t="s">
        <v>1738</v>
      </c>
      <c r="L47" s="64" t="s">
        <v>950</v>
      </c>
      <c r="M47" s="69" t="str">
        <f>IF(tbl_cty_phi[[#This Row],[ten_ngan]]=MASTER!$B$1,ROW(),"")</f>
        <v/>
      </c>
    </row>
    <row r="48" spans="1:13">
      <c r="C48" s="49" t="s">
        <v>813</v>
      </c>
      <c r="D48" s="49" t="s">
        <v>1462</v>
      </c>
      <c r="E48" s="49" t="s">
        <v>1611</v>
      </c>
      <c r="F48" s="63" t="s">
        <v>1520</v>
      </c>
      <c r="G48" s="69" t="str">
        <f>IF(tbl_cty_bp[[#This Row],[ten_ngan]]=MASTER!$B$1,ROW(),"")</f>
        <v/>
      </c>
      <c r="I48" s="49" t="s">
        <v>1739</v>
      </c>
      <c r="J48" s="49" t="s">
        <v>1740</v>
      </c>
      <c r="K48" s="49" t="s">
        <v>1738</v>
      </c>
      <c r="L48" s="64" t="s">
        <v>950</v>
      </c>
      <c r="M48" s="69" t="str">
        <f>IF(tbl_cty_phi[[#This Row],[ten_ngan]]=MASTER!$B$1,ROW(),"")</f>
        <v/>
      </c>
    </row>
    <row r="49" spans="3:13">
      <c r="C49" s="49" t="s">
        <v>814</v>
      </c>
      <c r="D49" s="49" t="s">
        <v>1463</v>
      </c>
      <c r="E49" s="49" t="s">
        <v>1611</v>
      </c>
      <c r="F49" s="63" t="s">
        <v>1520</v>
      </c>
      <c r="G49" s="69" t="str">
        <f>IF(tbl_cty_bp[[#This Row],[ten_ngan]]=MASTER!$B$1,ROW(),"")</f>
        <v/>
      </c>
      <c r="I49" s="49" t="s">
        <v>1741</v>
      </c>
      <c r="J49" s="49" t="s">
        <v>1742</v>
      </c>
      <c r="K49" s="49" t="s">
        <v>1738</v>
      </c>
      <c r="L49" s="64" t="s">
        <v>950</v>
      </c>
      <c r="M49" s="69" t="str">
        <f>IF(tbl_cty_phi[[#This Row],[ten_ngan]]=MASTER!$B$1,ROW(),"")</f>
        <v/>
      </c>
    </row>
    <row r="50" spans="3:13">
      <c r="C50" s="49" t="s">
        <v>815</v>
      </c>
      <c r="D50" s="49" t="s">
        <v>1464</v>
      </c>
      <c r="E50" s="49" t="s">
        <v>1611</v>
      </c>
      <c r="F50" s="63" t="s">
        <v>1520</v>
      </c>
      <c r="G50" s="69" t="str">
        <f>IF(tbl_cty_bp[[#This Row],[ten_ngan]]=MASTER!$B$1,ROW(),"")</f>
        <v/>
      </c>
      <c r="I50" s="49" t="s">
        <v>1743</v>
      </c>
      <c r="J50" s="49" t="s">
        <v>1744</v>
      </c>
      <c r="K50" s="49" t="s">
        <v>1738</v>
      </c>
      <c r="L50" s="64" t="s">
        <v>950</v>
      </c>
      <c r="M50" s="69" t="str">
        <f>IF(tbl_cty_phi[[#This Row],[ten_ngan]]=MASTER!$B$1,ROW(),"")</f>
        <v/>
      </c>
    </row>
    <row r="51" spans="3:13">
      <c r="C51" s="49" t="s">
        <v>816</v>
      </c>
      <c r="D51" s="49" t="s">
        <v>1465</v>
      </c>
      <c r="E51" s="49" t="s">
        <v>1611</v>
      </c>
      <c r="F51" s="63" t="s">
        <v>1520</v>
      </c>
      <c r="G51" s="69" t="str">
        <f>IF(tbl_cty_bp[[#This Row],[ten_ngan]]=MASTER!$B$1,ROW(),"")</f>
        <v/>
      </c>
      <c r="I51" s="49" t="s">
        <v>1745</v>
      </c>
      <c r="J51" s="49" t="s">
        <v>1746</v>
      </c>
      <c r="K51" s="49" t="s">
        <v>1738</v>
      </c>
      <c r="L51" s="64" t="s">
        <v>950</v>
      </c>
      <c r="M51" s="69" t="str">
        <f>IF(tbl_cty_phi[[#This Row],[ten_ngan]]=MASTER!$B$1,ROW(),"")</f>
        <v/>
      </c>
    </row>
    <row r="52" spans="3:13">
      <c r="C52" s="49" t="s">
        <v>817</v>
      </c>
      <c r="D52" s="49" t="s">
        <v>1466</v>
      </c>
      <c r="E52" s="49" t="s">
        <v>1611</v>
      </c>
      <c r="F52" s="63" t="s">
        <v>1520</v>
      </c>
      <c r="G52" s="69" t="str">
        <f>IF(tbl_cty_bp[[#This Row],[ten_ngan]]=MASTER!$B$1,ROW(),"")</f>
        <v/>
      </c>
      <c r="I52" s="49" t="s">
        <v>1747</v>
      </c>
      <c r="J52" s="49" t="s">
        <v>1748</v>
      </c>
      <c r="K52" s="49" t="s">
        <v>1738</v>
      </c>
      <c r="L52" s="64" t="s">
        <v>950</v>
      </c>
      <c r="M52" s="69" t="str">
        <f>IF(tbl_cty_phi[[#This Row],[ten_ngan]]=MASTER!$B$1,ROW(),"")</f>
        <v/>
      </c>
    </row>
    <row r="53" spans="3:13">
      <c r="C53" s="49" t="s">
        <v>818</v>
      </c>
      <c r="D53" s="49" t="s">
        <v>1467</v>
      </c>
      <c r="E53" s="49" t="s">
        <v>1611</v>
      </c>
      <c r="F53" s="63" t="s">
        <v>1520</v>
      </c>
      <c r="G53" s="69" t="str">
        <f>IF(tbl_cty_bp[[#This Row],[ten_ngan]]=MASTER!$B$1,ROW(),"")</f>
        <v/>
      </c>
      <c r="I53" s="49" t="s">
        <v>1749</v>
      </c>
      <c r="J53" s="49" t="s">
        <v>1750</v>
      </c>
      <c r="K53" s="49" t="s">
        <v>1738</v>
      </c>
      <c r="L53" s="64" t="s">
        <v>950</v>
      </c>
      <c r="M53" s="69" t="str">
        <f>IF(tbl_cty_phi[[#This Row],[ten_ngan]]=MASTER!$B$1,ROW(),"")</f>
        <v/>
      </c>
    </row>
    <row r="54" spans="3:13">
      <c r="C54" s="49" t="s">
        <v>819</v>
      </c>
      <c r="D54" s="49" t="s">
        <v>1468</v>
      </c>
      <c r="E54" s="49" t="s">
        <v>1611</v>
      </c>
      <c r="F54" s="63" t="s">
        <v>1520</v>
      </c>
      <c r="G54" s="69" t="str">
        <f>IF(tbl_cty_bp[[#This Row],[ten_ngan]]=MASTER!$B$1,ROW(),"")</f>
        <v/>
      </c>
      <c r="I54" s="49" t="s">
        <v>1751</v>
      </c>
      <c r="J54" s="49" t="s">
        <v>1752</v>
      </c>
      <c r="K54" s="49" t="s">
        <v>1738</v>
      </c>
      <c r="L54" s="64" t="s">
        <v>950</v>
      </c>
      <c r="M54" s="69" t="str">
        <f>IF(tbl_cty_phi[[#This Row],[ten_ngan]]=MASTER!$B$1,ROW(),"")</f>
        <v/>
      </c>
    </row>
    <row r="55" spans="3:13">
      <c r="C55" s="49" t="s">
        <v>1469</v>
      </c>
      <c r="D55" s="49" t="s">
        <v>1470</v>
      </c>
      <c r="E55" s="49" t="s">
        <v>1611</v>
      </c>
      <c r="F55" s="63" t="s">
        <v>1520</v>
      </c>
      <c r="G55" s="69" t="str">
        <f>IF(tbl_cty_bp[[#This Row],[ten_ngan]]=MASTER!$B$1,ROW(),"")</f>
        <v/>
      </c>
      <c r="I55" s="49" t="s">
        <v>1753</v>
      </c>
      <c r="J55" s="49" t="s">
        <v>1754</v>
      </c>
      <c r="K55" s="49" t="s">
        <v>1755</v>
      </c>
      <c r="L55" s="64" t="s">
        <v>950</v>
      </c>
      <c r="M55" s="69" t="str">
        <f>IF(tbl_cty_phi[[#This Row],[ten_ngan]]=MASTER!$B$1,ROW(),"")</f>
        <v/>
      </c>
    </row>
    <row r="56" spans="3:13">
      <c r="C56" s="49" t="s">
        <v>820</v>
      </c>
      <c r="D56" s="49" t="s">
        <v>1471</v>
      </c>
      <c r="E56" s="49" t="s">
        <v>1611</v>
      </c>
      <c r="F56" s="63" t="s">
        <v>1520</v>
      </c>
      <c r="G56" s="69" t="str">
        <f>IF(tbl_cty_bp[[#This Row],[ten_ngan]]=MASTER!$B$1,ROW(),"")</f>
        <v/>
      </c>
      <c r="I56" s="49" t="s">
        <v>1756</v>
      </c>
      <c r="J56" s="49" t="s">
        <v>1757</v>
      </c>
      <c r="K56" s="49" t="s">
        <v>1755</v>
      </c>
      <c r="L56" s="64" t="s">
        <v>950</v>
      </c>
      <c r="M56" s="69" t="str">
        <f>IF(tbl_cty_phi[[#This Row],[ten_ngan]]=MASTER!$B$1,ROW(),"")</f>
        <v/>
      </c>
    </row>
    <row r="57" spans="3:13">
      <c r="C57" s="49" t="s">
        <v>1472</v>
      </c>
      <c r="D57" s="49" t="s">
        <v>1473</v>
      </c>
      <c r="E57" s="49" t="s">
        <v>1611</v>
      </c>
      <c r="F57" s="63" t="s">
        <v>1520</v>
      </c>
      <c r="G57" s="69" t="str">
        <f>IF(tbl_cty_bp[[#This Row],[ten_ngan]]=MASTER!$B$1,ROW(),"")</f>
        <v/>
      </c>
      <c r="I57" s="49" t="s">
        <v>1758</v>
      </c>
      <c r="J57" s="49" t="s">
        <v>1759</v>
      </c>
      <c r="K57" s="49" t="s">
        <v>1755</v>
      </c>
      <c r="L57" s="64" t="s">
        <v>950</v>
      </c>
      <c r="M57" s="69" t="str">
        <f>IF(tbl_cty_phi[[#This Row],[ten_ngan]]=MASTER!$B$1,ROW(),"")</f>
        <v/>
      </c>
    </row>
    <row r="58" spans="3:13">
      <c r="C58" s="49" t="s">
        <v>821</v>
      </c>
      <c r="D58" s="49" t="s">
        <v>1474</v>
      </c>
      <c r="E58" s="49" t="s">
        <v>1611</v>
      </c>
      <c r="F58" s="63" t="s">
        <v>1520</v>
      </c>
      <c r="G58" s="69" t="str">
        <f>IF(tbl_cty_bp[[#This Row],[ten_ngan]]=MASTER!$B$1,ROW(),"")</f>
        <v/>
      </c>
      <c r="I58" s="49" t="s">
        <v>1760</v>
      </c>
      <c r="J58" s="49" t="s">
        <v>1761</v>
      </c>
      <c r="K58" s="49" t="s">
        <v>1755</v>
      </c>
      <c r="L58" s="64" t="s">
        <v>950</v>
      </c>
      <c r="M58" s="69" t="str">
        <f>IF(tbl_cty_phi[[#This Row],[ten_ngan]]=MASTER!$B$1,ROW(),"")</f>
        <v/>
      </c>
    </row>
    <row r="59" spans="3:13">
      <c r="C59" s="49" t="s">
        <v>1475</v>
      </c>
      <c r="D59" s="49" t="s">
        <v>1476</v>
      </c>
      <c r="E59" s="49" t="s">
        <v>1611</v>
      </c>
      <c r="F59" s="63" t="s">
        <v>1520</v>
      </c>
      <c r="G59" s="69" t="str">
        <f>IF(tbl_cty_bp[[#This Row],[ten_ngan]]=MASTER!$B$1,ROW(),"")</f>
        <v/>
      </c>
      <c r="I59" s="49" t="s">
        <v>1762</v>
      </c>
      <c r="J59" s="49" t="s">
        <v>1763</v>
      </c>
      <c r="K59" s="49" t="s">
        <v>1755</v>
      </c>
      <c r="L59" s="64" t="s">
        <v>950</v>
      </c>
      <c r="M59" s="69" t="str">
        <f>IF(tbl_cty_phi[[#This Row],[ten_ngan]]=MASTER!$B$1,ROW(),"")</f>
        <v/>
      </c>
    </row>
    <row r="60" spans="3:13">
      <c r="C60" s="49" t="s">
        <v>822</v>
      </c>
      <c r="D60" s="49" t="s">
        <v>1477</v>
      </c>
      <c r="E60" s="49" t="s">
        <v>1611</v>
      </c>
      <c r="F60" s="63" t="s">
        <v>1520</v>
      </c>
      <c r="G60" s="69" t="str">
        <f>IF(tbl_cty_bp[[#This Row],[ten_ngan]]=MASTER!$B$1,ROW(),"")</f>
        <v/>
      </c>
      <c r="I60" s="49" t="s">
        <v>1764</v>
      </c>
      <c r="J60" s="49" t="s">
        <v>1765</v>
      </c>
      <c r="K60" s="49" t="s">
        <v>1755</v>
      </c>
      <c r="L60" s="64" t="s">
        <v>950</v>
      </c>
      <c r="M60" s="69" t="str">
        <f>IF(tbl_cty_phi[[#This Row],[ten_ngan]]=MASTER!$B$1,ROW(),"")</f>
        <v/>
      </c>
    </row>
    <row r="61" spans="3:13">
      <c r="C61" s="49" t="s">
        <v>1478</v>
      </c>
      <c r="D61" s="49" t="s">
        <v>1479</v>
      </c>
      <c r="E61" s="49" t="s">
        <v>1611</v>
      </c>
      <c r="F61" s="63" t="s">
        <v>1520</v>
      </c>
      <c r="G61" s="69" t="str">
        <f>IF(tbl_cty_bp[[#This Row],[ten_ngan]]=MASTER!$B$1,ROW(),"")</f>
        <v/>
      </c>
      <c r="I61" s="49" t="s">
        <v>1766</v>
      </c>
      <c r="J61" s="49" t="s">
        <v>1767</v>
      </c>
      <c r="K61" s="49" t="s">
        <v>1755</v>
      </c>
      <c r="L61" s="64" t="s">
        <v>950</v>
      </c>
      <c r="M61" s="69" t="str">
        <f>IF(tbl_cty_phi[[#This Row],[ten_ngan]]=MASTER!$B$1,ROW(),"")</f>
        <v/>
      </c>
    </row>
    <row r="62" spans="3:13">
      <c r="C62" s="49" t="s">
        <v>823</v>
      </c>
      <c r="D62" s="49" t="s">
        <v>1480</v>
      </c>
      <c r="E62" s="49" t="s">
        <v>1611</v>
      </c>
      <c r="F62" s="63" t="s">
        <v>1520</v>
      </c>
      <c r="G62" s="69" t="str">
        <f>IF(tbl_cty_bp[[#This Row],[ten_ngan]]=MASTER!$B$1,ROW(),"")</f>
        <v/>
      </c>
      <c r="I62" s="49" t="s">
        <v>1768</v>
      </c>
      <c r="J62" s="49" t="s">
        <v>1769</v>
      </c>
      <c r="K62" s="49" t="s">
        <v>1755</v>
      </c>
      <c r="L62" s="64" t="s">
        <v>950</v>
      </c>
      <c r="M62" s="69" t="str">
        <f>IF(tbl_cty_phi[[#This Row],[ten_ngan]]=MASTER!$B$1,ROW(),"")</f>
        <v/>
      </c>
    </row>
    <row r="63" spans="3:13">
      <c r="C63" s="49" t="s">
        <v>824</v>
      </c>
      <c r="D63" s="49" t="s">
        <v>1481</v>
      </c>
      <c r="E63" s="49" t="s">
        <v>1611</v>
      </c>
      <c r="F63" s="63" t="s">
        <v>1520</v>
      </c>
      <c r="G63" s="69" t="str">
        <f>IF(tbl_cty_bp[[#This Row],[ten_ngan]]=MASTER!$B$1,ROW(),"")</f>
        <v/>
      </c>
      <c r="I63" s="49" t="s">
        <v>1770</v>
      </c>
      <c r="J63" s="49" t="s">
        <v>1771</v>
      </c>
      <c r="K63" s="49" t="s">
        <v>1755</v>
      </c>
      <c r="L63" s="64" t="s">
        <v>950</v>
      </c>
      <c r="M63" s="69" t="str">
        <f>IF(tbl_cty_phi[[#This Row],[ten_ngan]]=MASTER!$B$1,ROW(),"")</f>
        <v/>
      </c>
    </row>
    <row r="64" spans="3:13">
      <c r="C64" s="49" t="s">
        <v>825</v>
      </c>
      <c r="D64" s="49" t="s">
        <v>1482</v>
      </c>
      <c r="E64" s="49" t="s">
        <v>1611</v>
      </c>
      <c r="F64" s="63" t="s">
        <v>1520</v>
      </c>
      <c r="G64" s="69" t="str">
        <f>IF(tbl_cty_bp[[#This Row],[ten_ngan]]=MASTER!$B$1,ROW(),"")</f>
        <v/>
      </c>
      <c r="I64" s="49" t="s">
        <v>1772</v>
      </c>
      <c r="J64" s="49" t="s">
        <v>1773</v>
      </c>
      <c r="K64" s="49" t="s">
        <v>1755</v>
      </c>
      <c r="L64" s="64" t="s">
        <v>950</v>
      </c>
      <c r="M64" s="69" t="str">
        <f>IF(tbl_cty_phi[[#This Row],[ten_ngan]]=MASTER!$B$1,ROW(),"")</f>
        <v/>
      </c>
    </row>
    <row r="65" spans="3:13">
      <c r="C65" s="49" t="s">
        <v>1483</v>
      </c>
      <c r="D65" s="49" t="s">
        <v>1484</v>
      </c>
      <c r="E65" s="49" t="s">
        <v>1611</v>
      </c>
      <c r="F65" s="63" t="s">
        <v>1520</v>
      </c>
      <c r="G65" s="69" t="str">
        <f>IF(tbl_cty_bp[[#This Row],[ten_ngan]]=MASTER!$B$1,ROW(),"")</f>
        <v/>
      </c>
      <c r="I65" s="49" t="s">
        <v>1774</v>
      </c>
      <c r="J65" s="49" t="s">
        <v>1775</v>
      </c>
      <c r="K65" s="49" t="s">
        <v>1755</v>
      </c>
      <c r="L65" s="64" t="s">
        <v>950</v>
      </c>
      <c r="M65" s="69" t="str">
        <f>IF(tbl_cty_phi[[#This Row],[ten_ngan]]=MASTER!$B$1,ROW(),"")</f>
        <v/>
      </c>
    </row>
    <row r="66" spans="3:13">
      <c r="C66" s="49" t="s">
        <v>826</v>
      </c>
      <c r="D66" s="49" t="s">
        <v>1485</v>
      </c>
      <c r="E66" s="49" t="s">
        <v>1611</v>
      </c>
      <c r="F66" s="63" t="s">
        <v>1520</v>
      </c>
      <c r="G66" s="69" t="str">
        <f>IF(tbl_cty_bp[[#This Row],[ten_ngan]]=MASTER!$B$1,ROW(),"")</f>
        <v/>
      </c>
      <c r="I66" s="49" t="s">
        <v>1776</v>
      </c>
      <c r="J66" s="49" t="s">
        <v>1777</v>
      </c>
      <c r="K66" s="49" t="s">
        <v>1755</v>
      </c>
      <c r="L66" s="64" t="s">
        <v>950</v>
      </c>
      <c r="M66" s="69" t="str">
        <f>IF(tbl_cty_phi[[#This Row],[ten_ngan]]=MASTER!$B$1,ROW(),"")</f>
        <v/>
      </c>
    </row>
    <row r="67" spans="3:13">
      <c r="C67" s="49" t="s">
        <v>2182</v>
      </c>
      <c r="D67" s="49" t="s">
        <v>2183</v>
      </c>
      <c r="E67" s="49" t="s">
        <v>1611</v>
      </c>
      <c r="F67" s="63" t="s">
        <v>1520</v>
      </c>
      <c r="G67" s="69" t="str">
        <f>IF(tbl_cty_bp[[#This Row],[ten_ngan]]=MASTER!$B$1,ROW(),"")</f>
        <v/>
      </c>
      <c r="I67" s="49" t="s">
        <v>1778</v>
      </c>
      <c r="J67" s="49" t="s">
        <v>1779</v>
      </c>
      <c r="K67" s="49" t="s">
        <v>1755</v>
      </c>
      <c r="L67" s="64" t="s">
        <v>950</v>
      </c>
      <c r="M67" s="69" t="str">
        <f>IF(tbl_cty_phi[[#This Row],[ten_ngan]]=MASTER!$B$1,ROW(),"")</f>
        <v/>
      </c>
    </row>
    <row r="68" spans="3:13">
      <c r="C68" s="49" t="s">
        <v>2184</v>
      </c>
      <c r="D68" s="49" t="s">
        <v>2185</v>
      </c>
      <c r="E68" s="49" t="s">
        <v>1611</v>
      </c>
      <c r="F68" s="63" t="s">
        <v>1520</v>
      </c>
      <c r="G68" s="69" t="str">
        <f>IF(tbl_cty_bp[[#This Row],[ten_ngan]]=MASTER!$B$1,ROW(),"")</f>
        <v/>
      </c>
      <c r="I68" s="49" t="s">
        <v>1780</v>
      </c>
      <c r="J68" s="49" t="s">
        <v>1781</v>
      </c>
      <c r="K68" s="49" t="s">
        <v>1755</v>
      </c>
      <c r="L68" s="64" t="s">
        <v>950</v>
      </c>
      <c r="M68" s="69" t="str">
        <f>IF(tbl_cty_phi[[#This Row],[ten_ngan]]=MASTER!$B$1,ROW(),"")</f>
        <v/>
      </c>
    </row>
    <row r="69" spans="3:13">
      <c r="C69" s="49" t="s">
        <v>827</v>
      </c>
      <c r="D69" s="49" t="s">
        <v>1486</v>
      </c>
      <c r="E69" s="49" t="s">
        <v>1611</v>
      </c>
      <c r="F69" s="63" t="s">
        <v>1520</v>
      </c>
      <c r="G69" s="69" t="str">
        <f>IF(tbl_cty_bp[[#This Row],[ten_ngan]]=MASTER!$B$1,ROW(),"")</f>
        <v/>
      </c>
      <c r="I69" s="49" t="s">
        <v>1782</v>
      </c>
      <c r="J69" s="49" t="s">
        <v>1783</v>
      </c>
      <c r="K69" s="49" t="s">
        <v>1755</v>
      </c>
      <c r="L69" s="64" t="s">
        <v>950</v>
      </c>
      <c r="M69" s="69" t="str">
        <f>IF(tbl_cty_phi[[#This Row],[ten_ngan]]=MASTER!$B$1,ROW(),"")</f>
        <v/>
      </c>
    </row>
    <row r="70" spans="3:13">
      <c r="C70" s="49" t="s">
        <v>828</v>
      </c>
      <c r="D70" s="49" t="s">
        <v>1487</v>
      </c>
      <c r="E70" s="49" t="s">
        <v>1611</v>
      </c>
      <c r="F70" s="63" t="s">
        <v>1520</v>
      </c>
      <c r="G70" s="69" t="str">
        <f>IF(tbl_cty_bp[[#This Row],[ten_ngan]]=MASTER!$B$1,ROW(),"")</f>
        <v/>
      </c>
      <c r="I70" s="49" t="s">
        <v>1784</v>
      </c>
      <c r="J70" s="49" t="s">
        <v>1785</v>
      </c>
      <c r="K70" s="49" t="s">
        <v>1755</v>
      </c>
      <c r="L70" s="64" t="s">
        <v>950</v>
      </c>
      <c r="M70" s="69" t="str">
        <f>IF(tbl_cty_phi[[#This Row],[ten_ngan]]=MASTER!$B$1,ROW(),"")</f>
        <v/>
      </c>
    </row>
    <row r="71" spans="3:13">
      <c r="C71" s="49" t="s">
        <v>829</v>
      </c>
      <c r="D71" s="49" t="s">
        <v>1488</v>
      </c>
      <c r="E71" s="49" t="s">
        <v>1611</v>
      </c>
      <c r="F71" s="63" t="s">
        <v>1520</v>
      </c>
      <c r="G71" s="69" t="str">
        <f>IF(tbl_cty_bp[[#This Row],[ten_ngan]]=MASTER!$B$1,ROW(),"")</f>
        <v/>
      </c>
      <c r="I71" s="49" t="s">
        <v>1786</v>
      </c>
      <c r="J71" s="49" t="s">
        <v>1787</v>
      </c>
      <c r="K71" s="49" t="s">
        <v>1755</v>
      </c>
      <c r="L71" s="64" t="s">
        <v>950</v>
      </c>
      <c r="M71" s="69" t="str">
        <f>IF(tbl_cty_phi[[#This Row],[ten_ngan]]=MASTER!$B$1,ROW(),"")</f>
        <v/>
      </c>
    </row>
    <row r="72" spans="3:13">
      <c r="C72" s="49" t="s">
        <v>830</v>
      </c>
      <c r="D72" s="49" t="s">
        <v>1489</v>
      </c>
      <c r="E72" s="49" t="s">
        <v>1611</v>
      </c>
      <c r="F72" s="63" t="s">
        <v>1520</v>
      </c>
      <c r="G72" s="69" t="str">
        <f>IF(tbl_cty_bp[[#This Row],[ten_ngan]]=MASTER!$B$1,ROW(),"")</f>
        <v/>
      </c>
      <c r="I72" s="49" t="s">
        <v>1788</v>
      </c>
      <c r="J72" s="49" t="s">
        <v>1789</v>
      </c>
      <c r="K72" s="49" t="s">
        <v>1755</v>
      </c>
      <c r="L72" s="64" t="s">
        <v>950</v>
      </c>
      <c r="M72" s="69" t="str">
        <f>IF(tbl_cty_phi[[#This Row],[ten_ngan]]=MASTER!$B$1,ROW(),"")</f>
        <v/>
      </c>
    </row>
    <row r="73" spans="3:13">
      <c r="C73" s="49" t="s">
        <v>831</v>
      </c>
      <c r="D73" s="49" t="s">
        <v>1490</v>
      </c>
      <c r="E73" s="49" t="s">
        <v>1611</v>
      </c>
      <c r="F73" s="63" t="s">
        <v>1520</v>
      </c>
      <c r="G73" s="69" t="str">
        <f>IF(tbl_cty_bp[[#This Row],[ten_ngan]]=MASTER!$B$1,ROW(),"")</f>
        <v/>
      </c>
      <c r="I73" s="49" t="s">
        <v>1790</v>
      </c>
      <c r="J73" s="49" t="s">
        <v>1791</v>
      </c>
      <c r="K73" s="49" t="s">
        <v>1755</v>
      </c>
      <c r="L73" s="64" t="s">
        <v>950</v>
      </c>
      <c r="M73" s="69" t="str">
        <f>IF(tbl_cty_phi[[#This Row],[ten_ngan]]=MASTER!$B$1,ROW(),"")</f>
        <v/>
      </c>
    </row>
    <row r="74" spans="3:13">
      <c r="C74" s="49" t="s">
        <v>1491</v>
      </c>
      <c r="D74" s="49" t="s">
        <v>1492</v>
      </c>
      <c r="E74" s="49" t="s">
        <v>1611</v>
      </c>
      <c r="F74" s="63" t="s">
        <v>1520</v>
      </c>
      <c r="G74" s="69" t="str">
        <f>IF(tbl_cty_bp[[#This Row],[ten_ngan]]=MASTER!$B$1,ROW(),"")</f>
        <v/>
      </c>
      <c r="I74" s="49" t="s">
        <v>1792</v>
      </c>
      <c r="J74" s="49" t="s">
        <v>1793</v>
      </c>
      <c r="K74" s="49" t="s">
        <v>1755</v>
      </c>
      <c r="L74" s="64" t="s">
        <v>950</v>
      </c>
      <c r="M74" s="69" t="str">
        <f>IF(tbl_cty_phi[[#This Row],[ten_ngan]]=MASTER!$B$1,ROW(),"")</f>
        <v/>
      </c>
    </row>
    <row r="75" spans="3:13">
      <c r="C75" s="49" t="s">
        <v>832</v>
      </c>
      <c r="D75" s="49" t="s">
        <v>1493</v>
      </c>
      <c r="E75" s="49" t="s">
        <v>1611</v>
      </c>
      <c r="F75" s="63" t="s">
        <v>1520</v>
      </c>
      <c r="G75" s="69" t="str">
        <f>IF(tbl_cty_bp[[#This Row],[ten_ngan]]=MASTER!$B$1,ROW(),"")</f>
        <v/>
      </c>
      <c r="I75" s="49" t="s">
        <v>1794</v>
      </c>
      <c r="J75" s="49" t="s">
        <v>1795</v>
      </c>
      <c r="K75" s="49" t="s">
        <v>1755</v>
      </c>
      <c r="L75" s="64" t="s">
        <v>950</v>
      </c>
      <c r="M75" s="69" t="str">
        <f>IF(tbl_cty_phi[[#This Row],[ten_ngan]]=MASTER!$B$1,ROW(),"")</f>
        <v/>
      </c>
    </row>
    <row r="76" spans="3:13">
      <c r="C76" s="49" t="s">
        <v>1494</v>
      </c>
      <c r="D76" s="49" t="s">
        <v>1495</v>
      </c>
      <c r="E76" s="49" t="s">
        <v>1611</v>
      </c>
      <c r="F76" s="63" t="s">
        <v>1520</v>
      </c>
      <c r="G76" s="69" t="str">
        <f>IF(tbl_cty_bp[[#This Row],[ten_ngan]]=MASTER!$B$1,ROW(),"")</f>
        <v/>
      </c>
      <c r="I76" s="49" t="s">
        <v>1796</v>
      </c>
      <c r="J76" s="49" t="s">
        <v>1797</v>
      </c>
      <c r="K76" s="49" t="s">
        <v>1755</v>
      </c>
      <c r="L76" s="64" t="s">
        <v>950</v>
      </c>
      <c r="M76" s="69" t="str">
        <f>IF(tbl_cty_phi[[#This Row],[ten_ngan]]=MASTER!$B$1,ROW(),"")</f>
        <v/>
      </c>
    </row>
    <row r="77" spans="3:13">
      <c r="C77" s="49" t="s">
        <v>833</v>
      </c>
      <c r="D77" s="49" t="s">
        <v>1496</v>
      </c>
      <c r="E77" s="49" t="s">
        <v>1611</v>
      </c>
      <c r="F77" s="63" t="s">
        <v>1520</v>
      </c>
      <c r="G77" s="69" t="str">
        <f>IF(tbl_cty_bp[[#This Row],[ten_ngan]]=MASTER!$B$1,ROW(),"")</f>
        <v/>
      </c>
      <c r="I77" s="49" t="s">
        <v>1798</v>
      </c>
      <c r="J77" s="49" t="s">
        <v>1799</v>
      </c>
      <c r="K77" s="49" t="s">
        <v>1800</v>
      </c>
      <c r="L77" s="64" t="s">
        <v>950</v>
      </c>
      <c r="M77" s="69" t="str">
        <f>IF(tbl_cty_phi[[#This Row],[ten_ngan]]=MASTER!$B$1,ROW(),"")</f>
        <v/>
      </c>
    </row>
    <row r="78" spans="3:13">
      <c r="C78" s="49" t="s">
        <v>834</v>
      </c>
      <c r="D78" s="49" t="s">
        <v>1497</v>
      </c>
      <c r="E78" s="49" t="s">
        <v>1611</v>
      </c>
      <c r="F78" s="63" t="s">
        <v>1520</v>
      </c>
      <c r="G78" s="69" t="str">
        <f>IF(tbl_cty_bp[[#This Row],[ten_ngan]]=MASTER!$B$1,ROW(),"")</f>
        <v/>
      </c>
      <c r="I78" s="49" t="s">
        <v>1801</v>
      </c>
      <c r="J78" s="49" t="s">
        <v>1802</v>
      </c>
      <c r="K78" s="49" t="s">
        <v>1800</v>
      </c>
      <c r="L78" s="64" t="s">
        <v>950</v>
      </c>
      <c r="M78" s="69" t="str">
        <f>IF(tbl_cty_phi[[#This Row],[ten_ngan]]=MASTER!$B$1,ROW(),"")</f>
        <v/>
      </c>
    </row>
    <row r="79" spans="3:13">
      <c r="C79" s="49" t="s">
        <v>835</v>
      </c>
      <c r="D79" s="49" t="s">
        <v>1498</v>
      </c>
      <c r="E79" s="49" t="s">
        <v>1611</v>
      </c>
      <c r="F79" s="63" t="s">
        <v>1520</v>
      </c>
      <c r="G79" s="69" t="str">
        <f>IF(tbl_cty_bp[[#This Row],[ten_ngan]]=MASTER!$B$1,ROW(),"")</f>
        <v/>
      </c>
      <c r="I79" s="49" t="s">
        <v>1803</v>
      </c>
      <c r="J79" s="49" t="s">
        <v>1804</v>
      </c>
      <c r="K79" s="49" t="s">
        <v>1800</v>
      </c>
      <c r="L79" s="64" t="s">
        <v>950</v>
      </c>
      <c r="M79" s="69" t="str">
        <f>IF(tbl_cty_phi[[#This Row],[ten_ngan]]=MASTER!$B$1,ROW(),"")</f>
        <v/>
      </c>
    </row>
    <row r="80" spans="3:13">
      <c r="C80" s="49" t="s">
        <v>2186</v>
      </c>
      <c r="D80" s="49" t="s">
        <v>2187</v>
      </c>
      <c r="E80" s="49" t="s">
        <v>1611</v>
      </c>
      <c r="F80" s="63" t="s">
        <v>1520</v>
      </c>
      <c r="G80" s="69" t="str">
        <f>IF(tbl_cty_bp[[#This Row],[ten_ngan]]=MASTER!$B$1,ROW(),"")</f>
        <v/>
      </c>
      <c r="I80" s="49" t="s">
        <v>1805</v>
      </c>
      <c r="J80" s="49" t="s">
        <v>1806</v>
      </c>
      <c r="K80" s="49" t="s">
        <v>1800</v>
      </c>
      <c r="L80" s="64" t="s">
        <v>950</v>
      </c>
      <c r="M80" s="69" t="str">
        <f>IF(tbl_cty_phi[[#This Row],[ten_ngan]]=MASTER!$B$1,ROW(),"")</f>
        <v/>
      </c>
    </row>
    <row r="81" spans="3:13">
      <c r="C81" s="49" t="s">
        <v>836</v>
      </c>
      <c r="D81" s="49" t="s">
        <v>1499</v>
      </c>
      <c r="E81" s="49" t="s">
        <v>1611</v>
      </c>
      <c r="F81" s="63" t="s">
        <v>1520</v>
      </c>
      <c r="G81" s="69" t="str">
        <f>IF(tbl_cty_bp[[#This Row],[ten_ngan]]=MASTER!$B$1,ROW(),"")</f>
        <v/>
      </c>
      <c r="I81" s="49" t="s">
        <v>1807</v>
      </c>
      <c r="J81" s="49" t="s">
        <v>1808</v>
      </c>
      <c r="K81" s="49" t="s">
        <v>1800</v>
      </c>
      <c r="L81" s="64" t="s">
        <v>950</v>
      </c>
      <c r="M81" s="69" t="str">
        <f>IF(tbl_cty_phi[[#This Row],[ten_ngan]]=MASTER!$B$1,ROW(),"")</f>
        <v/>
      </c>
    </row>
    <row r="82" spans="3:13">
      <c r="C82" s="49" t="s">
        <v>1500</v>
      </c>
      <c r="D82" s="49" t="s">
        <v>1501</v>
      </c>
      <c r="E82" s="49" t="s">
        <v>1611</v>
      </c>
      <c r="F82" s="63" t="s">
        <v>1520</v>
      </c>
      <c r="G82" s="69" t="str">
        <f>IF(tbl_cty_bp[[#This Row],[ten_ngan]]=MASTER!$B$1,ROW(),"")</f>
        <v/>
      </c>
      <c r="I82" s="49" t="s">
        <v>1809</v>
      </c>
      <c r="J82" s="49" t="s">
        <v>1810</v>
      </c>
      <c r="K82" s="49" t="s">
        <v>1800</v>
      </c>
      <c r="L82" s="64" t="s">
        <v>950</v>
      </c>
      <c r="M82" s="69" t="str">
        <f>IF(tbl_cty_phi[[#This Row],[ten_ngan]]=MASTER!$B$1,ROW(),"")</f>
        <v/>
      </c>
    </row>
    <row r="83" spans="3:13">
      <c r="C83" s="49" t="s">
        <v>837</v>
      </c>
      <c r="D83" s="49" t="s">
        <v>1502</v>
      </c>
      <c r="E83" s="49" t="s">
        <v>1611</v>
      </c>
      <c r="F83" s="63" t="s">
        <v>1520</v>
      </c>
      <c r="G83" s="69" t="str">
        <f>IF(tbl_cty_bp[[#This Row],[ten_ngan]]=MASTER!$B$1,ROW(),"")</f>
        <v/>
      </c>
      <c r="I83" s="49" t="s">
        <v>2192</v>
      </c>
      <c r="J83" s="49" t="s">
        <v>2193</v>
      </c>
      <c r="K83" s="49" t="s">
        <v>2194</v>
      </c>
      <c r="L83" s="64" t="s">
        <v>950</v>
      </c>
      <c r="M83" s="69" t="str">
        <f>IF(tbl_cty_phi[[#This Row],[ten_ngan]]=MASTER!$B$1,ROW(),"")</f>
        <v/>
      </c>
    </row>
    <row r="84" spans="3:13">
      <c r="C84" s="49" t="s">
        <v>838</v>
      </c>
      <c r="D84" s="49" t="s">
        <v>1503</v>
      </c>
      <c r="E84" s="49" t="s">
        <v>1611</v>
      </c>
      <c r="F84" s="63" t="s">
        <v>1520</v>
      </c>
      <c r="G84" s="69" t="str">
        <f>IF(tbl_cty_bp[[#This Row],[ten_ngan]]=MASTER!$B$1,ROW(),"")</f>
        <v/>
      </c>
      <c r="I84" s="49" t="s">
        <v>2195</v>
      </c>
      <c r="J84" s="49" t="s">
        <v>2196</v>
      </c>
      <c r="K84" s="49" t="s">
        <v>2194</v>
      </c>
      <c r="L84" s="64" t="s">
        <v>950</v>
      </c>
      <c r="M84" s="69" t="str">
        <f>IF(tbl_cty_phi[[#This Row],[ten_ngan]]=MASTER!$B$1,ROW(),"")</f>
        <v/>
      </c>
    </row>
    <row r="85" spans="3:13">
      <c r="C85" s="49" t="s">
        <v>839</v>
      </c>
      <c r="D85" s="49" t="s">
        <v>1504</v>
      </c>
      <c r="E85" s="49" t="s">
        <v>1611</v>
      </c>
      <c r="F85" s="63" t="s">
        <v>1520</v>
      </c>
      <c r="G85" s="69" t="str">
        <f>IF(tbl_cty_bp[[#This Row],[ten_ngan]]=MASTER!$B$1,ROW(),"")</f>
        <v/>
      </c>
      <c r="I85" s="49" t="s">
        <v>2197</v>
      </c>
      <c r="J85" s="49" t="s">
        <v>2198</v>
      </c>
      <c r="K85" s="49" t="s">
        <v>2194</v>
      </c>
      <c r="L85" s="64" t="s">
        <v>950</v>
      </c>
      <c r="M85" s="69" t="str">
        <f>IF(tbl_cty_phi[[#This Row],[ten_ngan]]=MASTER!$B$1,ROW(),"")</f>
        <v/>
      </c>
    </row>
    <row r="86" spans="3:13">
      <c r="C86" s="49" t="s">
        <v>840</v>
      </c>
      <c r="D86" s="49" t="s">
        <v>1505</v>
      </c>
      <c r="E86" s="49" t="s">
        <v>1611</v>
      </c>
      <c r="F86" s="63" t="s">
        <v>1520</v>
      </c>
      <c r="G86" s="69" t="str">
        <f>IF(tbl_cty_bp[[#This Row],[ten_ngan]]=MASTER!$B$1,ROW(),"")</f>
        <v/>
      </c>
      <c r="I86" s="49" t="s">
        <v>2199</v>
      </c>
      <c r="J86" s="49" t="s">
        <v>2200</v>
      </c>
      <c r="K86" s="49" t="s">
        <v>2194</v>
      </c>
      <c r="L86" s="64" t="s">
        <v>950</v>
      </c>
      <c r="M86" s="69" t="str">
        <f>IF(tbl_cty_phi[[#This Row],[ten_ngan]]=MASTER!$B$1,ROW(),"")</f>
        <v/>
      </c>
    </row>
    <row r="87" spans="3:13">
      <c r="C87" s="49" t="s">
        <v>841</v>
      </c>
      <c r="D87" s="49" t="s">
        <v>1506</v>
      </c>
      <c r="E87" s="49" t="s">
        <v>1611</v>
      </c>
      <c r="F87" s="63" t="s">
        <v>1520</v>
      </c>
      <c r="G87" s="69" t="str">
        <f>IF(tbl_cty_bp[[#This Row],[ten_ngan]]=MASTER!$B$1,ROW(),"")</f>
        <v/>
      </c>
      <c r="I87" s="49" t="s">
        <v>2201</v>
      </c>
      <c r="J87" s="49" t="s">
        <v>2202</v>
      </c>
      <c r="K87" s="49" t="s">
        <v>2194</v>
      </c>
      <c r="L87" s="64" t="s">
        <v>950</v>
      </c>
      <c r="M87" s="69" t="str">
        <f>IF(tbl_cty_phi[[#This Row],[ten_ngan]]=MASTER!$B$1,ROW(),"")</f>
        <v/>
      </c>
    </row>
    <row r="88" spans="3:13">
      <c r="C88" s="49" t="s">
        <v>2188</v>
      </c>
      <c r="D88" s="49" t="s">
        <v>2189</v>
      </c>
      <c r="E88" s="49" t="s">
        <v>1611</v>
      </c>
      <c r="F88" s="63" t="s">
        <v>1520</v>
      </c>
      <c r="G88" s="69" t="str">
        <f>IF(tbl_cty_bp[[#This Row],[ten_ngan]]=MASTER!$B$1,ROW(),"")</f>
        <v/>
      </c>
      <c r="I88" s="49" t="s">
        <v>2203</v>
      </c>
      <c r="J88" s="49" t="s">
        <v>2204</v>
      </c>
      <c r="K88" s="49" t="s">
        <v>2194</v>
      </c>
      <c r="L88" s="64" t="s">
        <v>950</v>
      </c>
      <c r="M88" s="69" t="str">
        <f>IF(tbl_cty_phi[[#This Row],[ten_ngan]]=MASTER!$B$1,ROW(),"")</f>
        <v/>
      </c>
    </row>
    <row r="89" spans="3:13">
      <c r="C89" s="49" t="s">
        <v>842</v>
      </c>
      <c r="D89" s="49" t="s">
        <v>1507</v>
      </c>
      <c r="E89" s="49" t="s">
        <v>1611</v>
      </c>
      <c r="F89" s="63" t="s">
        <v>1520</v>
      </c>
      <c r="G89" s="69" t="str">
        <f>IF(tbl_cty_bp[[#This Row],[ten_ngan]]=MASTER!$B$1,ROW(),"")</f>
        <v/>
      </c>
      <c r="I89" s="49" t="s">
        <v>2205</v>
      </c>
      <c r="J89" s="49" t="s">
        <v>2206</v>
      </c>
      <c r="K89" s="49" t="s">
        <v>2194</v>
      </c>
      <c r="L89" s="64" t="s">
        <v>950</v>
      </c>
      <c r="M89" s="69" t="str">
        <f>IF(tbl_cty_phi[[#This Row],[ten_ngan]]=MASTER!$B$1,ROW(),"")</f>
        <v/>
      </c>
    </row>
    <row r="90" spans="3:13">
      <c r="C90" s="49" t="s">
        <v>1508</v>
      </c>
      <c r="D90" s="49" t="s">
        <v>1509</v>
      </c>
      <c r="E90" s="49" t="s">
        <v>1611</v>
      </c>
      <c r="F90" s="63" t="s">
        <v>1520</v>
      </c>
      <c r="G90" s="69" t="str">
        <f>IF(tbl_cty_bp[[#This Row],[ten_ngan]]=MASTER!$B$1,ROW(),"")</f>
        <v/>
      </c>
      <c r="I90" s="49" t="s">
        <v>2207</v>
      </c>
      <c r="J90" s="49" t="s">
        <v>2208</v>
      </c>
      <c r="K90" s="49" t="s">
        <v>2194</v>
      </c>
      <c r="L90" s="64" t="s">
        <v>950</v>
      </c>
      <c r="M90" s="69" t="str">
        <f>IF(tbl_cty_phi[[#This Row],[ten_ngan]]=MASTER!$B$1,ROW(),"")</f>
        <v/>
      </c>
    </row>
    <row r="91" spans="3:13">
      <c r="C91" s="49" t="s">
        <v>843</v>
      </c>
      <c r="D91" s="49" t="s">
        <v>1510</v>
      </c>
      <c r="E91" s="49" t="s">
        <v>1611</v>
      </c>
      <c r="F91" s="63" t="s">
        <v>1520</v>
      </c>
      <c r="G91" s="69" t="str">
        <f>IF(tbl_cty_bp[[#This Row],[ten_ngan]]=MASTER!$B$1,ROW(),"")</f>
        <v/>
      </c>
      <c r="I91" s="49" t="s">
        <v>1811</v>
      </c>
      <c r="J91" s="49" t="s">
        <v>1812</v>
      </c>
      <c r="K91" s="49" t="s">
        <v>1813</v>
      </c>
      <c r="L91" s="64" t="s">
        <v>950</v>
      </c>
      <c r="M91" s="69" t="str">
        <f>IF(tbl_cty_phi[[#This Row],[ten_ngan]]=MASTER!$B$1,ROW(),"")</f>
        <v/>
      </c>
    </row>
    <row r="92" spans="3:13">
      <c r="C92" s="49" t="s">
        <v>1511</v>
      </c>
      <c r="D92" s="49" t="s">
        <v>1512</v>
      </c>
      <c r="E92" s="49" t="s">
        <v>1611</v>
      </c>
      <c r="F92" s="63" t="s">
        <v>1520</v>
      </c>
      <c r="G92" s="69" t="str">
        <f>IF(tbl_cty_bp[[#This Row],[ten_ngan]]=MASTER!$B$1,ROW(),"")</f>
        <v/>
      </c>
      <c r="I92" s="49" t="s">
        <v>1814</v>
      </c>
      <c r="J92" s="49" t="s">
        <v>1815</v>
      </c>
      <c r="K92" s="49" t="s">
        <v>1813</v>
      </c>
      <c r="L92" s="64" t="s">
        <v>950</v>
      </c>
      <c r="M92" s="69" t="str">
        <f>IF(tbl_cty_phi[[#This Row],[ten_ngan]]=MASTER!$B$1,ROW(),"")</f>
        <v/>
      </c>
    </row>
    <row r="93" spans="3:13">
      <c r="C93" s="49" t="s">
        <v>844</v>
      </c>
      <c r="D93" s="49" t="s">
        <v>1513</v>
      </c>
      <c r="E93" s="49" t="s">
        <v>1611</v>
      </c>
      <c r="F93" s="63" t="s">
        <v>1520</v>
      </c>
      <c r="G93" s="69" t="str">
        <f>IF(tbl_cty_bp[[#This Row],[ten_ngan]]=MASTER!$B$1,ROW(),"")</f>
        <v/>
      </c>
      <c r="I93" s="49" t="s">
        <v>1816</v>
      </c>
      <c r="J93" s="49" t="s">
        <v>1817</v>
      </c>
      <c r="K93" s="49" t="s">
        <v>1818</v>
      </c>
      <c r="L93" s="64" t="s">
        <v>950</v>
      </c>
      <c r="M93" s="69" t="str">
        <f>IF(tbl_cty_phi[[#This Row],[ten_ngan]]=MASTER!$B$1,ROW(),"")</f>
        <v/>
      </c>
    </row>
    <row r="94" spans="3:13">
      <c r="C94" s="49" t="s">
        <v>845</v>
      </c>
      <c r="D94" s="49" t="s">
        <v>1514</v>
      </c>
      <c r="E94" s="49" t="s">
        <v>1611</v>
      </c>
      <c r="F94" s="63" t="s">
        <v>1520</v>
      </c>
      <c r="G94" s="69" t="str">
        <f>IF(tbl_cty_bp[[#This Row],[ten_ngan]]=MASTER!$B$1,ROW(),"")</f>
        <v/>
      </c>
      <c r="I94" s="49" t="s">
        <v>1819</v>
      </c>
      <c r="J94" s="49" t="s">
        <v>1820</v>
      </c>
      <c r="K94" s="49" t="s">
        <v>1818</v>
      </c>
      <c r="L94" s="64" t="s">
        <v>950</v>
      </c>
      <c r="M94" s="69" t="str">
        <f>IF(tbl_cty_phi[[#This Row],[ten_ngan]]=MASTER!$B$1,ROW(),"")</f>
        <v/>
      </c>
    </row>
    <row r="95" spans="3:13">
      <c r="C95" s="49" t="s">
        <v>846</v>
      </c>
      <c r="D95" s="49" t="s">
        <v>1515</v>
      </c>
      <c r="E95" s="49" t="s">
        <v>1611</v>
      </c>
      <c r="F95" s="63" t="s">
        <v>1520</v>
      </c>
      <c r="G95" s="69" t="str">
        <f>IF(tbl_cty_bp[[#This Row],[ten_ngan]]=MASTER!$B$1,ROW(),"")</f>
        <v/>
      </c>
      <c r="I95" s="49" t="s">
        <v>1821</v>
      </c>
      <c r="J95" s="49" t="s">
        <v>1822</v>
      </c>
      <c r="K95" s="49" t="s">
        <v>1818</v>
      </c>
      <c r="L95" s="64" t="s">
        <v>950</v>
      </c>
      <c r="M95" s="69" t="str">
        <f>IF(tbl_cty_phi[[#This Row],[ten_ngan]]=MASTER!$B$1,ROW(),"")</f>
        <v/>
      </c>
    </row>
    <row r="96" spans="3:13">
      <c r="C96" s="49" t="s">
        <v>856</v>
      </c>
      <c r="D96" s="49" t="s">
        <v>857</v>
      </c>
      <c r="E96" s="49" t="s">
        <v>858</v>
      </c>
      <c r="F96" s="63" t="s">
        <v>920</v>
      </c>
      <c r="G96" s="69" t="str">
        <f>IF(tbl_cty_bp[[#This Row],[ten_ngan]]=MASTER!$B$1,ROW(),"")</f>
        <v/>
      </c>
      <c r="I96" s="49" t="s">
        <v>1823</v>
      </c>
      <c r="J96" s="49" t="s">
        <v>1824</v>
      </c>
      <c r="K96" s="49" t="s">
        <v>1818</v>
      </c>
      <c r="L96" s="64" t="s">
        <v>950</v>
      </c>
      <c r="M96" s="69" t="str">
        <f>IF(tbl_cty_phi[[#This Row],[ten_ngan]]=MASTER!$B$1,ROW(),"")</f>
        <v/>
      </c>
    </row>
    <row r="97" spans="3:13">
      <c r="C97" s="49" t="s">
        <v>204</v>
      </c>
      <c r="D97" s="49" t="s">
        <v>205</v>
      </c>
      <c r="E97" s="49" t="s">
        <v>206</v>
      </c>
      <c r="F97" s="63" t="s">
        <v>921</v>
      </c>
      <c r="G97" s="69" t="str">
        <f>IF(tbl_cty_bp[[#This Row],[ten_ngan]]=MASTER!$B$1,ROW(),"")</f>
        <v/>
      </c>
      <c r="I97" s="49" t="s">
        <v>1825</v>
      </c>
      <c r="J97" s="49" t="s">
        <v>1826</v>
      </c>
      <c r="K97" s="49" t="s">
        <v>1818</v>
      </c>
      <c r="L97" s="64" t="s">
        <v>950</v>
      </c>
      <c r="M97" s="69" t="str">
        <f>IF(tbl_cty_phi[[#This Row],[ten_ngan]]=MASTER!$B$1,ROW(),"")</f>
        <v/>
      </c>
    </row>
    <row r="98" spans="3:13">
      <c r="C98" s="49" t="s">
        <v>183</v>
      </c>
      <c r="D98" s="49" t="s">
        <v>184</v>
      </c>
      <c r="E98" s="49" t="s">
        <v>185</v>
      </c>
      <c r="F98" s="63" t="s">
        <v>922</v>
      </c>
      <c r="G98" s="69" t="str">
        <f>IF(tbl_cty_bp[[#This Row],[ten_ngan]]=MASTER!$B$1,ROW(),"")</f>
        <v/>
      </c>
      <c r="I98" s="49" t="s">
        <v>1827</v>
      </c>
      <c r="J98" s="49" t="s">
        <v>1828</v>
      </c>
      <c r="K98" s="49" t="s">
        <v>1818</v>
      </c>
      <c r="L98" s="64" t="s">
        <v>950</v>
      </c>
      <c r="M98" s="69" t="str">
        <f>IF(tbl_cty_phi[[#This Row],[ten_ngan]]=MASTER!$B$1,ROW(),"")</f>
        <v/>
      </c>
    </row>
    <row r="99" spans="3:13">
      <c r="C99" s="49" t="s">
        <v>186</v>
      </c>
      <c r="D99" s="49" t="s">
        <v>187</v>
      </c>
      <c r="E99" s="49" t="s">
        <v>185</v>
      </c>
      <c r="F99" s="63" t="s">
        <v>922</v>
      </c>
      <c r="G99" s="69" t="str">
        <f>IF(tbl_cty_bp[[#This Row],[ten_ngan]]=MASTER!$B$1,ROW(),"")</f>
        <v/>
      </c>
      <c r="I99" s="49" t="s">
        <v>1829</v>
      </c>
      <c r="J99" s="49" t="s">
        <v>1830</v>
      </c>
      <c r="K99" s="49" t="s">
        <v>1818</v>
      </c>
      <c r="L99" s="64" t="s">
        <v>950</v>
      </c>
      <c r="M99" s="69" t="str">
        <f>IF(tbl_cty_phi[[#This Row],[ten_ngan]]=MASTER!$B$1,ROW(),"")</f>
        <v/>
      </c>
    </row>
    <row r="100" spans="3:13">
      <c r="C100" s="49" t="s">
        <v>188</v>
      </c>
      <c r="D100" s="49" t="s">
        <v>189</v>
      </c>
      <c r="E100" s="49" t="s">
        <v>185</v>
      </c>
      <c r="F100" s="63" t="s">
        <v>922</v>
      </c>
      <c r="G100" s="69" t="str">
        <f>IF(tbl_cty_bp[[#This Row],[ten_ngan]]=MASTER!$B$1,ROW(),"")</f>
        <v/>
      </c>
      <c r="I100" s="49" t="s">
        <v>1831</v>
      </c>
      <c r="J100" s="49" t="s">
        <v>1832</v>
      </c>
      <c r="K100" s="49" t="s">
        <v>1818</v>
      </c>
      <c r="L100" s="64" t="s">
        <v>950</v>
      </c>
      <c r="M100" s="69" t="str">
        <f>IF(tbl_cty_phi[[#This Row],[ten_ngan]]=MASTER!$B$1,ROW(),"")</f>
        <v/>
      </c>
    </row>
    <row r="101" spans="3:13">
      <c r="C101" s="49" t="s">
        <v>190</v>
      </c>
      <c r="D101" s="49" t="s">
        <v>191</v>
      </c>
      <c r="E101" s="49" t="s">
        <v>185</v>
      </c>
      <c r="F101" s="63" t="s">
        <v>922</v>
      </c>
      <c r="G101" s="69" t="str">
        <f>IF(tbl_cty_bp[[#This Row],[ten_ngan]]=MASTER!$B$1,ROW(),"")</f>
        <v/>
      </c>
      <c r="I101" s="49" t="s">
        <v>1833</v>
      </c>
      <c r="J101" s="49" t="s">
        <v>1834</v>
      </c>
      <c r="K101" s="49" t="s">
        <v>1835</v>
      </c>
      <c r="L101" s="64" t="s">
        <v>950</v>
      </c>
      <c r="M101" s="69" t="str">
        <f>IF(tbl_cty_phi[[#This Row],[ten_ngan]]=MASTER!$B$1,ROW(),"")</f>
        <v/>
      </c>
    </row>
    <row r="102" spans="3:13">
      <c r="C102" s="49" t="s">
        <v>1028</v>
      </c>
      <c r="D102" s="49" t="s">
        <v>1029</v>
      </c>
      <c r="E102" s="49" t="s">
        <v>185</v>
      </c>
      <c r="F102" s="63" t="s">
        <v>922</v>
      </c>
      <c r="G102" s="69" t="str">
        <f>IF(tbl_cty_bp[[#This Row],[ten_ngan]]=MASTER!$B$1,ROW(),"")</f>
        <v/>
      </c>
      <c r="I102" s="49" t="s">
        <v>1836</v>
      </c>
      <c r="J102" s="49" t="s">
        <v>1837</v>
      </c>
      <c r="K102" s="49" t="s">
        <v>1835</v>
      </c>
      <c r="L102" s="64" t="s">
        <v>950</v>
      </c>
      <c r="M102" s="69" t="str">
        <f>IF(tbl_cty_phi[[#This Row],[ten_ngan]]=MASTER!$B$1,ROW(),"")</f>
        <v/>
      </c>
    </row>
    <row r="103" spans="3:13">
      <c r="C103" s="49" t="s">
        <v>1030</v>
      </c>
      <c r="D103" s="49" t="s">
        <v>1031</v>
      </c>
      <c r="E103" s="49" t="s">
        <v>185</v>
      </c>
      <c r="F103" s="63" t="s">
        <v>922</v>
      </c>
      <c r="G103" s="69" t="str">
        <f>IF(tbl_cty_bp[[#This Row],[ten_ngan]]=MASTER!$B$1,ROW(),"")</f>
        <v/>
      </c>
      <c r="I103" s="49" t="s">
        <v>1838</v>
      </c>
      <c r="J103" s="49" t="s">
        <v>1839</v>
      </c>
      <c r="K103" s="49" t="s">
        <v>1835</v>
      </c>
      <c r="L103" s="64" t="s">
        <v>950</v>
      </c>
      <c r="M103" s="69" t="str">
        <f>IF(tbl_cty_phi[[#This Row],[ten_ngan]]=MASTER!$B$1,ROW(),"")</f>
        <v/>
      </c>
    </row>
    <row r="104" spans="3:13">
      <c r="C104" s="49" t="s">
        <v>192</v>
      </c>
      <c r="D104" s="49" t="s">
        <v>193</v>
      </c>
      <c r="E104" s="49" t="s">
        <v>194</v>
      </c>
      <c r="F104" s="63" t="s">
        <v>923</v>
      </c>
      <c r="G104" s="69" t="str">
        <f>IF(tbl_cty_bp[[#This Row],[ten_ngan]]=MASTER!$B$1,ROW(),"")</f>
        <v/>
      </c>
      <c r="I104" s="49" t="s">
        <v>1840</v>
      </c>
      <c r="J104" s="49" t="s">
        <v>1841</v>
      </c>
      <c r="K104" s="49" t="s">
        <v>1835</v>
      </c>
      <c r="L104" s="64" t="s">
        <v>950</v>
      </c>
      <c r="M104" s="69" t="str">
        <f>IF(tbl_cty_phi[[#This Row],[ten_ngan]]=MASTER!$B$1,ROW(),"")</f>
        <v/>
      </c>
    </row>
    <row r="105" spans="3:13">
      <c r="C105" s="49" t="s">
        <v>195</v>
      </c>
      <c r="D105" s="49" t="s">
        <v>196</v>
      </c>
      <c r="E105" s="49" t="s">
        <v>194</v>
      </c>
      <c r="F105" s="63" t="s">
        <v>923</v>
      </c>
      <c r="G105" s="69" t="str">
        <f>IF(tbl_cty_bp[[#This Row],[ten_ngan]]=MASTER!$B$1,ROW(),"")</f>
        <v/>
      </c>
      <c r="I105" s="49" t="s">
        <v>1842</v>
      </c>
      <c r="J105" s="49" t="s">
        <v>1843</v>
      </c>
      <c r="K105" s="49" t="s">
        <v>1835</v>
      </c>
      <c r="L105" s="64" t="s">
        <v>950</v>
      </c>
      <c r="M105" s="69" t="str">
        <f>IF(tbl_cty_phi[[#This Row],[ten_ngan]]=MASTER!$B$1,ROW(),"")</f>
        <v/>
      </c>
    </row>
    <row r="106" spans="3:13">
      <c r="C106" s="49" t="s">
        <v>197</v>
      </c>
      <c r="D106" s="49" t="s">
        <v>198</v>
      </c>
      <c r="E106" s="49" t="s">
        <v>194</v>
      </c>
      <c r="F106" s="63" t="s">
        <v>923</v>
      </c>
      <c r="G106" s="69" t="str">
        <f>IF(tbl_cty_bp[[#This Row],[ten_ngan]]=MASTER!$B$1,ROW(),"")</f>
        <v/>
      </c>
      <c r="I106" s="49" t="s">
        <v>1844</v>
      </c>
      <c r="J106" s="49" t="s">
        <v>1845</v>
      </c>
      <c r="K106" s="49" t="s">
        <v>1835</v>
      </c>
      <c r="L106" s="64" t="s">
        <v>950</v>
      </c>
      <c r="M106" s="69" t="str">
        <f>IF(tbl_cty_phi[[#This Row],[ten_ngan]]=MASTER!$B$1,ROW(),"")</f>
        <v/>
      </c>
    </row>
    <row r="107" spans="3:13">
      <c r="C107" s="49" t="s">
        <v>199</v>
      </c>
      <c r="D107" s="49" t="s">
        <v>200</v>
      </c>
      <c r="E107" s="49" t="s">
        <v>194</v>
      </c>
      <c r="F107" s="63" t="s">
        <v>923</v>
      </c>
      <c r="G107" s="69" t="str">
        <f>IF(tbl_cty_bp[[#This Row],[ten_ngan]]=MASTER!$B$1,ROW(),"")</f>
        <v/>
      </c>
      <c r="I107" s="49" t="s">
        <v>1846</v>
      </c>
      <c r="J107" s="49" t="s">
        <v>1847</v>
      </c>
      <c r="K107" s="49" t="s">
        <v>1835</v>
      </c>
      <c r="L107" s="64" t="s">
        <v>950</v>
      </c>
      <c r="M107" s="69" t="str">
        <f>IF(tbl_cty_phi[[#This Row],[ten_ngan]]=MASTER!$B$1,ROW(),"")</f>
        <v/>
      </c>
    </row>
    <row r="108" spans="3:13">
      <c r="C108" s="49" t="s">
        <v>1032</v>
      </c>
      <c r="D108" s="49" t="s">
        <v>1033</v>
      </c>
      <c r="E108" s="49" t="s">
        <v>194</v>
      </c>
      <c r="F108" s="63" t="s">
        <v>923</v>
      </c>
      <c r="G108" s="69" t="str">
        <f>IF(tbl_cty_bp[[#This Row],[ten_ngan]]=MASTER!$B$1,ROW(),"")</f>
        <v/>
      </c>
      <c r="I108" s="49" t="s">
        <v>1848</v>
      </c>
      <c r="J108" s="49" t="s">
        <v>1849</v>
      </c>
      <c r="K108" s="49" t="s">
        <v>1835</v>
      </c>
      <c r="L108" s="64" t="s">
        <v>950</v>
      </c>
      <c r="M108" s="69" t="str">
        <f>IF(tbl_cty_phi[[#This Row],[ten_ngan]]=MASTER!$B$1,ROW(),"")</f>
        <v/>
      </c>
    </row>
    <row r="109" spans="3:13">
      <c r="C109" s="49" t="s">
        <v>1516</v>
      </c>
      <c r="D109" s="49" t="s">
        <v>1517</v>
      </c>
      <c r="E109" s="49" t="s">
        <v>1518</v>
      </c>
      <c r="F109" s="63" t="s">
        <v>945</v>
      </c>
      <c r="G109" s="69" t="str">
        <f>IF(tbl_cty_bp[[#This Row],[ten_ngan]]=MASTER!$B$1,ROW(),"")</f>
        <v/>
      </c>
      <c r="I109" s="49" t="s">
        <v>1850</v>
      </c>
      <c r="J109" s="49" t="s">
        <v>1851</v>
      </c>
      <c r="K109" s="49" t="s">
        <v>1835</v>
      </c>
      <c r="L109" s="64" t="s">
        <v>950</v>
      </c>
      <c r="M109" s="69" t="str">
        <f>IF(tbl_cty_phi[[#This Row],[ten_ngan]]=MASTER!$B$1,ROW(),"")</f>
        <v/>
      </c>
    </row>
    <row r="110" spans="3:13">
      <c r="C110" s="49" t="s">
        <v>1602</v>
      </c>
      <c r="D110" s="49" t="s">
        <v>1603</v>
      </c>
      <c r="E110" s="49" t="s">
        <v>1610</v>
      </c>
      <c r="F110" s="63" t="s">
        <v>924</v>
      </c>
      <c r="G110" s="69" t="str">
        <f>IF(tbl_cty_bp[[#This Row],[ten_ngan]]=MASTER!$B$1,ROW(),"")</f>
        <v/>
      </c>
      <c r="I110" s="49" t="s">
        <v>1852</v>
      </c>
      <c r="J110" s="49" t="s">
        <v>1853</v>
      </c>
      <c r="K110" s="49" t="s">
        <v>1835</v>
      </c>
      <c r="L110" s="64" t="s">
        <v>950</v>
      </c>
      <c r="M110" s="69" t="str">
        <f>IF(tbl_cty_phi[[#This Row],[ten_ngan]]=MASTER!$B$1,ROW(),"")</f>
        <v/>
      </c>
    </row>
    <row r="111" spans="3:13">
      <c r="C111" s="49" t="s">
        <v>1604</v>
      </c>
      <c r="D111" s="49" t="s">
        <v>1605</v>
      </c>
      <c r="E111" s="49" t="s">
        <v>1610</v>
      </c>
      <c r="F111" s="63" t="s">
        <v>924</v>
      </c>
      <c r="G111" s="69" t="str">
        <f>IF(tbl_cty_bp[[#This Row],[ten_ngan]]=MASTER!$B$1,ROW(),"")</f>
        <v/>
      </c>
      <c r="I111" s="49" t="s">
        <v>1854</v>
      </c>
      <c r="J111" s="49" t="s">
        <v>1855</v>
      </c>
      <c r="K111" s="49" t="s">
        <v>1856</v>
      </c>
      <c r="L111" s="64" t="s">
        <v>950</v>
      </c>
      <c r="M111" s="69" t="str">
        <f>IF(tbl_cty_phi[[#This Row],[ten_ngan]]=MASTER!$B$1,ROW(),"")</f>
        <v/>
      </c>
    </row>
    <row r="112" spans="3:13">
      <c r="C112" s="49" t="s">
        <v>850</v>
      </c>
      <c r="D112" s="49" t="s">
        <v>851</v>
      </c>
      <c r="E112" s="49" t="s">
        <v>852</v>
      </c>
      <c r="F112" s="63" t="s">
        <v>924</v>
      </c>
      <c r="G112" s="69" t="str">
        <f>IF(tbl_cty_bp[[#This Row],[ten_ngan]]=MASTER!$B$1,ROW(),"")</f>
        <v/>
      </c>
      <c r="I112" s="49" t="s">
        <v>1857</v>
      </c>
      <c r="J112" s="49" t="s">
        <v>1858</v>
      </c>
      <c r="K112" s="49" t="s">
        <v>1856</v>
      </c>
      <c r="L112" s="64" t="s">
        <v>950</v>
      </c>
      <c r="M112" s="69" t="str">
        <f>IF(tbl_cty_phi[[#This Row],[ten_ngan]]=MASTER!$B$1,ROW(),"")</f>
        <v/>
      </c>
    </row>
    <row r="113" spans="3:13">
      <c r="C113" s="49" t="s">
        <v>158</v>
      </c>
      <c r="D113" s="49" t="s">
        <v>159</v>
      </c>
      <c r="E113" s="49" t="s">
        <v>160</v>
      </c>
      <c r="F113" s="63" t="s">
        <v>925</v>
      </c>
      <c r="G113" s="69" t="str">
        <f>IF(tbl_cty_bp[[#This Row],[ten_ngan]]=MASTER!$B$1,ROW(),"")</f>
        <v/>
      </c>
      <c r="I113" s="49" t="s">
        <v>1859</v>
      </c>
      <c r="J113" s="49" t="s">
        <v>1860</v>
      </c>
      <c r="K113" s="49" t="s">
        <v>1856</v>
      </c>
      <c r="L113" s="64" t="s">
        <v>950</v>
      </c>
      <c r="M113" s="69" t="str">
        <f>IF(tbl_cty_phi[[#This Row],[ten_ngan]]=MASTER!$B$1,ROW(),"")</f>
        <v/>
      </c>
    </row>
    <row r="114" spans="3:13">
      <c r="C114" s="49" t="s">
        <v>161</v>
      </c>
      <c r="D114" s="49" t="s">
        <v>162</v>
      </c>
      <c r="E114" s="49" t="s">
        <v>160</v>
      </c>
      <c r="F114" s="63" t="s">
        <v>925</v>
      </c>
      <c r="G114" s="69" t="str">
        <f>IF(tbl_cty_bp[[#This Row],[ten_ngan]]=MASTER!$B$1,ROW(),"")</f>
        <v/>
      </c>
      <c r="I114" s="49" t="s">
        <v>1861</v>
      </c>
      <c r="J114" s="49" t="s">
        <v>1862</v>
      </c>
      <c r="K114" s="49" t="s">
        <v>1856</v>
      </c>
      <c r="L114" s="64" t="s">
        <v>950</v>
      </c>
      <c r="M114" s="69" t="str">
        <f>IF(tbl_cty_phi[[#This Row],[ten_ngan]]=MASTER!$B$1,ROW(),"")</f>
        <v/>
      </c>
    </row>
    <row r="115" spans="3:13">
      <c r="C115" s="49" t="s">
        <v>163</v>
      </c>
      <c r="D115" s="49" t="s">
        <v>164</v>
      </c>
      <c r="E115" s="49" t="s">
        <v>160</v>
      </c>
      <c r="F115" s="63" t="s">
        <v>925</v>
      </c>
      <c r="G115" s="69" t="str">
        <f>IF(tbl_cty_bp[[#This Row],[ten_ngan]]=MASTER!$B$1,ROW(),"")</f>
        <v/>
      </c>
      <c r="I115" s="49" t="s">
        <v>1863</v>
      </c>
      <c r="J115" s="49" t="s">
        <v>1864</v>
      </c>
      <c r="K115" s="49" t="s">
        <v>1865</v>
      </c>
      <c r="L115" s="64" t="s">
        <v>950</v>
      </c>
      <c r="M115" s="69" t="str">
        <f>IF(tbl_cty_phi[[#This Row],[ten_ngan]]=MASTER!$B$1,ROW(),"")</f>
        <v/>
      </c>
    </row>
    <row r="116" spans="3:13">
      <c r="C116" s="49" t="s">
        <v>165</v>
      </c>
      <c r="D116" s="49" t="s">
        <v>166</v>
      </c>
      <c r="E116" s="49" t="s">
        <v>160</v>
      </c>
      <c r="F116" s="63" t="s">
        <v>925</v>
      </c>
      <c r="G116" s="69" t="str">
        <f>IF(tbl_cty_bp[[#This Row],[ten_ngan]]=MASTER!$B$1,ROW(),"")</f>
        <v/>
      </c>
      <c r="I116" s="49" t="s">
        <v>1866</v>
      </c>
      <c r="J116" s="49" t="s">
        <v>1867</v>
      </c>
      <c r="K116" s="49" t="s">
        <v>1865</v>
      </c>
      <c r="L116" s="64" t="s">
        <v>950</v>
      </c>
      <c r="M116" s="69" t="str">
        <f>IF(tbl_cty_phi[[#This Row],[ten_ngan]]=MASTER!$B$1,ROW(),"")</f>
        <v/>
      </c>
    </row>
    <row r="117" spans="3:13">
      <c r="C117" s="49" t="s">
        <v>167</v>
      </c>
      <c r="D117" s="49" t="s">
        <v>168</v>
      </c>
      <c r="E117" s="49" t="s">
        <v>160</v>
      </c>
      <c r="F117" s="63" t="s">
        <v>925</v>
      </c>
      <c r="G117" s="69" t="str">
        <f>IF(tbl_cty_bp[[#This Row],[ten_ngan]]=MASTER!$B$1,ROW(),"")</f>
        <v/>
      </c>
      <c r="I117" s="49" t="s">
        <v>1868</v>
      </c>
      <c r="J117" s="49" t="s">
        <v>1869</v>
      </c>
      <c r="K117" s="49" t="s">
        <v>1865</v>
      </c>
      <c r="L117" s="64" t="s">
        <v>950</v>
      </c>
      <c r="M117" s="69" t="str">
        <f>IF(tbl_cty_phi[[#This Row],[ten_ngan]]=MASTER!$B$1,ROW(),"")</f>
        <v/>
      </c>
    </row>
    <row r="118" spans="3:13">
      <c r="C118" s="49" t="s">
        <v>169</v>
      </c>
      <c r="D118" s="49" t="s">
        <v>170</v>
      </c>
      <c r="E118" s="49" t="s">
        <v>160</v>
      </c>
      <c r="F118" s="63" t="s">
        <v>925</v>
      </c>
      <c r="G118" s="69" t="str">
        <f>IF(tbl_cty_bp[[#This Row],[ten_ngan]]=MASTER!$B$1,ROW(),"")</f>
        <v/>
      </c>
      <c r="I118" s="49" t="s">
        <v>1870</v>
      </c>
      <c r="J118" s="49" t="s">
        <v>1871</v>
      </c>
      <c r="K118" s="49" t="s">
        <v>1865</v>
      </c>
      <c r="L118" s="64" t="s">
        <v>950</v>
      </c>
      <c r="M118" s="69" t="str">
        <f>IF(tbl_cty_phi[[#This Row],[ten_ngan]]=MASTER!$B$1,ROW(),"")</f>
        <v/>
      </c>
    </row>
    <row r="119" spans="3:13">
      <c r="C119" s="49" t="s">
        <v>171</v>
      </c>
      <c r="D119" s="49" t="s">
        <v>172</v>
      </c>
      <c r="E119" s="49" t="s">
        <v>160</v>
      </c>
      <c r="F119" s="63" t="s">
        <v>925</v>
      </c>
      <c r="G119" s="69" t="str">
        <f>IF(tbl_cty_bp[[#This Row],[ten_ngan]]=MASTER!$B$1,ROW(),"")</f>
        <v/>
      </c>
      <c r="I119" s="49" t="s">
        <v>1872</v>
      </c>
      <c r="J119" s="49" t="s">
        <v>1873</v>
      </c>
      <c r="K119" s="49" t="s">
        <v>1865</v>
      </c>
      <c r="L119" s="64" t="s">
        <v>950</v>
      </c>
      <c r="M119" s="69" t="str">
        <f>IF(tbl_cty_phi[[#This Row],[ten_ngan]]=MASTER!$B$1,ROW(),"")</f>
        <v/>
      </c>
    </row>
    <row r="120" spans="3:13">
      <c r="C120" s="49" t="s">
        <v>173</v>
      </c>
      <c r="D120" s="49" t="s">
        <v>174</v>
      </c>
      <c r="E120" s="49" t="s">
        <v>160</v>
      </c>
      <c r="F120" s="63" t="s">
        <v>925</v>
      </c>
      <c r="G120" s="69" t="str">
        <f>IF(tbl_cty_bp[[#This Row],[ten_ngan]]=MASTER!$B$1,ROW(),"")</f>
        <v/>
      </c>
      <c r="I120" s="49" t="s">
        <v>1874</v>
      </c>
      <c r="J120" s="49" t="s">
        <v>1875</v>
      </c>
      <c r="K120" s="49" t="s">
        <v>1865</v>
      </c>
      <c r="L120" s="64" t="s">
        <v>950</v>
      </c>
      <c r="M120" s="69" t="str">
        <f>IF(tbl_cty_phi[[#This Row],[ten_ngan]]=MASTER!$B$1,ROW(),"")</f>
        <v/>
      </c>
    </row>
    <row r="121" spans="3:13">
      <c r="C121" s="49" t="s">
        <v>175</v>
      </c>
      <c r="D121" s="49" t="s">
        <v>176</v>
      </c>
      <c r="E121" s="49" t="s">
        <v>160</v>
      </c>
      <c r="F121" s="63" t="s">
        <v>925</v>
      </c>
      <c r="G121" s="69" t="str">
        <f>IF(tbl_cty_bp[[#This Row],[ten_ngan]]=MASTER!$B$1,ROW(),"")</f>
        <v/>
      </c>
      <c r="I121" s="49" t="s">
        <v>1876</v>
      </c>
      <c r="J121" s="49" t="s">
        <v>1877</v>
      </c>
      <c r="K121" s="49" t="s">
        <v>1865</v>
      </c>
      <c r="L121" s="64" t="s">
        <v>950</v>
      </c>
      <c r="M121" s="69" t="str">
        <f>IF(tbl_cty_phi[[#This Row],[ten_ngan]]=MASTER!$B$1,ROW(),"")</f>
        <v/>
      </c>
    </row>
    <row r="122" spans="3:13">
      <c r="C122" s="49" t="s">
        <v>177</v>
      </c>
      <c r="D122" s="49" t="s">
        <v>178</v>
      </c>
      <c r="E122" s="49" t="s">
        <v>160</v>
      </c>
      <c r="F122" s="63" t="s">
        <v>925</v>
      </c>
      <c r="G122" s="69" t="str">
        <f>IF(tbl_cty_bp[[#This Row],[ten_ngan]]=MASTER!$B$1,ROW(),"")</f>
        <v/>
      </c>
      <c r="I122" s="49" t="s">
        <v>1878</v>
      </c>
      <c r="J122" s="49" t="s">
        <v>1879</v>
      </c>
      <c r="K122" s="49" t="s">
        <v>1865</v>
      </c>
      <c r="L122" s="64" t="s">
        <v>950</v>
      </c>
      <c r="M122" s="69" t="str">
        <f>IF(tbl_cty_phi[[#This Row],[ten_ngan]]=MASTER!$B$1,ROW(),"")</f>
        <v/>
      </c>
    </row>
    <row r="123" spans="3:13">
      <c r="C123" s="49" t="s">
        <v>179</v>
      </c>
      <c r="D123" s="49" t="s">
        <v>180</v>
      </c>
      <c r="E123" s="49" t="s">
        <v>160</v>
      </c>
      <c r="F123" s="63" t="s">
        <v>925</v>
      </c>
      <c r="G123" s="69" t="str">
        <f>IF(tbl_cty_bp[[#This Row],[ten_ngan]]=MASTER!$B$1,ROW(),"")</f>
        <v/>
      </c>
      <c r="I123" s="49" t="s">
        <v>1880</v>
      </c>
      <c r="J123" s="49" t="s">
        <v>1881</v>
      </c>
      <c r="K123" s="49" t="s">
        <v>1865</v>
      </c>
      <c r="L123" s="64" t="s">
        <v>950</v>
      </c>
      <c r="M123" s="69" t="str">
        <f>IF(tbl_cty_phi[[#This Row],[ten_ngan]]=MASTER!$B$1,ROW(),"")</f>
        <v/>
      </c>
    </row>
    <row r="124" spans="3:13">
      <c r="C124" s="49" t="s">
        <v>181</v>
      </c>
      <c r="D124" s="49" t="s">
        <v>182</v>
      </c>
      <c r="E124" s="49" t="s">
        <v>160</v>
      </c>
      <c r="F124" s="63" t="s">
        <v>925</v>
      </c>
      <c r="G124" s="69" t="str">
        <f>IF(tbl_cty_bp[[#This Row],[ten_ngan]]=MASTER!$B$1,ROW(),"")</f>
        <v/>
      </c>
      <c r="I124" s="49" t="s">
        <v>1882</v>
      </c>
      <c r="J124" s="49" t="s">
        <v>1883</v>
      </c>
      <c r="K124" s="49" t="s">
        <v>1884</v>
      </c>
      <c r="L124" s="64" t="s">
        <v>950</v>
      </c>
      <c r="M124" s="69" t="str">
        <f>IF(tbl_cty_phi[[#This Row],[ten_ngan]]=MASTER!$B$1,ROW(),"")</f>
        <v/>
      </c>
    </row>
    <row r="125" spans="3:13">
      <c r="C125" s="49" t="s">
        <v>966</v>
      </c>
      <c r="D125" s="49" t="s">
        <v>967</v>
      </c>
      <c r="E125" s="49" t="s">
        <v>132</v>
      </c>
      <c r="F125" s="63" t="s">
        <v>1521</v>
      </c>
      <c r="G125" s="69" t="str">
        <f>IF(tbl_cty_bp[[#This Row],[ten_ngan]]=MASTER!$B$1,ROW(),"")</f>
        <v/>
      </c>
      <c r="I125" s="49" t="s">
        <v>1885</v>
      </c>
      <c r="J125" s="49" t="s">
        <v>1886</v>
      </c>
      <c r="K125" s="49" t="s">
        <v>1887</v>
      </c>
      <c r="L125" s="64" t="s">
        <v>950</v>
      </c>
      <c r="M125" s="69" t="str">
        <f>IF(tbl_cty_phi[[#This Row],[ten_ngan]]=MASTER!$B$1,ROW(),"")</f>
        <v/>
      </c>
    </row>
    <row r="126" spans="3:13">
      <c r="C126" s="49" t="s">
        <v>968</v>
      </c>
      <c r="D126" s="49" t="s">
        <v>969</v>
      </c>
      <c r="E126" s="49" t="s">
        <v>132</v>
      </c>
      <c r="F126" s="63" t="s">
        <v>1521</v>
      </c>
      <c r="G126" s="69" t="str">
        <f>IF(tbl_cty_bp[[#This Row],[ten_ngan]]=MASTER!$B$1,ROW(),"")</f>
        <v/>
      </c>
      <c r="I126" s="49" t="s">
        <v>1888</v>
      </c>
      <c r="J126" s="49" t="s">
        <v>1889</v>
      </c>
      <c r="K126" s="49" t="s">
        <v>1890</v>
      </c>
      <c r="L126" s="64" t="s">
        <v>950</v>
      </c>
      <c r="M126" s="69" t="str">
        <f>IF(tbl_cty_phi[[#This Row],[ten_ngan]]=MASTER!$B$1,ROW(),"")</f>
        <v/>
      </c>
    </row>
    <row r="127" spans="3:13">
      <c r="C127" s="49" t="s">
        <v>970</v>
      </c>
      <c r="D127" s="49" t="s">
        <v>971</v>
      </c>
      <c r="E127" s="49" t="s">
        <v>132</v>
      </c>
      <c r="F127" s="63" t="s">
        <v>1521</v>
      </c>
      <c r="G127" s="69" t="str">
        <f>IF(tbl_cty_bp[[#This Row],[ten_ngan]]=MASTER!$B$1,ROW(),"")</f>
        <v/>
      </c>
      <c r="I127" s="49" t="s">
        <v>1891</v>
      </c>
      <c r="J127" s="49" t="s">
        <v>1892</v>
      </c>
      <c r="K127" s="49" t="s">
        <v>1893</v>
      </c>
      <c r="L127" s="64" t="s">
        <v>950</v>
      </c>
      <c r="M127" s="69" t="str">
        <f>IF(tbl_cty_phi[[#This Row],[ten_ngan]]=MASTER!$B$1,ROW(),"")</f>
        <v/>
      </c>
    </row>
    <row r="128" spans="3:13">
      <c r="C128" s="49" t="s">
        <v>972</v>
      </c>
      <c r="D128" s="49" t="s">
        <v>973</v>
      </c>
      <c r="E128" s="49" t="s">
        <v>132</v>
      </c>
      <c r="F128" s="63" t="s">
        <v>1521</v>
      </c>
      <c r="G128" s="69" t="str">
        <f>IF(tbl_cty_bp[[#This Row],[ten_ngan]]=MASTER!$B$1,ROW(),"")</f>
        <v/>
      </c>
      <c r="I128" s="49" t="s">
        <v>1894</v>
      </c>
      <c r="J128" s="49" t="s">
        <v>1895</v>
      </c>
      <c r="K128" s="49" t="s">
        <v>1893</v>
      </c>
      <c r="L128" s="64" t="s">
        <v>950</v>
      </c>
      <c r="M128" s="69" t="str">
        <f>IF(tbl_cty_phi[[#This Row],[ten_ngan]]=MASTER!$B$1,ROW(),"")</f>
        <v/>
      </c>
    </row>
    <row r="129" spans="3:13">
      <c r="C129" s="49" t="s">
        <v>974</v>
      </c>
      <c r="D129" s="49" t="s">
        <v>975</v>
      </c>
      <c r="E129" s="49" t="s">
        <v>132</v>
      </c>
      <c r="F129" s="63" t="s">
        <v>1521</v>
      </c>
      <c r="G129" s="69" t="str">
        <f>IF(tbl_cty_bp[[#This Row],[ten_ngan]]=MASTER!$B$1,ROW(),"")</f>
        <v/>
      </c>
      <c r="I129" s="49" t="s">
        <v>1896</v>
      </c>
      <c r="J129" s="49" t="s">
        <v>1897</v>
      </c>
      <c r="K129" s="49" t="s">
        <v>1893</v>
      </c>
      <c r="L129" s="64" t="s">
        <v>950</v>
      </c>
      <c r="M129" s="69" t="str">
        <f>IF(tbl_cty_phi[[#This Row],[ten_ngan]]=MASTER!$B$1,ROW(),"")</f>
        <v/>
      </c>
    </row>
    <row r="130" spans="3:13">
      <c r="C130" s="49" t="s">
        <v>976</v>
      </c>
      <c r="D130" s="49" t="s">
        <v>977</v>
      </c>
      <c r="E130" s="49" t="s">
        <v>132</v>
      </c>
      <c r="F130" s="63" t="s">
        <v>1521</v>
      </c>
      <c r="G130" s="69" t="str">
        <f>IF(tbl_cty_bp[[#This Row],[ten_ngan]]=MASTER!$B$1,ROW(),"")</f>
        <v/>
      </c>
      <c r="I130" s="49" t="s">
        <v>1898</v>
      </c>
      <c r="J130" s="49" t="s">
        <v>1899</v>
      </c>
      <c r="K130" s="49" t="s">
        <v>1900</v>
      </c>
      <c r="L130" s="64" t="s">
        <v>950</v>
      </c>
      <c r="M130" s="69" t="str">
        <f>IF(tbl_cty_phi[[#This Row],[ten_ngan]]=MASTER!$B$1,ROW(),"")</f>
        <v/>
      </c>
    </row>
    <row r="131" spans="3:13">
      <c r="C131" s="49" t="s">
        <v>978</v>
      </c>
      <c r="D131" s="49" t="s">
        <v>979</v>
      </c>
      <c r="E131" s="49" t="s">
        <v>132</v>
      </c>
      <c r="F131" s="63" t="s">
        <v>1521</v>
      </c>
      <c r="G131" s="69" t="str">
        <f>IF(tbl_cty_bp[[#This Row],[ten_ngan]]=MASTER!$B$1,ROW(),"")</f>
        <v/>
      </c>
      <c r="I131" s="49" t="s">
        <v>1901</v>
      </c>
      <c r="J131" s="49" t="s">
        <v>1902</v>
      </c>
      <c r="K131" s="49" t="s">
        <v>1900</v>
      </c>
      <c r="L131" s="64" t="s">
        <v>950</v>
      </c>
      <c r="M131" s="69" t="str">
        <f>IF(tbl_cty_phi[[#This Row],[ten_ngan]]=MASTER!$B$1,ROW(),"")</f>
        <v/>
      </c>
    </row>
    <row r="132" spans="3:13">
      <c r="C132" s="49" t="s">
        <v>131</v>
      </c>
      <c r="D132" s="49" t="s">
        <v>980</v>
      </c>
      <c r="E132" s="49" t="s">
        <v>132</v>
      </c>
      <c r="F132" s="63" t="s">
        <v>1521</v>
      </c>
      <c r="G132" s="69" t="str">
        <f>IF(tbl_cty_bp[[#This Row],[ten_ngan]]=MASTER!$B$1,ROW(),"")</f>
        <v/>
      </c>
      <c r="I132" s="49" t="s">
        <v>1903</v>
      </c>
      <c r="J132" s="49" t="s">
        <v>1904</v>
      </c>
      <c r="K132" s="49" t="s">
        <v>1905</v>
      </c>
      <c r="L132" s="64" t="s">
        <v>950</v>
      </c>
      <c r="M132" s="69" t="str">
        <f>IF(tbl_cty_phi[[#This Row],[ten_ngan]]=MASTER!$B$1,ROW(),"")</f>
        <v/>
      </c>
    </row>
    <row r="133" spans="3:13">
      <c r="C133" s="49" t="s">
        <v>133</v>
      </c>
      <c r="D133" s="49" t="s">
        <v>981</v>
      </c>
      <c r="E133" s="49" t="s">
        <v>132</v>
      </c>
      <c r="F133" s="63" t="s">
        <v>1521</v>
      </c>
      <c r="G133" s="69" t="str">
        <f>IF(tbl_cty_bp[[#This Row],[ten_ngan]]=MASTER!$B$1,ROW(),"")</f>
        <v/>
      </c>
      <c r="I133" s="49" t="s">
        <v>1906</v>
      </c>
      <c r="J133" s="49" t="s">
        <v>1907</v>
      </c>
      <c r="K133" s="49" t="s">
        <v>1905</v>
      </c>
      <c r="L133" s="64" t="s">
        <v>950</v>
      </c>
      <c r="M133" s="69" t="str">
        <f>IF(tbl_cty_phi[[#This Row],[ten_ngan]]=MASTER!$B$1,ROW(),"")</f>
        <v/>
      </c>
    </row>
    <row r="134" spans="3:13">
      <c r="C134" s="49" t="s">
        <v>134</v>
      </c>
      <c r="D134" s="49" t="s">
        <v>982</v>
      </c>
      <c r="E134" s="49" t="s">
        <v>132</v>
      </c>
      <c r="F134" s="63" t="s">
        <v>1521</v>
      </c>
      <c r="G134" s="69" t="str">
        <f>IF(tbl_cty_bp[[#This Row],[ten_ngan]]=MASTER!$B$1,ROW(),"")</f>
        <v/>
      </c>
      <c r="I134" s="49" t="s">
        <v>1908</v>
      </c>
      <c r="J134" s="49" t="s">
        <v>1909</v>
      </c>
      <c r="K134" s="49" t="s">
        <v>1905</v>
      </c>
      <c r="L134" s="64" t="s">
        <v>950</v>
      </c>
      <c r="M134" s="69" t="str">
        <f>IF(tbl_cty_phi[[#This Row],[ten_ngan]]=MASTER!$B$1,ROW(),"")</f>
        <v/>
      </c>
    </row>
    <row r="135" spans="3:13">
      <c r="C135" s="49" t="s">
        <v>135</v>
      </c>
      <c r="D135" s="49" t="s">
        <v>983</v>
      </c>
      <c r="E135" s="49" t="s">
        <v>132</v>
      </c>
      <c r="F135" s="63" t="s">
        <v>1521</v>
      </c>
      <c r="G135" s="69" t="str">
        <f>IF(tbl_cty_bp[[#This Row],[ten_ngan]]=MASTER!$B$1,ROW(),"")</f>
        <v/>
      </c>
      <c r="I135" s="49" t="s">
        <v>1910</v>
      </c>
      <c r="J135" s="49" t="s">
        <v>1911</v>
      </c>
      <c r="K135" s="49" t="s">
        <v>1905</v>
      </c>
      <c r="L135" s="64" t="s">
        <v>950</v>
      </c>
      <c r="M135" s="69" t="str">
        <f>IF(tbl_cty_phi[[#This Row],[ten_ngan]]=MASTER!$B$1,ROW(),"")</f>
        <v/>
      </c>
    </row>
    <row r="136" spans="3:13">
      <c r="C136" s="49" t="s">
        <v>984</v>
      </c>
      <c r="D136" s="49" t="s">
        <v>985</v>
      </c>
      <c r="E136" s="49" t="s">
        <v>132</v>
      </c>
      <c r="F136" s="63" t="s">
        <v>1521</v>
      </c>
      <c r="G136" s="69" t="str">
        <f>IF(tbl_cty_bp[[#This Row],[ten_ngan]]=MASTER!$B$1,ROW(),"")</f>
        <v/>
      </c>
      <c r="I136" s="49" t="s">
        <v>1912</v>
      </c>
      <c r="J136" s="49" t="s">
        <v>1913</v>
      </c>
      <c r="K136" s="49" t="s">
        <v>1905</v>
      </c>
      <c r="L136" s="64" t="s">
        <v>950</v>
      </c>
      <c r="M136" s="69" t="str">
        <f>IF(tbl_cty_phi[[#This Row],[ten_ngan]]=MASTER!$B$1,ROW(),"")</f>
        <v/>
      </c>
    </row>
    <row r="137" spans="3:13">
      <c r="C137" s="49" t="s">
        <v>986</v>
      </c>
      <c r="D137" s="49" t="s">
        <v>987</v>
      </c>
      <c r="E137" s="49" t="s">
        <v>132</v>
      </c>
      <c r="F137" s="63" t="s">
        <v>1521</v>
      </c>
      <c r="G137" s="69" t="str">
        <f>IF(tbl_cty_bp[[#This Row],[ten_ngan]]=MASTER!$B$1,ROW(),"")</f>
        <v/>
      </c>
      <c r="I137" s="49" t="s">
        <v>1914</v>
      </c>
      <c r="J137" s="49" t="s">
        <v>1915</v>
      </c>
      <c r="K137" s="49" t="s">
        <v>1905</v>
      </c>
      <c r="L137" s="64" t="s">
        <v>950</v>
      </c>
      <c r="M137" s="69" t="str">
        <f>IF(tbl_cty_phi[[#This Row],[ten_ngan]]=MASTER!$B$1,ROW(),"")</f>
        <v/>
      </c>
    </row>
    <row r="138" spans="3:13">
      <c r="C138" s="49" t="s">
        <v>988</v>
      </c>
      <c r="D138" s="49" t="s">
        <v>989</v>
      </c>
      <c r="E138" s="49" t="s">
        <v>132</v>
      </c>
      <c r="F138" s="63" t="s">
        <v>1521</v>
      </c>
      <c r="G138" s="69" t="str">
        <f>IF(tbl_cty_bp[[#This Row],[ten_ngan]]=MASTER!$B$1,ROW(),"")</f>
        <v/>
      </c>
      <c r="I138" s="49" t="s">
        <v>1916</v>
      </c>
      <c r="J138" s="49" t="s">
        <v>1917</v>
      </c>
      <c r="K138" s="49" t="s">
        <v>1905</v>
      </c>
      <c r="L138" s="64" t="s">
        <v>950</v>
      </c>
      <c r="M138" s="69" t="str">
        <f>IF(tbl_cty_phi[[#This Row],[ten_ngan]]=MASTER!$B$1,ROW(),"")</f>
        <v/>
      </c>
    </row>
    <row r="139" spans="3:13">
      <c r="C139" s="49" t="s">
        <v>990</v>
      </c>
      <c r="D139" s="49" t="s">
        <v>991</v>
      </c>
      <c r="E139" s="49" t="s">
        <v>132</v>
      </c>
      <c r="F139" s="63" t="s">
        <v>1521</v>
      </c>
      <c r="G139" s="69" t="str">
        <f>IF(tbl_cty_bp[[#This Row],[ten_ngan]]=MASTER!$B$1,ROW(),"")</f>
        <v/>
      </c>
      <c r="I139" s="49" t="s">
        <v>1918</v>
      </c>
      <c r="J139" s="49" t="s">
        <v>1919</v>
      </c>
      <c r="K139" s="49" t="s">
        <v>1905</v>
      </c>
      <c r="L139" s="64" t="s">
        <v>950</v>
      </c>
      <c r="M139" s="69" t="str">
        <f>IF(tbl_cty_phi[[#This Row],[ten_ngan]]=MASTER!$B$1,ROW(),"")</f>
        <v/>
      </c>
    </row>
    <row r="140" spans="3:13">
      <c r="C140" s="49" t="s">
        <v>992</v>
      </c>
      <c r="D140" s="49" t="s">
        <v>993</v>
      </c>
      <c r="E140" s="49" t="s">
        <v>132</v>
      </c>
      <c r="F140" s="63" t="s">
        <v>1521</v>
      </c>
      <c r="G140" s="69" t="str">
        <f>IF(tbl_cty_bp[[#This Row],[ten_ngan]]=MASTER!$B$1,ROW(),"")</f>
        <v/>
      </c>
      <c r="I140" s="49" t="s">
        <v>1920</v>
      </c>
      <c r="J140" s="49" t="s">
        <v>2209</v>
      </c>
      <c r="K140" s="49" t="s">
        <v>2210</v>
      </c>
      <c r="L140" s="64" t="s">
        <v>950</v>
      </c>
      <c r="M140" s="69" t="str">
        <f>IF(tbl_cty_phi[[#This Row],[ten_ngan]]=MASTER!$B$1,ROW(),"")</f>
        <v/>
      </c>
    </row>
    <row r="141" spans="3:13">
      <c r="C141" s="49" t="s">
        <v>847</v>
      </c>
      <c r="D141" s="49" t="s">
        <v>848</v>
      </c>
      <c r="E141" s="49" t="s">
        <v>849</v>
      </c>
      <c r="F141" s="63" t="s">
        <v>927</v>
      </c>
      <c r="G141" s="69" t="str">
        <f>IF(tbl_cty_bp[[#This Row],[ten_ngan]]=MASTER!$B$1,ROW(),"")</f>
        <v/>
      </c>
      <c r="I141" s="49" t="s">
        <v>1921</v>
      </c>
      <c r="J141" s="49" t="s">
        <v>2211</v>
      </c>
      <c r="K141" s="49" t="s">
        <v>2210</v>
      </c>
      <c r="L141" s="64" t="s">
        <v>950</v>
      </c>
      <c r="M141" s="69" t="str">
        <f>IF(tbl_cty_phi[[#This Row],[ten_ngan]]=MASTER!$B$1,ROW(),"")</f>
        <v/>
      </c>
    </row>
    <row r="142" spans="3:13">
      <c r="C142" s="49" t="s">
        <v>247</v>
      </c>
      <c r="D142" s="49" t="s">
        <v>248</v>
      </c>
      <c r="E142" s="49" t="s">
        <v>249</v>
      </c>
      <c r="F142" s="63" t="s">
        <v>928</v>
      </c>
      <c r="G142" s="69" t="str">
        <f>IF(tbl_cty_bp[[#This Row],[ten_ngan]]=MASTER!$B$1,ROW(),"")</f>
        <v/>
      </c>
      <c r="I142" s="49" t="s">
        <v>1922</v>
      </c>
      <c r="J142" s="49" t="s">
        <v>2212</v>
      </c>
      <c r="K142" s="49" t="s">
        <v>2210</v>
      </c>
      <c r="L142" s="64" t="s">
        <v>950</v>
      </c>
      <c r="M142" s="69" t="str">
        <f>IF(tbl_cty_phi[[#This Row],[ten_ngan]]=MASTER!$B$1,ROW(),"")</f>
        <v/>
      </c>
    </row>
    <row r="143" spans="3:13">
      <c r="C143" s="49" t="s">
        <v>250</v>
      </c>
      <c r="D143" s="49" t="s">
        <v>1061</v>
      </c>
      <c r="E143" s="49" t="s">
        <v>249</v>
      </c>
      <c r="F143" s="63" t="s">
        <v>928</v>
      </c>
      <c r="G143" s="69" t="str">
        <f>IF(tbl_cty_bp[[#This Row],[ten_ngan]]=MASTER!$B$1,ROW(),"")</f>
        <v/>
      </c>
      <c r="I143" s="49" t="s">
        <v>1923</v>
      </c>
      <c r="J143" s="49" t="s">
        <v>2213</v>
      </c>
      <c r="K143" s="49" t="s">
        <v>2210</v>
      </c>
      <c r="L143" s="64" t="s">
        <v>950</v>
      </c>
      <c r="M143" s="69" t="str">
        <f>IF(tbl_cty_phi[[#This Row],[ten_ngan]]=MASTER!$B$1,ROW(),"")</f>
        <v/>
      </c>
    </row>
    <row r="144" spans="3:13">
      <c r="C144" s="49" t="s">
        <v>251</v>
      </c>
      <c r="D144" s="49" t="s">
        <v>252</v>
      </c>
      <c r="E144" s="49" t="s">
        <v>249</v>
      </c>
      <c r="F144" s="63" t="s">
        <v>928</v>
      </c>
      <c r="G144" s="69" t="str">
        <f>IF(tbl_cty_bp[[#This Row],[ten_ngan]]=MASTER!$B$1,ROW(),"")</f>
        <v/>
      </c>
      <c r="I144" s="49" t="s">
        <v>1924</v>
      </c>
      <c r="J144" s="49" t="s">
        <v>2214</v>
      </c>
      <c r="K144" s="49" t="s">
        <v>2210</v>
      </c>
      <c r="L144" s="64" t="s">
        <v>950</v>
      </c>
      <c r="M144" s="69" t="str">
        <f>IF(tbl_cty_phi[[#This Row],[ten_ngan]]=MASTER!$B$1,ROW(),"")</f>
        <v/>
      </c>
    </row>
    <row r="145" spans="3:13">
      <c r="C145" s="49" t="s">
        <v>220</v>
      </c>
      <c r="D145" s="49" t="s">
        <v>221</v>
      </c>
      <c r="E145" s="49" t="s">
        <v>222</v>
      </c>
      <c r="F145" s="63" t="s">
        <v>929</v>
      </c>
      <c r="G145" s="69" t="str">
        <f>IF(tbl_cty_bp[[#This Row],[ten_ngan]]=MASTER!$B$1,ROW(),"")</f>
        <v/>
      </c>
      <c r="I145" s="49" t="s">
        <v>1925</v>
      </c>
      <c r="J145" s="49" t="s">
        <v>2215</v>
      </c>
      <c r="K145" s="49" t="s">
        <v>2210</v>
      </c>
      <c r="L145" s="64" t="s">
        <v>950</v>
      </c>
      <c r="M145" s="69" t="str">
        <f>IF(tbl_cty_phi[[#This Row],[ten_ngan]]=MASTER!$B$1,ROW(),"")</f>
        <v/>
      </c>
    </row>
    <row r="146" spans="3:13">
      <c r="C146" s="49" t="s">
        <v>223</v>
      </c>
      <c r="D146" s="49" t="s">
        <v>1035</v>
      </c>
      <c r="E146" s="49" t="s">
        <v>222</v>
      </c>
      <c r="F146" s="63" t="s">
        <v>929</v>
      </c>
      <c r="G146" s="69" t="str">
        <f>IF(tbl_cty_bp[[#This Row],[ten_ngan]]=MASTER!$B$1,ROW(),"")</f>
        <v/>
      </c>
      <c r="I146" s="49" t="s">
        <v>1926</v>
      </c>
      <c r="J146" s="49" t="s">
        <v>2216</v>
      </c>
      <c r="K146" s="49" t="s">
        <v>2210</v>
      </c>
      <c r="L146" s="64" t="s">
        <v>950</v>
      </c>
      <c r="M146" s="69" t="str">
        <f>IF(tbl_cty_phi[[#This Row],[ten_ngan]]=MASTER!$B$1,ROW(),"")</f>
        <v/>
      </c>
    </row>
    <row r="147" spans="3:13">
      <c r="C147" s="49" t="s">
        <v>224</v>
      </c>
      <c r="D147" s="49" t="s">
        <v>225</v>
      </c>
      <c r="E147" s="49" t="s">
        <v>222</v>
      </c>
      <c r="F147" s="63" t="s">
        <v>929</v>
      </c>
      <c r="G147" s="69" t="str">
        <f>IF(tbl_cty_bp[[#This Row],[ten_ngan]]=MASTER!$B$1,ROW(),"")</f>
        <v/>
      </c>
      <c r="I147" s="49" t="s">
        <v>2217</v>
      </c>
      <c r="J147" s="49" t="s">
        <v>2218</v>
      </c>
      <c r="K147" s="49" t="s">
        <v>2210</v>
      </c>
      <c r="L147" s="64" t="s">
        <v>950</v>
      </c>
      <c r="M147" s="69" t="str">
        <f>IF(tbl_cty_phi[[#This Row],[ten_ngan]]=MASTER!$B$1,ROW(),"")</f>
        <v/>
      </c>
    </row>
    <row r="148" spans="3:13">
      <c r="C148" s="49" t="s">
        <v>1036</v>
      </c>
      <c r="D148" s="49" t="s">
        <v>1037</v>
      </c>
      <c r="E148" s="49" t="s">
        <v>222</v>
      </c>
      <c r="F148" s="63" t="s">
        <v>929</v>
      </c>
      <c r="G148" s="69" t="str">
        <f>IF(tbl_cty_bp[[#This Row],[ten_ngan]]=MASTER!$B$1,ROW(),"")</f>
        <v/>
      </c>
      <c r="I148" s="49" t="s">
        <v>2219</v>
      </c>
      <c r="J148" s="49" t="s">
        <v>2220</v>
      </c>
      <c r="K148" s="49" t="s">
        <v>2210</v>
      </c>
      <c r="L148" s="64" t="s">
        <v>950</v>
      </c>
      <c r="M148" s="69" t="str">
        <f>IF(tbl_cty_phi[[#This Row],[ten_ngan]]=MASTER!$B$1,ROW(),"")</f>
        <v/>
      </c>
    </row>
    <row r="149" spans="3:13">
      <c r="C149" s="49" t="s">
        <v>226</v>
      </c>
      <c r="D149" s="49" t="s">
        <v>1038</v>
      </c>
      <c r="E149" s="49" t="s">
        <v>222</v>
      </c>
      <c r="F149" s="63" t="s">
        <v>929</v>
      </c>
      <c r="G149" s="69" t="str">
        <f>IF(tbl_cty_bp[[#This Row],[ten_ngan]]=MASTER!$B$1,ROW(),"")</f>
        <v/>
      </c>
      <c r="I149" s="49" t="s">
        <v>2221</v>
      </c>
      <c r="J149" s="49" t="s">
        <v>2222</v>
      </c>
      <c r="K149" s="49" t="s">
        <v>2210</v>
      </c>
      <c r="L149" s="64" t="s">
        <v>950</v>
      </c>
      <c r="M149" s="69" t="str">
        <f>IF(tbl_cty_phi[[#This Row],[ten_ngan]]=MASTER!$B$1,ROW(),"")</f>
        <v/>
      </c>
    </row>
    <row r="150" spans="3:13">
      <c r="C150" s="49" t="s">
        <v>227</v>
      </c>
      <c r="D150" s="49" t="s">
        <v>1039</v>
      </c>
      <c r="E150" s="49" t="s">
        <v>222</v>
      </c>
      <c r="F150" s="63" t="s">
        <v>929</v>
      </c>
      <c r="G150" s="69" t="str">
        <f>IF(tbl_cty_bp[[#This Row],[ten_ngan]]=MASTER!$B$1,ROW(),"")</f>
        <v/>
      </c>
      <c r="I150" s="49" t="s">
        <v>2223</v>
      </c>
      <c r="J150" s="49" t="s">
        <v>2224</v>
      </c>
      <c r="K150" s="49" t="s">
        <v>2210</v>
      </c>
      <c r="L150" s="64" t="s">
        <v>950</v>
      </c>
      <c r="M150" s="69" t="str">
        <f>IF(tbl_cty_phi[[#This Row],[ten_ngan]]=MASTER!$B$1,ROW(),"")</f>
        <v/>
      </c>
    </row>
    <row r="151" spans="3:13">
      <c r="C151" s="49" t="s">
        <v>228</v>
      </c>
      <c r="D151" s="49" t="s">
        <v>1040</v>
      </c>
      <c r="E151" s="49" t="s">
        <v>222</v>
      </c>
      <c r="F151" s="63" t="s">
        <v>929</v>
      </c>
      <c r="G151" s="69" t="str">
        <f>IF(tbl_cty_bp[[#This Row],[ten_ngan]]=MASTER!$B$1,ROW(),"")</f>
        <v/>
      </c>
      <c r="I151" s="49" t="s">
        <v>2225</v>
      </c>
      <c r="J151" s="49" t="s">
        <v>2226</v>
      </c>
      <c r="K151" s="49" t="s">
        <v>2210</v>
      </c>
      <c r="L151" s="64" t="s">
        <v>950</v>
      </c>
      <c r="M151" s="69" t="str">
        <f>IF(tbl_cty_phi[[#This Row],[ten_ngan]]=MASTER!$B$1,ROW(),"")</f>
        <v/>
      </c>
    </row>
    <row r="152" spans="3:13">
      <c r="C152" s="49" t="s">
        <v>1041</v>
      </c>
      <c r="D152" s="49" t="s">
        <v>1042</v>
      </c>
      <c r="E152" s="49" t="s">
        <v>222</v>
      </c>
      <c r="F152" s="63" t="s">
        <v>929</v>
      </c>
      <c r="G152" s="69" t="str">
        <f>IF(tbl_cty_bp[[#This Row],[ten_ngan]]=MASTER!$B$1,ROW(),"")</f>
        <v/>
      </c>
      <c r="I152" s="49" t="s">
        <v>2227</v>
      </c>
      <c r="J152" s="49" t="s">
        <v>2228</v>
      </c>
      <c r="K152" s="49" t="s">
        <v>2210</v>
      </c>
      <c r="L152" s="64" t="s">
        <v>950</v>
      </c>
      <c r="M152" s="69" t="str">
        <f>IF(tbl_cty_phi[[#This Row],[ten_ngan]]=MASTER!$B$1,ROW(),"")</f>
        <v/>
      </c>
    </row>
    <row r="153" spans="3:13">
      <c r="C153" s="49" t="s">
        <v>229</v>
      </c>
      <c r="D153" s="49" t="s">
        <v>230</v>
      </c>
      <c r="E153" s="49" t="s">
        <v>231</v>
      </c>
      <c r="F153" s="63" t="s">
        <v>930</v>
      </c>
      <c r="G153" s="69" t="str">
        <f>IF(tbl_cty_bp[[#This Row],[ten_ngan]]=MASTER!$B$1,ROW(),"")</f>
        <v/>
      </c>
      <c r="I153" s="49" t="s">
        <v>2229</v>
      </c>
      <c r="J153" s="49" t="s">
        <v>2230</v>
      </c>
      <c r="K153" s="49" t="s">
        <v>2210</v>
      </c>
      <c r="L153" s="64" t="s">
        <v>950</v>
      </c>
      <c r="M153" s="69" t="str">
        <f>IF(tbl_cty_phi[[#This Row],[ten_ngan]]=MASTER!$B$1,ROW(),"")</f>
        <v/>
      </c>
    </row>
    <row r="154" spans="3:13">
      <c r="C154" s="49" t="s">
        <v>232</v>
      </c>
      <c r="D154" s="49" t="s">
        <v>1043</v>
      </c>
      <c r="E154" s="49" t="s">
        <v>231</v>
      </c>
      <c r="F154" s="63" t="s">
        <v>930</v>
      </c>
      <c r="G154" s="69" t="str">
        <f>IF(tbl_cty_bp[[#This Row],[ten_ngan]]=MASTER!$B$1,ROW(),"")</f>
        <v/>
      </c>
      <c r="I154" s="49" t="s">
        <v>2231</v>
      </c>
      <c r="J154" s="49" t="s">
        <v>2232</v>
      </c>
      <c r="K154" s="49" t="s">
        <v>2210</v>
      </c>
      <c r="L154" s="64" t="s">
        <v>950</v>
      </c>
      <c r="M154" s="69" t="str">
        <f>IF(tbl_cty_phi[[#This Row],[ten_ngan]]=MASTER!$B$1,ROW(),"")</f>
        <v/>
      </c>
    </row>
    <row r="155" spans="3:13">
      <c r="C155" s="49" t="s">
        <v>233</v>
      </c>
      <c r="D155" s="49" t="s">
        <v>234</v>
      </c>
      <c r="E155" s="49" t="s">
        <v>231</v>
      </c>
      <c r="F155" s="63" t="s">
        <v>930</v>
      </c>
      <c r="G155" s="69" t="str">
        <f>IF(tbl_cty_bp[[#This Row],[ten_ngan]]=MASTER!$B$1,ROW(),"")</f>
        <v/>
      </c>
      <c r="I155" s="49" t="s">
        <v>2233</v>
      </c>
      <c r="J155" s="49" t="s">
        <v>2234</v>
      </c>
      <c r="K155" s="49" t="s">
        <v>2210</v>
      </c>
      <c r="L155" s="64" t="s">
        <v>950</v>
      </c>
      <c r="M155" s="69" t="str">
        <f>IF(tbl_cty_phi[[#This Row],[ten_ngan]]=MASTER!$B$1,ROW(),"")</f>
        <v/>
      </c>
    </row>
    <row r="156" spans="3:13">
      <c r="C156" s="49" t="s">
        <v>1044</v>
      </c>
      <c r="D156" s="49" t="s">
        <v>1045</v>
      </c>
      <c r="E156" s="49" t="s">
        <v>231</v>
      </c>
      <c r="F156" s="63" t="s">
        <v>930</v>
      </c>
      <c r="G156" s="69" t="str">
        <f>IF(tbl_cty_bp[[#This Row],[ten_ngan]]=MASTER!$B$1,ROW(),"")</f>
        <v/>
      </c>
      <c r="I156" s="49" t="s">
        <v>2235</v>
      </c>
      <c r="J156" s="49" t="s">
        <v>2236</v>
      </c>
      <c r="K156" s="49" t="s">
        <v>2210</v>
      </c>
      <c r="L156" s="64" t="s">
        <v>950</v>
      </c>
      <c r="M156" s="69" t="str">
        <f>IF(tbl_cty_phi[[#This Row],[ten_ngan]]=MASTER!$B$1,ROW(),"")</f>
        <v/>
      </c>
    </row>
    <row r="157" spans="3:13">
      <c r="C157" s="49" t="s">
        <v>235</v>
      </c>
      <c r="D157" s="49" t="s">
        <v>1046</v>
      </c>
      <c r="E157" s="49" t="s">
        <v>231</v>
      </c>
      <c r="F157" s="63" t="s">
        <v>930</v>
      </c>
      <c r="G157" s="69" t="str">
        <f>IF(tbl_cty_bp[[#This Row],[ten_ngan]]=MASTER!$B$1,ROW(),"")</f>
        <v/>
      </c>
      <c r="I157" s="49" t="s">
        <v>2237</v>
      </c>
      <c r="J157" s="49" t="s">
        <v>2238</v>
      </c>
      <c r="K157" s="49" t="s">
        <v>2210</v>
      </c>
      <c r="L157" s="64" t="s">
        <v>950</v>
      </c>
      <c r="M157" s="69" t="str">
        <f>IF(tbl_cty_phi[[#This Row],[ten_ngan]]=MASTER!$B$1,ROW(),"")</f>
        <v/>
      </c>
    </row>
    <row r="158" spans="3:13">
      <c r="C158" s="49" t="s">
        <v>236</v>
      </c>
      <c r="D158" s="49" t="s">
        <v>1047</v>
      </c>
      <c r="E158" s="49" t="s">
        <v>231</v>
      </c>
      <c r="F158" s="63" t="s">
        <v>930</v>
      </c>
      <c r="G158" s="69" t="str">
        <f>IF(tbl_cty_bp[[#This Row],[ten_ngan]]=MASTER!$B$1,ROW(),"")</f>
        <v/>
      </c>
      <c r="I158" s="49" t="s">
        <v>2239</v>
      </c>
      <c r="J158" s="49" t="s">
        <v>2240</v>
      </c>
      <c r="K158" s="49" t="s">
        <v>2210</v>
      </c>
      <c r="L158" s="64" t="s">
        <v>950</v>
      </c>
      <c r="M158" s="69" t="str">
        <f>IF(tbl_cty_phi[[#This Row],[ten_ngan]]=MASTER!$B$1,ROW(),"")</f>
        <v/>
      </c>
    </row>
    <row r="159" spans="3:13">
      <c r="C159" s="49" t="s">
        <v>237</v>
      </c>
      <c r="D159" s="49" t="s">
        <v>1048</v>
      </c>
      <c r="E159" s="49" t="s">
        <v>231</v>
      </c>
      <c r="F159" s="63" t="s">
        <v>930</v>
      </c>
      <c r="G159" s="69" t="str">
        <f>IF(tbl_cty_bp[[#This Row],[ten_ngan]]=MASTER!$B$1,ROW(),"")</f>
        <v/>
      </c>
      <c r="I159" s="49" t="s">
        <v>2241</v>
      </c>
      <c r="J159" s="49" t="s">
        <v>2242</v>
      </c>
      <c r="K159" s="49" t="s">
        <v>2210</v>
      </c>
      <c r="L159" s="64" t="s">
        <v>950</v>
      </c>
      <c r="M159" s="69" t="str">
        <f>IF(tbl_cty_phi[[#This Row],[ten_ngan]]=MASTER!$B$1,ROW(),"")</f>
        <v/>
      </c>
    </row>
    <row r="160" spans="3:13">
      <c r="C160" s="49" t="s">
        <v>1049</v>
      </c>
      <c r="D160" s="49" t="s">
        <v>1050</v>
      </c>
      <c r="E160" s="49" t="s">
        <v>231</v>
      </c>
      <c r="F160" s="63" t="s">
        <v>930</v>
      </c>
      <c r="G160" s="69" t="str">
        <f>IF(tbl_cty_bp[[#This Row],[ten_ngan]]=MASTER!$B$1,ROW(),"")</f>
        <v/>
      </c>
      <c r="I160" s="49" t="s">
        <v>2243</v>
      </c>
      <c r="J160" s="49" t="s">
        <v>2244</v>
      </c>
      <c r="K160" s="49" t="s">
        <v>2210</v>
      </c>
      <c r="L160" s="64" t="s">
        <v>950</v>
      </c>
      <c r="M160" s="69" t="str">
        <f>IF(tbl_cty_phi[[#This Row],[ten_ngan]]=MASTER!$B$1,ROW(),"")</f>
        <v/>
      </c>
    </row>
    <row r="161" spans="3:13">
      <c r="C161" s="49" t="s">
        <v>238</v>
      </c>
      <c r="D161" s="49" t="s">
        <v>239</v>
      </c>
      <c r="E161" s="49" t="s">
        <v>240</v>
      </c>
      <c r="F161" s="63" t="s">
        <v>931</v>
      </c>
      <c r="G161" s="69" t="str">
        <f>IF(tbl_cty_bp[[#This Row],[ten_ngan]]=MASTER!$B$1,ROW(),"")</f>
        <v/>
      </c>
      <c r="I161" s="49" t="s">
        <v>2245</v>
      </c>
      <c r="J161" s="49" t="s">
        <v>2246</v>
      </c>
      <c r="K161" s="49" t="s">
        <v>2210</v>
      </c>
      <c r="L161" s="64" t="s">
        <v>950</v>
      </c>
      <c r="M161" s="69" t="str">
        <f>IF(tbl_cty_phi[[#This Row],[ten_ngan]]=MASTER!$B$1,ROW(),"")</f>
        <v/>
      </c>
    </row>
    <row r="162" spans="3:13">
      <c r="C162" s="49" t="s">
        <v>241</v>
      </c>
      <c r="D162" s="49" t="s">
        <v>1051</v>
      </c>
      <c r="E162" s="49" t="s">
        <v>240</v>
      </c>
      <c r="F162" s="63" t="s">
        <v>931</v>
      </c>
      <c r="G162" s="69" t="str">
        <f>IF(tbl_cty_bp[[#This Row],[ten_ngan]]=MASTER!$B$1,ROW(),"")</f>
        <v/>
      </c>
      <c r="I162" s="49" t="s">
        <v>2247</v>
      </c>
      <c r="J162" s="49" t="s">
        <v>2248</v>
      </c>
      <c r="K162" s="49" t="s">
        <v>2210</v>
      </c>
      <c r="L162" s="64" t="s">
        <v>950</v>
      </c>
      <c r="M162" s="69" t="str">
        <f>IF(tbl_cty_phi[[#This Row],[ten_ngan]]=MASTER!$B$1,ROW(),"")</f>
        <v/>
      </c>
    </row>
    <row r="163" spans="3:13">
      <c r="C163" s="49" t="s">
        <v>242</v>
      </c>
      <c r="D163" s="49" t="s">
        <v>243</v>
      </c>
      <c r="E163" s="49" t="s">
        <v>240</v>
      </c>
      <c r="F163" s="63" t="s">
        <v>931</v>
      </c>
      <c r="G163" s="69" t="str">
        <f>IF(tbl_cty_bp[[#This Row],[ten_ngan]]=MASTER!$B$1,ROW(),"")</f>
        <v/>
      </c>
      <c r="I163" s="49" t="s">
        <v>2249</v>
      </c>
      <c r="J163" s="49" t="s">
        <v>2250</v>
      </c>
      <c r="K163" s="49" t="s">
        <v>2210</v>
      </c>
      <c r="L163" s="64" t="s">
        <v>950</v>
      </c>
      <c r="M163" s="69" t="str">
        <f>IF(tbl_cty_phi[[#This Row],[ten_ngan]]=MASTER!$B$1,ROW(),"")</f>
        <v/>
      </c>
    </row>
    <row r="164" spans="3:13">
      <c r="C164" s="49" t="s">
        <v>1052</v>
      </c>
      <c r="D164" s="49" t="s">
        <v>1053</v>
      </c>
      <c r="E164" s="49" t="s">
        <v>240</v>
      </c>
      <c r="F164" s="63" t="s">
        <v>931</v>
      </c>
      <c r="G164" s="69" t="str">
        <f>IF(tbl_cty_bp[[#This Row],[ten_ngan]]=MASTER!$B$1,ROW(),"")</f>
        <v/>
      </c>
      <c r="I164" s="49" t="s">
        <v>2251</v>
      </c>
      <c r="J164" s="49" t="s">
        <v>2252</v>
      </c>
      <c r="K164" s="49" t="s">
        <v>2210</v>
      </c>
      <c r="L164" s="64" t="s">
        <v>950</v>
      </c>
      <c r="M164" s="69" t="str">
        <f>IF(tbl_cty_phi[[#This Row],[ten_ngan]]=MASTER!$B$1,ROW(),"")</f>
        <v/>
      </c>
    </row>
    <row r="165" spans="3:13">
      <c r="C165" s="49" t="s">
        <v>244</v>
      </c>
      <c r="D165" s="49" t="s">
        <v>1054</v>
      </c>
      <c r="E165" s="49" t="s">
        <v>240</v>
      </c>
      <c r="F165" s="63" t="s">
        <v>931</v>
      </c>
      <c r="G165" s="69" t="str">
        <f>IF(tbl_cty_bp[[#This Row],[ten_ngan]]=MASTER!$B$1,ROW(),"")</f>
        <v/>
      </c>
      <c r="I165" s="49" t="s">
        <v>2253</v>
      </c>
      <c r="J165" s="49" t="s">
        <v>2254</v>
      </c>
      <c r="K165" s="49" t="s">
        <v>2210</v>
      </c>
      <c r="L165" s="64" t="s">
        <v>950</v>
      </c>
      <c r="M165" s="69" t="str">
        <f>IF(tbl_cty_phi[[#This Row],[ten_ngan]]=MASTER!$B$1,ROW(),"")</f>
        <v/>
      </c>
    </row>
    <row r="166" spans="3:13">
      <c r="C166" s="49" t="s">
        <v>245</v>
      </c>
      <c r="D166" s="49" t="s">
        <v>1055</v>
      </c>
      <c r="E166" s="49" t="s">
        <v>240</v>
      </c>
      <c r="F166" s="63" t="s">
        <v>931</v>
      </c>
      <c r="G166" s="69" t="str">
        <f>IF(tbl_cty_bp[[#This Row],[ten_ngan]]=MASTER!$B$1,ROW(),"")</f>
        <v/>
      </c>
      <c r="I166" s="49" t="s">
        <v>2255</v>
      </c>
      <c r="J166" s="49" t="s">
        <v>2256</v>
      </c>
      <c r="K166" s="49" t="s">
        <v>2210</v>
      </c>
      <c r="L166" s="64" t="s">
        <v>950</v>
      </c>
      <c r="M166" s="69" t="str">
        <f>IF(tbl_cty_phi[[#This Row],[ten_ngan]]=MASTER!$B$1,ROW(),"")</f>
        <v/>
      </c>
    </row>
    <row r="167" spans="3:13">
      <c r="C167" s="49" t="s">
        <v>246</v>
      </c>
      <c r="D167" s="49" t="s">
        <v>1056</v>
      </c>
      <c r="E167" s="49" t="s">
        <v>240</v>
      </c>
      <c r="F167" s="63" t="s">
        <v>931</v>
      </c>
      <c r="G167" s="69" t="str">
        <f>IF(tbl_cty_bp[[#This Row],[ten_ngan]]=MASTER!$B$1,ROW(),"")</f>
        <v/>
      </c>
      <c r="I167" s="49" t="s">
        <v>2257</v>
      </c>
      <c r="J167" s="49" t="s">
        <v>2258</v>
      </c>
      <c r="K167" s="49" t="s">
        <v>2210</v>
      </c>
      <c r="L167" s="64" t="s">
        <v>950</v>
      </c>
      <c r="M167" s="69" t="str">
        <f>IF(tbl_cty_phi[[#This Row],[ten_ngan]]=MASTER!$B$1,ROW(),"")</f>
        <v/>
      </c>
    </row>
    <row r="168" spans="3:13">
      <c r="C168" s="49" t="s">
        <v>1057</v>
      </c>
      <c r="D168" s="49" t="s">
        <v>1058</v>
      </c>
      <c r="E168" s="49" t="s">
        <v>240</v>
      </c>
      <c r="F168" s="63" t="s">
        <v>931</v>
      </c>
      <c r="G168" s="69" t="str">
        <f>IF(tbl_cty_bp[[#This Row],[ten_ngan]]=MASTER!$B$1,ROW(),"")</f>
        <v/>
      </c>
      <c r="I168" s="49" t="s">
        <v>1927</v>
      </c>
      <c r="J168" s="49" t="s">
        <v>1928</v>
      </c>
      <c r="K168" s="49" t="s">
        <v>1929</v>
      </c>
      <c r="L168" s="64" t="s">
        <v>950</v>
      </c>
      <c r="M168" s="69" t="str">
        <f>IF(tbl_cty_phi[[#This Row],[ten_ngan]]=MASTER!$B$1,ROW(),"")</f>
        <v/>
      </c>
    </row>
    <row r="169" spans="3:13">
      <c r="C169" s="49" t="s">
        <v>1059</v>
      </c>
      <c r="D169" s="49" t="s">
        <v>1060</v>
      </c>
      <c r="E169" s="49" t="s">
        <v>240</v>
      </c>
      <c r="F169" s="63" t="s">
        <v>931</v>
      </c>
      <c r="G169" s="69" t="str">
        <f>IF(tbl_cty_bp[[#This Row],[ten_ngan]]=MASTER!$B$1,ROW(),"")</f>
        <v/>
      </c>
      <c r="I169" s="49" t="s">
        <v>1930</v>
      </c>
      <c r="J169" s="49" t="s">
        <v>1931</v>
      </c>
      <c r="K169" s="49" t="s">
        <v>1929</v>
      </c>
      <c r="L169" s="64" t="s">
        <v>950</v>
      </c>
      <c r="M169" s="69" t="str">
        <f>IF(tbl_cty_phi[[#This Row],[ten_ngan]]=MASTER!$B$1,ROW(),"")</f>
        <v/>
      </c>
    </row>
    <row r="170" spans="3:13">
      <c r="C170" s="49" t="s">
        <v>210</v>
      </c>
      <c r="D170" s="49" t="s">
        <v>211</v>
      </c>
      <c r="E170" s="49" t="s">
        <v>212</v>
      </c>
      <c r="F170" s="63" t="s">
        <v>932</v>
      </c>
      <c r="G170" s="69" t="str">
        <f>IF(tbl_cty_bp[[#This Row],[ten_ngan]]=MASTER!$B$1,ROW(),"")</f>
        <v/>
      </c>
      <c r="I170" s="49" t="s">
        <v>1932</v>
      </c>
      <c r="J170" s="49" t="s">
        <v>1933</v>
      </c>
      <c r="K170" s="49" t="s">
        <v>1929</v>
      </c>
      <c r="L170" s="64" t="s">
        <v>950</v>
      </c>
      <c r="M170" s="69" t="str">
        <f>IF(tbl_cty_phi[[#This Row],[ten_ngan]]=MASTER!$B$1,ROW(),"")</f>
        <v/>
      </c>
    </row>
    <row r="171" spans="3:13">
      <c r="C171" s="49" t="s">
        <v>213</v>
      </c>
      <c r="D171" s="49" t="s">
        <v>1034</v>
      </c>
      <c r="E171" s="49" t="s">
        <v>212</v>
      </c>
      <c r="F171" s="63" t="s">
        <v>932</v>
      </c>
      <c r="G171" s="69" t="str">
        <f>IF(tbl_cty_bp[[#This Row],[ten_ngan]]=MASTER!$B$1,ROW(),"")</f>
        <v/>
      </c>
      <c r="I171" s="49" t="s">
        <v>1934</v>
      </c>
      <c r="J171" s="49" t="s">
        <v>1935</v>
      </c>
      <c r="K171" s="49" t="s">
        <v>1929</v>
      </c>
      <c r="L171" s="64" t="s">
        <v>950</v>
      </c>
      <c r="M171" s="69" t="str">
        <f>IF(tbl_cty_phi[[#This Row],[ten_ngan]]=MASTER!$B$1,ROW(),"")</f>
        <v/>
      </c>
    </row>
    <row r="172" spans="3:13">
      <c r="C172" s="49" t="s">
        <v>214</v>
      </c>
      <c r="D172" s="49" t="s">
        <v>215</v>
      </c>
      <c r="E172" s="49" t="s">
        <v>212</v>
      </c>
      <c r="F172" s="63" t="s">
        <v>932</v>
      </c>
      <c r="G172" s="69" t="str">
        <f>IF(tbl_cty_bp[[#This Row],[ten_ngan]]=MASTER!$B$1,ROW(),"")</f>
        <v/>
      </c>
      <c r="I172" s="49" t="s">
        <v>1936</v>
      </c>
      <c r="J172" s="49" t="s">
        <v>1937</v>
      </c>
      <c r="K172" s="49" t="s">
        <v>1938</v>
      </c>
      <c r="L172" s="64" t="s">
        <v>950</v>
      </c>
      <c r="M172" s="69" t="str">
        <f>IF(tbl_cty_phi[[#This Row],[ten_ngan]]=MASTER!$B$1,ROW(),"")</f>
        <v/>
      </c>
    </row>
    <row r="173" spans="3:13">
      <c r="C173" s="49" t="s">
        <v>216</v>
      </c>
      <c r="D173" s="49" t="s">
        <v>217</v>
      </c>
      <c r="E173" s="49" t="s">
        <v>212</v>
      </c>
      <c r="F173" s="63" t="s">
        <v>932</v>
      </c>
      <c r="G173" s="69" t="str">
        <f>IF(tbl_cty_bp[[#This Row],[ten_ngan]]=MASTER!$B$1,ROW(),"")</f>
        <v/>
      </c>
      <c r="I173" s="49" t="s">
        <v>1939</v>
      </c>
      <c r="J173" s="49" t="s">
        <v>1940</v>
      </c>
      <c r="K173" s="49" t="s">
        <v>1938</v>
      </c>
      <c r="L173" s="64" t="s">
        <v>950</v>
      </c>
      <c r="M173" s="69" t="str">
        <f>IF(tbl_cty_phi[[#This Row],[ten_ngan]]=MASTER!$B$1,ROW(),"")</f>
        <v/>
      </c>
    </row>
    <row r="174" spans="3:13">
      <c r="C174" s="49" t="s">
        <v>218</v>
      </c>
      <c r="D174" s="49" t="s">
        <v>219</v>
      </c>
      <c r="E174" s="49" t="s">
        <v>212</v>
      </c>
      <c r="F174" s="63" t="s">
        <v>932</v>
      </c>
      <c r="G174" s="69" t="str">
        <f>IF(tbl_cty_bp[[#This Row],[ten_ngan]]=MASTER!$B$1,ROW(),"")</f>
        <v/>
      </c>
      <c r="I174" s="49" t="s">
        <v>1941</v>
      </c>
      <c r="J174" s="49" t="s">
        <v>1942</v>
      </c>
      <c r="K174" s="49" t="s">
        <v>1938</v>
      </c>
      <c r="L174" s="64" t="s">
        <v>950</v>
      </c>
      <c r="M174" s="69" t="str">
        <f>IF(tbl_cty_phi[[#This Row],[ten_ngan]]=MASTER!$B$1,ROW(),"")</f>
        <v/>
      </c>
    </row>
    <row r="175" spans="3:13">
      <c r="C175" s="49" t="s">
        <v>253</v>
      </c>
      <c r="D175" s="49" t="s">
        <v>254</v>
      </c>
      <c r="E175" s="49" t="s">
        <v>255</v>
      </c>
      <c r="F175" s="63" t="s">
        <v>933</v>
      </c>
      <c r="G175" s="69" t="str">
        <f>IF(tbl_cty_bp[[#This Row],[ten_ngan]]=MASTER!$B$1,ROW(),"")</f>
        <v/>
      </c>
      <c r="I175" s="49" t="s">
        <v>1943</v>
      </c>
      <c r="J175" s="49" t="s">
        <v>1944</v>
      </c>
      <c r="K175" s="49" t="s">
        <v>1945</v>
      </c>
      <c r="L175" s="64" t="s">
        <v>950</v>
      </c>
      <c r="M175" s="69" t="str">
        <f>IF(tbl_cty_phi[[#This Row],[ten_ngan]]=MASTER!$B$1,ROW(),"")</f>
        <v/>
      </c>
    </row>
    <row r="176" spans="3:13">
      <c r="C176" s="49" t="s">
        <v>256</v>
      </c>
      <c r="D176" s="49" t="s">
        <v>1062</v>
      </c>
      <c r="E176" s="49" t="s">
        <v>255</v>
      </c>
      <c r="F176" s="63" t="s">
        <v>933</v>
      </c>
      <c r="G176" s="69" t="str">
        <f>IF(tbl_cty_bp[[#This Row],[ten_ngan]]=MASTER!$B$1,ROW(),"")</f>
        <v/>
      </c>
      <c r="I176" s="49" t="s">
        <v>1946</v>
      </c>
      <c r="J176" s="49" t="s">
        <v>1947</v>
      </c>
      <c r="K176" s="49" t="s">
        <v>1945</v>
      </c>
      <c r="L176" s="64" t="s">
        <v>950</v>
      </c>
      <c r="M176" s="69" t="str">
        <f>IF(tbl_cty_phi[[#This Row],[ten_ngan]]=MASTER!$B$1,ROW(),"")</f>
        <v/>
      </c>
    </row>
    <row r="177" spans="3:13">
      <c r="C177" s="49" t="s">
        <v>1063</v>
      </c>
      <c r="D177" s="49" t="s">
        <v>1064</v>
      </c>
      <c r="E177" s="49" t="s">
        <v>255</v>
      </c>
      <c r="F177" s="63" t="s">
        <v>933</v>
      </c>
      <c r="G177" s="69" t="str">
        <f>IF(tbl_cty_bp[[#This Row],[ten_ngan]]=MASTER!$B$1,ROW(),"")</f>
        <v/>
      </c>
      <c r="I177" s="49" t="s">
        <v>1948</v>
      </c>
      <c r="J177" s="49" t="s">
        <v>1949</v>
      </c>
      <c r="K177" s="49" t="s">
        <v>1945</v>
      </c>
      <c r="L177" s="64" t="s">
        <v>950</v>
      </c>
      <c r="M177" s="69" t="str">
        <f>IF(tbl_cty_phi[[#This Row],[ten_ngan]]=MASTER!$B$1,ROW(),"")</f>
        <v/>
      </c>
    </row>
    <row r="178" spans="3:13">
      <c r="C178" s="49" t="s">
        <v>1065</v>
      </c>
      <c r="D178" s="49" t="s">
        <v>1066</v>
      </c>
      <c r="E178" s="49" t="s">
        <v>255</v>
      </c>
      <c r="F178" s="63" t="s">
        <v>933</v>
      </c>
      <c r="G178" s="69" t="str">
        <f>IF(tbl_cty_bp[[#This Row],[ten_ngan]]=MASTER!$B$1,ROW(),"")</f>
        <v/>
      </c>
      <c r="I178" s="49" t="s">
        <v>1950</v>
      </c>
      <c r="J178" s="49" t="s">
        <v>1951</v>
      </c>
      <c r="K178" s="49" t="s">
        <v>1952</v>
      </c>
      <c r="L178" s="64" t="s">
        <v>950</v>
      </c>
      <c r="M178" s="69" t="str">
        <f>IF(tbl_cty_phi[[#This Row],[ten_ngan]]=MASTER!$B$1,ROW(),"")</f>
        <v/>
      </c>
    </row>
    <row r="179" spans="3:13">
      <c r="C179" s="49" t="s">
        <v>257</v>
      </c>
      <c r="D179" s="49" t="s">
        <v>1067</v>
      </c>
      <c r="E179" s="49" t="s">
        <v>255</v>
      </c>
      <c r="F179" s="63" t="s">
        <v>933</v>
      </c>
      <c r="G179" s="69" t="str">
        <f>IF(tbl_cty_bp[[#This Row],[ten_ngan]]=MASTER!$B$1,ROW(),"")</f>
        <v/>
      </c>
      <c r="I179" s="49" t="s">
        <v>1953</v>
      </c>
      <c r="J179" s="49" t="s">
        <v>1954</v>
      </c>
      <c r="K179" s="49" t="s">
        <v>1952</v>
      </c>
      <c r="L179" s="64" t="s">
        <v>950</v>
      </c>
      <c r="M179" s="69" t="str">
        <f>IF(tbl_cty_phi[[#This Row],[ten_ngan]]=MASTER!$B$1,ROW(),"")</f>
        <v/>
      </c>
    </row>
    <row r="180" spans="3:13">
      <c r="C180" s="49" t="s">
        <v>258</v>
      </c>
      <c r="D180" s="49" t="s">
        <v>1068</v>
      </c>
      <c r="E180" s="49" t="s">
        <v>255</v>
      </c>
      <c r="F180" s="63" t="s">
        <v>933</v>
      </c>
      <c r="G180" s="69" t="str">
        <f>IF(tbl_cty_bp[[#This Row],[ten_ngan]]=MASTER!$B$1,ROW(),"")</f>
        <v/>
      </c>
      <c r="I180" s="49" t="s">
        <v>1955</v>
      </c>
      <c r="J180" s="49" t="s">
        <v>1956</v>
      </c>
      <c r="K180" s="49" t="s">
        <v>1952</v>
      </c>
      <c r="L180" s="64" t="s">
        <v>950</v>
      </c>
      <c r="M180" s="69" t="str">
        <f>IF(tbl_cty_phi[[#This Row],[ten_ngan]]=MASTER!$B$1,ROW(),"")</f>
        <v/>
      </c>
    </row>
    <row r="181" spans="3:13">
      <c r="C181" s="49" t="s">
        <v>259</v>
      </c>
      <c r="D181" s="49" t="s">
        <v>1069</v>
      </c>
      <c r="E181" s="49" t="s">
        <v>255</v>
      </c>
      <c r="F181" s="63" t="s">
        <v>933</v>
      </c>
      <c r="G181" s="69" t="str">
        <f>IF(tbl_cty_bp[[#This Row],[ten_ngan]]=MASTER!$B$1,ROW(),"")</f>
        <v/>
      </c>
      <c r="I181" s="49" t="s">
        <v>1957</v>
      </c>
      <c r="J181" s="49" t="s">
        <v>1958</v>
      </c>
      <c r="K181" s="49" t="s">
        <v>1952</v>
      </c>
      <c r="L181" s="64" t="s">
        <v>950</v>
      </c>
      <c r="M181" s="69" t="str">
        <f>IF(tbl_cty_phi[[#This Row],[ten_ngan]]=MASTER!$B$1,ROW(),"")</f>
        <v/>
      </c>
    </row>
    <row r="182" spans="3:13">
      <c r="C182" s="49" t="s">
        <v>1070</v>
      </c>
      <c r="D182" s="49" t="s">
        <v>1071</v>
      </c>
      <c r="E182" s="49" t="s">
        <v>255</v>
      </c>
      <c r="F182" s="63" t="s">
        <v>933</v>
      </c>
      <c r="G182" s="69" t="str">
        <f>IF(tbl_cty_bp[[#This Row],[ten_ngan]]=MASTER!$B$1,ROW(),"")</f>
        <v/>
      </c>
      <c r="I182" s="49" t="s">
        <v>1959</v>
      </c>
      <c r="J182" s="49" t="s">
        <v>1960</v>
      </c>
      <c r="K182" s="49" t="s">
        <v>1952</v>
      </c>
      <c r="L182" s="64" t="s">
        <v>950</v>
      </c>
      <c r="M182" s="69" t="str">
        <f>IF(tbl_cty_phi[[#This Row],[ten_ngan]]=MASTER!$B$1,ROW(),"")</f>
        <v/>
      </c>
    </row>
    <row r="183" spans="3:13">
      <c r="C183" s="49" t="s">
        <v>260</v>
      </c>
      <c r="D183" s="49" t="s">
        <v>261</v>
      </c>
      <c r="E183" s="49" t="s">
        <v>262</v>
      </c>
      <c r="F183" s="63" t="s">
        <v>934</v>
      </c>
      <c r="G183" s="69" t="str">
        <f>IF(tbl_cty_bp[[#This Row],[ten_ngan]]=MASTER!$B$1,ROW(),"")</f>
        <v/>
      </c>
      <c r="I183" s="49" t="s">
        <v>1961</v>
      </c>
      <c r="J183" s="49" t="s">
        <v>1962</v>
      </c>
      <c r="K183" s="49" t="s">
        <v>1963</v>
      </c>
      <c r="L183" s="64" t="s">
        <v>950</v>
      </c>
      <c r="M183" s="69" t="str">
        <f>IF(tbl_cty_phi[[#This Row],[ten_ngan]]=MASTER!$B$1,ROW(),"")</f>
        <v/>
      </c>
    </row>
    <row r="184" spans="3:13">
      <c r="C184" s="49" t="s">
        <v>263</v>
      </c>
      <c r="D184" s="49" t="s">
        <v>1555</v>
      </c>
      <c r="E184" s="49" t="s">
        <v>262</v>
      </c>
      <c r="F184" s="63" t="s">
        <v>934</v>
      </c>
      <c r="G184" s="69" t="str">
        <f>IF(tbl_cty_bp[[#This Row],[ten_ngan]]=MASTER!$B$1,ROW(),"")</f>
        <v/>
      </c>
      <c r="I184" s="49" t="s">
        <v>1964</v>
      </c>
      <c r="J184" s="49" t="s">
        <v>1965</v>
      </c>
      <c r="K184" s="49" t="s">
        <v>1963</v>
      </c>
      <c r="L184" s="64" t="s">
        <v>950</v>
      </c>
      <c r="M184" s="69" t="str">
        <f>IF(tbl_cty_phi[[#This Row],[ten_ngan]]=MASTER!$B$1,ROW(),"")</f>
        <v/>
      </c>
    </row>
    <row r="185" spans="3:13">
      <c r="C185" s="49" t="s">
        <v>1072</v>
      </c>
      <c r="D185" s="49" t="s">
        <v>1073</v>
      </c>
      <c r="E185" s="49" t="s">
        <v>262</v>
      </c>
      <c r="F185" s="63" t="s">
        <v>934</v>
      </c>
      <c r="G185" s="69" t="str">
        <f>IF(tbl_cty_bp[[#This Row],[ten_ngan]]=MASTER!$B$1,ROW(),"")</f>
        <v/>
      </c>
      <c r="I185" s="49" t="s">
        <v>1966</v>
      </c>
      <c r="J185" s="49" t="s">
        <v>1967</v>
      </c>
      <c r="K185" s="49" t="s">
        <v>1963</v>
      </c>
      <c r="L185" s="64" t="s">
        <v>950</v>
      </c>
      <c r="M185" s="69" t="str">
        <f>IF(tbl_cty_phi[[#This Row],[ten_ngan]]=MASTER!$B$1,ROW(),"")</f>
        <v/>
      </c>
    </row>
    <row r="186" spans="3:13">
      <c r="C186" s="49" t="s">
        <v>1074</v>
      </c>
      <c r="D186" s="49" t="s">
        <v>1075</v>
      </c>
      <c r="E186" s="49" t="s">
        <v>262</v>
      </c>
      <c r="F186" s="63" t="s">
        <v>934</v>
      </c>
      <c r="G186" s="69" t="str">
        <f>IF(tbl_cty_bp[[#This Row],[ten_ngan]]=MASTER!$B$1,ROW(),"")</f>
        <v/>
      </c>
      <c r="I186" s="49" t="s">
        <v>1968</v>
      </c>
      <c r="J186" s="49" t="s">
        <v>1969</v>
      </c>
      <c r="K186" s="49" t="s">
        <v>1963</v>
      </c>
      <c r="L186" s="64" t="s">
        <v>950</v>
      </c>
      <c r="M186" s="69" t="str">
        <f>IF(tbl_cty_phi[[#This Row],[ten_ngan]]=MASTER!$B$1,ROW(),"")</f>
        <v/>
      </c>
    </row>
    <row r="187" spans="3:13">
      <c r="C187" s="49" t="s">
        <v>264</v>
      </c>
      <c r="D187" s="49" t="s">
        <v>1076</v>
      </c>
      <c r="E187" s="49" t="s">
        <v>262</v>
      </c>
      <c r="F187" s="63" t="s">
        <v>934</v>
      </c>
      <c r="G187" s="69" t="str">
        <f>IF(tbl_cty_bp[[#This Row],[ten_ngan]]=MASTER!$B$1,ROW(),"")</f>
        <v/>
      </c>
      <c r="I187" s="49" t="s">
        <v>1970</v>
      </c>
      <c r="J187" s="49" t="s">
        <v>1971</v>
      </c>
      <c r="K187" s="49" t="s">
        <v>1963</v>
      </c>
      <c r="L187" s="64" t="s">
        <v>950</v>
      </c>
      <c r="M187" s="69" t="str">
        <f>IF(tbl_cty_phi[[#This Row],[ten_ngan]]=MASTER!$B$1,ROW(),"")</f>
        <v/>
      </c>
    </row>
    <row r="188" spans="3:13">
      <c r="C188" s="49" t="s">
        <v>265</v>
      </c>
      <c r="D188" s="49" t="s">
        <v>1077</v>
      </c>
      <c r="E188" s="49" t="s">
        <v>262</v>
      </c>
      <c r="F188" s="63" t="s">
        <v>934</v>
      </c>
      <c r="G188" s="69" t="str">
        <f>IF(tbl_cty_bp[[#This Row],[ten_ngan]]=MASTER!$B$1,ROW(),"")</f>
        <v/>
      </c>
      <c r="I188" s="49" t="s">
        <v>1972</v>
      </c>
      <c r="J188" s="49" t="s">
        <v>1973</v>
      </c>
      <c r="K188" s="49" t="s">
        <v>1963</v>
      </c>
      <c r="L188" s="64" t="s">
        <v>950</v>
      </c>
      <c r="M188" s="69" t="str">
        <f>IF(tbl_cty_phi[[#This Row],[ten_ngan]]=MASTER!$B$1,ROW(),"")</f>
        <v/>
      </c>
    </row>
    <row r="189" spans="3:13">
      <c r="C189" s="49" t="s">
        <v>266</v>
      </c>
      <c r="D189" s="49" t="s">
        <v>1078</v>
      </c>
      <c r="E189" s="49" t="s">
        <v>262</v>
      </c>
      <c r="F189" s="63" t="s">
        <v>934</v>
      </c>
      <c r="G189" s="69" t="str">
        <f>IF(tbl_cty_bp[[#This Row],[ten_ngan]]=MASTER!$B$1,ROW(),"")</f>
        <v/>
      </c>
      <c r="I189" s="49" t="s">
        <v>1974</v>
      </c>
      <c r="J189" s="49" t="s">
        <v>1975</v>
      </c>
      <c r="K189" s="49" t="s">
        <v>1963</v>
      </c>
      <c r="L189" s="64" t="s">
        <v>950</v>
      </c>
      <c r="M189" s="69" t="str">
        <f>IF(tbl_cty_phi[[#This Row],[ten_ngan]]=MASTER!$B$1,ROW(),"")</f>
        <v/>
      </c>
    </row>
    <row r="190" spans="3:13">
      <c r="C190" s="49" t="s">
        <v>1079</v>
      </c>
      <c r="D190" s="49" t="s">
        <v>1080</v>
      </c>
      <c r="E190" s="49" t="s">
        <v>262</v>
      </c>
      <c r="F190" s="63" t="s">
        <v>934</v>
      </c>
      <c r="G190" s="69" t="str">
        <f>IF(tbl_cty_bp[[#This Row],[ten_ngan]]=MASTER!$B$1,ROW(),"")</f>
        <v/>
      </c>
      <c r="I190" s="49" t="s">
        <v>1976</v>
      </c>
      <c r="J190" s="49" t="s">
        <v>1977</v>
      </c>
      <c r="K190" s="49" t="s">
        <v>1963</v>
      </c>
      <c r="L190" s="64" t="s">
        <v>950</v>
      </c>
      <c r="M190" s="69" t="str">
        <f>IF(tbl_cty_phi[[#This Row],[ten_ngan]]=MASTER!$B$1,ROW(),"")</f>
        <v/>
      </c>
    </row>
    <row r="191" spans="3:13">
      <c r="C191" s="49" t="s">
        <v>64</v>
      </c>
      <c r="D191" s="49" t="s">
        <v>65</v>
      </c>
      <c r="E191" s="49" t="s">
        <v>66</v>
      </c>
      <c r="F191" s="63" t="s">
        <v>935</v>
      </c>
      <c r="G191" s="69" t="str">
        <f>IF(tbl_cty_bp[[#This Row],[ten_ngan]]=MASTER!$B$1,ROW(),"")</f>
        <v/>
      </c>
      <c r="I191" s="49" t="s">
        <v>1978</v>
      </c>
      <c r="J191" s="49" t="s">
        <v>1979</v>
      </c>
      <c r="K191" s="49" t="s">
        <v>1963</v>
      </c>
      <c r="L191" s="64" t="s">
        <v>950</v>
      </c>
      <c r="M191" s="69" t="str">
        <f>IF(tbl_cty_phi[[#This Row],[ten_ngan]]=MASTER!$B$1,ROW(),"")</f>
        <v/>
      </c>
    </row>
    <row r="192" spans="3:13">
      <c r="C192" s="49" t="s">
        <v>1636</v>
      </c>
      <c r="D192" s="49" t="s">
        <v>1637</v>
      </c>
      <c r="E192" s="49" t="s">
        <v>66</v>
      </c>
      <c r="F192" s="63" t="s">
        <v>935</v>
      </c>
      <c r="G192" s="69" t="str">
        <f>IF(tbl_cty_bp[[#This Row],[ten_ngan]]=MASTER!$B$1,ROW(),"")</f>
        <v/>
      </c>
      <c r="I192" s="49" t="s">
        <v>1980</v>
      </c>
      <c r="J192" s="49" t="s">
        <v>1981</v>
      </c>
      <c r="K192" s="49" t="s">
        <v>1982</v>
      </c>
      <c r="L192" s="64" t="s">
        <v>950</v>
      </c>
      <c r="M192" s="69" t="str">
        <f>IF(tbl_cty_phi[[#This Row],[ten_ngan]]=MASTER!$B$1,ROW(),"")</f>
        <v/>
      </c>
    </row>
    <row r="193" spans="3:13">
      <c r="C193" s="49" t="s">
        <v>67</v>
      </c>
      <c r="D193" s="49" t="s">
        <v>68</v>
      </c>
      <c r="E193" s="49" t="s">
        <v>66</v>
      </c>
      <c r="F193" s="63" t="s">
        <v>935</v>
      </c>
      <c r="G193" s="69" t="str">
        <f>IF(tbl_cty_bp[[#This Row],[ten_ngan]]=MASTER!$B$1,ROW(),"")</f>
        <v/>
      </c>
      <c r="I193" s="49" t="s">
        <v>1983</v>
      </c>
      <c r="J193" s="49" t="s">
        <v>1984</v>
      </c>
      <c r="K193" s="49" t="s">
        <v>1985</v>
      </c>
      <c r="L193" s="64" t="s">
        <v>950</v>
      </c>
      <c r="M193" s="69" t="str">
        <f>IF(tbl_cty_phi[[#This Row],[ten_ngan]]=MASTER!$B$1,ROW(),"")</f>
        <v/>
      </c>
    </row>
    <row r="194" spans="3:13">
      <c r="C194" s="49" t="s">
        <v>69</v>
      </c>
      <c r="D194" s="49" t="s">
        <v>70</v>
      </c>
      <c r="E194" s="49" t="s">
        <v>66</v>
      </c>
      <c r="F194" s="63" t="s">
        <v>935</v>
      </c>
      <c r="G194" s="69" t="str">
        <f>IF(tbl_cty_bp[[#This Row],[ten_ngan]]=MASTER!$B$1,ROW(),"")</f>
        <v/>
      </c>
      <c r="I194" s="49" t="s">
        <v>1986</v>
      </c>
      <c r="J194" s="49" t="s">
        <v>1987</v>
      </c>
      <c r="K194" s="49" t="s">
        <v>1988</v>
      </c>
      <c r="L194" s="64" t="s">
        <v>950</v>
      </c>
      <c r="M194" s="69" t="str">
        <f>IF(tbl_cty_phi[[#This Row],[ten_ngan]]=MASTER!$B$1,ROW(),"")</f>
        <v/>
      </c>
    </row>
    <row r="195" spans="3:13">
      <c r="C195" s="49" t="s">
        <v>71</v>
      </c>
      <c r="D195" s="49" t="s">
        <v>72</v>
      </c>
      <c r="E195" s="49" t="s">
        <v>66</v>
      </c>
      <c r="F195" s="63" t="s">
        <v>935</v>
      </c>
      <c r="G195" s="69" t="str">
        <f>IF(tbl_cty_bp[[#This Row],[ten_ngan]]=MASTER!$B$1,ROW(),"")</f>
        <v/>
      </c>
      <c r="I195" s="49" t="s">
        <v>1989</v>
      </c>
      <c r="J195" s="49" t="s">
        <v>1990</v>
      </c>
      <c r="K195" s="49" t="s">
        <v>1991</v>
      </c>
      <c r="L195" s="64" t="s">
        <v>950</v>
      </c>
      <c r="M195" s="69" t="str">
        <f>IF(tbl_cty_phi[[#This Row],[ten_ngan]]=MASTER!$B$1,ROW(),"")</f>
        <v/>
      </c>
    </row>
    <row r="196" spans="3:13">
      <c r="C196" s="49" t="s">
        <v>73</v>
      </c>
      <c r="D196" s="49" t="s">
        <v>74</v>
      </c>
      <c r="E196" s="49" t="s">
        <v>66</v>
      </c>
      <c r="F196" s="63" t="s">
        <v>935</v>
      </c>
      <c r="G196" s="69" t="str">
        <f>IF(tbl_cty_bp[[#This Row],[ten_ngan]]=MASTER!$B$1,ROW(),"")</f>
        <v/>
      </c>
      <c r="I196" s="49" t="s">
        <v>1992</v>
      </c>
      <c r="J196" s="49" t="s">
        <v>1993</v>
      </c>
      <c r="K196" s="49" t="s">
        <v>1991</v>
      </c>
      <c r="L196" s="64" t="s">
        <v>950</v>
      </c>
      <c r="M196" s="69" t="str">
        <f>IF(tbl_cty_phi[[#This Row],[ten_ngan]]=MASTER!$B$1,ROW(),"")</f>
        <v/>
      </c>
    </row>
    <row r="197" spans="3:13">
      <c r="C197" s="49" t="s">
        <v>954</v>
      </c>
      <c r="D197" s="49" t="s">
        <v>955</v>
      </c>
      <c r="E197" s="49" t="s">
        <v>66</v>
      </c>
      <c r="F197" s="63" t="s">
        <v>935</v>
      </c>
      <c r="G197" s="69" t="str">
        <f>IF(tbl_cty_bp[[#This Row],[ten_ngan]]=MASTER!$B$1,ROW(),"")</f>
        <v/>
      </c>
      <c r="I197" s="49" t="s">
        <v>1994</v>
      </c>
      <c r="J197" s="49" t="s">
        <v>1995</v>
      </c>
      <c r="K197" s="49" t="s">
        <v>1991</v>
      </c>
      <c r="L197" s="64" t="s">
        <v>950</v>
      </c>
      <c r="M197" s="69" t="str">
        <f>IF(tbl_cty_phi[[#This Row],[ten_ngan]]=MASTER!$B$1,ROW(),"")</f>
        <v/>
      </c>
    </row>
    <row r="198" spans="3:13">
      <c r="C198" s="49" t="s">
        <v>956</v>
      </c>
      <c r="D198" s="49" t="s">
        <v>957</v>
      </c>
      <c r="E198" s="49" t="s">
        <v>66</v>
      </c>
      <c r="F198" s="63" t="s">
        <v>935</v>
      </c>
      <c r="G198" s="69" t="str">
        <f>IF(tbl_cty_bp[[#This Row],[ten_ngan]]=MASTER!$B$1,ROW(),"")</f>
        <v/>
      </c>
      <c r="I198" s="49" t="s">
        <v>1996</v>
      </c>
      <c r="J198" s="49" t="s">
        <v>1997</v>
      </c>
      <c r="K198" s="49" t="s">
        <v>1998</v>
      </c>
      <c r="L198" s="64" t="s">
        <v>950</v>
      </c>
      <c r="M198" s="69" t="str">
        <f>IF(tbl_cty_phi[[#This Row],[ten_ngan]]=MASTER!$B$1,ROW(),"")</f>
        <v/>
      </c>
    </row>
    <row r="199" spans="3:13">
      <c r="C199" s="49" t="s">
        <v>958</v>
      </c>
      <c r="D199" s="49" t="s">
        <v>959</v>
      </c>
      <c r="E199" s="49" t="s">
        <v>66</v>
      </c>
      <c r="F199" s="63" t="s">
        <v>935</v>
      </c>
      <c r="G199" s="69" t="str">
        <f>IF(tbl_cty_bp[[#This Row],[ten_ngan]]=MASTER!$B$1,ROW(),"")</f>
        <v/>
      </c>
      <c r="I199" s="49" t="s">
        <v>1999</v>
      </c>
      <c r="J199" s="49" t="s">
        <v>2000</v>
      </c>
      <c r="K199" s="49" t="s">
        <v>1998</v>
      </c>
      <c r="L199" s="64" t="s">
        <v>950</v>
      </c>
      <c r="M199" s="69" t="str">
        <f>IF(tbl_cty_phi[[#This Row],[ten_ngan]]=MASTER!$B$1,ROW(),"")</f>
        <v/>
      </c>
    </row>
    <row r="200" spans="3:13">
      <c r="C200" s="49" t="s">
        <v>75</v>
      </c>
      <c r="D200" s="49" t="s">
        <v>76</v>
      </c>
      <c r="E200" s="49" t="s">
        <v>66</v>
      </c>
      <c r="F200" s="63" t="s">
        <v>935</v>
      </c>
      <c r="G200" s="69" t="str">
        <f>IF(tbl_cty_bp[[#This Row],[ten_ngan]]=MASTER!$B$1,ROW(),"")</f>
        <v/>
      </c>
      <c r="I200" s="49" t="s">
        <v>2001</v>
      </c>
      <c r="J200" s="49" t="s">
        <v>2002</v>
      </c>
      <c r="K200" s="49" t="s">
        <v>2003</v>
      </c>
      <c r="L200" s="64" t="s">
        <v>950</v>
      </c>
      <c r="M200" s="69" t="str">
        <f>IF(tbl_cty_phi[[#This Row],[ten_ngan]]=MASTER!$B$1,ROW(),"")</f>
        <v/>
      </c>
    </row>
    <row r="201" spans="3:13">
      <c r="C201" s="49" t="s">
        <v>77</v>
      </c>
      <c r="D201" s="49" t="s">
        <v>78</v>
      </c>
      <c r="E201" s="49" t="s">
        <v>66</v>
      </c>
      <c r="F201" s="63" t="s">
        <v>935</v>
      </c>
      <c r="G201" s="69" t="str">
        <f>IF(tbl_cty_bp[[#This Row],[ten_ngan]]=MASTER!$B$1,ROW(),"")</f>
        <v/>
      </c>
      <c r="I201" s="49" t="s">
        <v>2004</v>
      </c>
      <c r="J201" s="49" t="s">
        <v>2005</v>
      </c>
      <c r="K201" s="49" t="s">
        <v>2003</v>
      </c>
      <c r="L201" s="64" t="s">
        <v>950</v>
      </c>
      <c r="M201" s="69" t="str">
        <f>IF(tbl_cty_phi[[#This Row],[ten_ngan]]=MASTER!$B$1,ROW(),"")</f>
        <v/>
      </c>
    </row>
    <row r="202" spans="3:13">
      <c r="C202" s="49" t="s">
        <v>79</v>
      </c>
      <c r="D202" s="49" t="s">
        <v>80</v>
      </c>
      <c r="E202" s="49" t="s">
        <v>66</v>
      </c>
      <c r="F202" s="63" t="s">
        <v>935</v>
      </c>
      <c r="G202" s="69" t="str">
        <f>IF(tbl_cty_bp[[#This Row],[ten_ngan]]=MASTER!$B$1,ROW(),"")</f>
        <v/>
      </c>
      <c r="I202" s="49" t="s">
        <v>2006</v>
      </c>
      <c r="J202" s="49" t="s">
        <v>2007</v>
      </c>
      <c r="K202" s="49" t="s">
        <v>2003</v>
      </c>
      <c r="L202" s="64" t="s">
        <v>950</v>
      </c>
      <c r="M202" s="69" t="str">
        <f>IF(tbl_cty_phi[[#This Row],[ten_ngan]]=MASTER!$B$1,ROW(),"")</f>
        <v/>
      </c>
    </row>
    <row r="203" spans="3:13">
      <c r="C203" s="49" t="s">
        <v>81</v>
      </c>
      <c r="D203" s="49" t="s">
        <v>82</v>
      </c>
      <c r="E203" s="49" t="s">
        <v>66</v>
      </c>
      <c r="F203" s="63" t="s">
        <v>935</v>
      </c>
      <c r="G203" s="69" t="str">
        <f>IF(tbl_cty_bp[[#This Row],[ten_ngan]]=MASTER!$B$1,ROW(),"")</f>
        <v/>
      </c>
      <c r="I203" s="49" t="s">
        <v>2008</v>
      </c>
      <c r="J203" s="49" t="s">
        <v>2009</v>
      </c>
      <c r="K203" s="49" t="s">
        <v>2003</v>
      </c>
      <c r="L203" s="64" t="s">
        <v>950</v>
      </c>
      <c r="M203" s="69" t="str">
        <f>IF(tbl_cty_phi[[#This Row],[ten_ngan]]=MASTER!$B$1,ROW(),"")</f>
        <v/>
      </c>
    </row>
    <row r="204" spans="3:13">
      <c r="C204" s="49" t="s">
        <v>960</v>
      </c>
      <c r="D204" s="49" t="s">
        <v>1629</v>
      </c>
      <c r="E204" s="49" t="s">
        <v>66</v>
      </c>
      <c r="F204" s="63" t="s">
        <v>935</v>
      </c>
      <c r="G204" s="69" t="str">
        <f>IF(tbl_cty_bp[[#This Row],[ten_ngan]]=MASTER!$B$1,ROW(),"")</f>
        <v/>
      </c>
      <c r="I204" s="49" t="s">
        <v>2010</v>
      </c>
      <c r="J204" s="49" t="s">
        <v>2011</v>
      </c>
      <c r="K204" s="49" t="s">
        <v>2003</v>
      </c>
      <c r="L204" s="64" t="s">
        <v>950</v>
      </c>
      <c r="M204" s="69" t="str">
        <f>IF(tbl_cty_phi[[#This Row],[ten_ngan]]=MASTER!$B$1,ROW(),"")</f>
        <v/>
      </c>
    </row>
    <row r="205" spans="3:13">
      <c r="C205" s="49" t="s">
        <v>961</v>
      </c>
      <c r="D205" s="49" t="s">
        <v>1630</v>
      </c>
      <c r="E205" s="49" t="s">
        <v>66</v>
      </c>
      <c r="F205" s="63" t="s">
        <v>935</v>
      </c>
      <c r="G205" s="69" t="str">
        <f>IF(tbl_cty_bp[[#This Row],[ten_ngan]]=MASTER!$B$1,ROW(),"")</f>
        <v/>
      </c>
      <c r="I205" s="49" t="s">
        <v>2012</v>
      </c>
      <c r="J205" s="49" t="s">
        <v>2013</v>
      </c>
      <c r="K205" s="49" t="s">
        <v>2003</v>
      </c>
      <c r="L205" s="64" t="s">
        <v>950</v>
      </c>
      <c r="M205" s="69" t="str">
        <f>IF(tbl_cty_phi[[#This Row],[ten_ngan]]=MASTER!$B$1,ROW(),"")</f>
        <v/>
      </c>
    </row>
    <row r="206" spans="3:13">
      <c r="C206" s="49" t="s">
        <v>962</v>
      </c>
      <c r="D206" s="49" t="s">
        <v>1631</v>
      </c>
      <c r="E206" s="49" t="s">
        <v>66</v>
      </c>
      <c r="F206" s="63" t="s">
        <v>935</v>
      </c>
      <c r="G206" s="69" t="str">
        <f>IF(tbl_cty_bp[[#This Row],[ten_ngan]]=MASTER!$B$1,ROW(),"")</f>
        <v/>
      </c>
      <c r="I206" s="49" t="s">
        <v>2014</v>
      </c>
      <c r="J206" s="49" t="s">
        <v>2015</v>
      </c>
      <c r="K206" s="49" t="s">
        <v>2003</v>
      </c>
      <c r="L206" s="64" t="s">
        <v>950</v>
      </c>
      <c r="M206" s="69" t="str">
        <f>IF(tbl_cty_phi[[#This Row],[ten_ngan]]=MASTER!$B$1,ROW(),"")</f>
        <v/>
      </c>
    </row>
    <row r="207" spans="3:13">
      <c r="C207" s="49" t="s">
        <v>963</v>
      </c>
      <c r="D207" s="49" t="s">
        <v>1632</v>
      </c>
      <c r="E207" s="49" t="s">
        <v>66</v>
      </c>
      <c r="F207" s="63" t="s">
        <v>935</v>
      </c>
      <c r="G207" s="69" t="str">
        <f>IF(tbl_cty_bp[[#This Row],[ten_ngan]]=MASTER!$B$1,ROW(),"")</f>
        <v/>
      </c>
      <c r="I207" s="49" t="s">
        <v>2016</v>
      </c>
      <c r="J207" s="49" t="s">
        <v>2017</v>
      </c>
      <c r="K207" s="49" t="s">
        <v>2003</v>
      </c>
      <c r="L207" s="64" t="s">
        <v>950</v>
      </c>
      <c r="M207" s="69" t="str">
        <f>IF(tbl_cty_phi[[#This Row],[ten_ngan]]=MASTER!$B$1,ROW(),"")</f>
        <v/>
      </c>
    </row>
    <row r="208" spans="3:13">
      <c r="C208" s="49" t="s">
        <v>83</v>
      </c>
      <c r="D208" s="49" t="s">
        <v>84</v>
      </c>
      <c r="E208" s="49" t="s">
        <v>66</v>
      </c>
      <c r="F208" s="63" t="s">
        <v>935</v>
      </c>
      <c r="G208" s="69" t="str">
        <f>IF(tbl_cty_bp[[#This Row],[ten_ngan]]=MASTER!$B$1,ROW(),"")</f>
        <v/>
      </c>
      <c r="I208" s="49" t="s">
        <v>2018</v>
      </c>
      <c r="J208" s="49" t="s">
        <v>2019</v>
      </c>
      <c r="K208" s="49" t="s">
        <v>2003</v>
      </c>
      <c r="L208" s="64" t="s">
        <v>950</v>
      </c>
      <c r="M208" s="69" t="str">
        <f>IF(tbl_cty_phi[[#This Row],[ten_ngan]]=MASTER!$B$1,ROW(),"")</f>
        <v/>
      </c>
    </row>
    <row r="209" spans="3:13">
      <c r="C209" s="49" t="s">
        <v>85</v>
      </c>
      <c r="D209" s="49" t="s">
        <v>86</v>
      </c>
      <c r="E209" s="49" t="s">
        <v>66</v>
      </c>
      <c r="F209" s="63" t="s">
        <v>935</v>
      </c>
      <c r="G209" s="69" t="str">
        <f>IF(tbl_cty_bp[[#This Row],[ten_ngan]]=MASTER!$B$1,ROW(),"")</f>
        <v/>
      </c>
      <c r="I209" s="49" t="s">
        <v>2020</v>
      </c>
      <c r="J209" s="49" t="s">
        <v>2259</v>
      </c>
      <c r="K209" s="49" t="s">
        <v>2260</v>
      </c>
      <c r="L209" s="64" t="s">
        <v>950</v>
      </c>
      <c r="M209" s="69" t="str">
        <f>IF(tbl_cty_phi[[#This Row],[ten_ngan]]=MASTER!$B$1,ROW(),"")</f>
        <v/>
      </c>
    </row>
    <row r="210" spans="3:13">
      <c r="C210" s="49" t="s">
        <v>87</v>
      </c>
      <c r="D210" s="49" t="s">
        <v>88</v>
      </c>
      <c r="E210" s="49" t="s">
        <v>66</v>
      </c>
      <c r="F210" s="63" t="s">
        <v>935</v>
      </c>
      <c r="G210" s="69" t="str">
        <f>IF(tbl_cty_bp[[#This Row],[ten_ngan]]=MASTER!$B$1,ROW(),"")</f>
        <v/>
      </c>
      <c r="I210" s="49" t="s">
        <v>2021</v>
      </c>
      <c r="J210" s="49" t="s">
        <v>2261</v>
      </c>
      <c r="K210" s="49" t="s">
        <v>2260</v>
      </c>
      <c r="L210" s="64" t="s">
        <v>950</v>
      </c>
      <c r="M210" s="69" t="str">
        <f>IF(tbl_cty_phi[[#This Row],[ten_ngan]]=MASTER!$B$1,ROW(),"")</f>
        <v/>
      </c>
    </row>
    <row r="211" spans="3:13">
      <c r="C211" s="49" t="s">
        <v>89</v>
      </c>
      <c r="D211" s="49" t="s">
        <v>90</v>
      </c>
      <c r="E211" s="49" t="s">
        <v>66</v>
      </c>
      <c r="F211" s="63" t="s">
        <v>935</v>
      </c>
      <c r="G211" s="69" t="str">
        <f>IF(tbl_cty_bp[[#This Row],[ten_ngan]]=MASTER!$B$1,ROW(),"")</f>
        <v/>
      </c>
      <c r="I211" s="49" t="s">
        <v>2022</v>
      </c>
      <c r="J211" s="49" t="s">
        <v>2262</v>
      </c>
      <c r="K211" s="49" t="s">
        <v>2260</v>
      </c>
      <c r="L211" s="64" t="s">
        <v>950</v>
      </c>
      <c r="M211" s="69" t="str">
        <f>IF(tbl_cty_phi[[#This Row],[ten_ngan]]=MASTER!$B$1,ROW(),"")</f>
        <v/>
      </c>
    </row>
    <row r="212" spans="3:13">
      <c r="C212" s="49" t="s">
        <v>91</v>
      </c>
      <c r="D212" s="49" t="s">
        <v>92</v>
      </c>
      <c r="E212" s="49" t="s">
        <v>66</v>
      </c>
      <c r="F212" s="63" t="s">
        <v>935</v>
      </c>
      <c r="G212" s="69" t="str">
        <f>IF(tbl_cty_bp[[#This Row],[ten_ngan]]=MASTER!$B$1,ROW(),"")</f>
        <v/>
      </c>
      <c r="I212" s="49" t="s">
        <v>2023</v>
      </c>
      <c r="J212" s="49" t="s">
        <v>2263</v>
      </c>
      <c r="K212" s="49" t="s">
        <v>2260</v>
      </c>
      <c r="L212" s="64" t="s">
        <v>950</v>
      </c>
      <c r="M212" s="69" t="str">
        <f>IF(tbl_cty_phi[[#This Row],[ten_ngan]]=MASTER!$B$1,ROW(),"")</f>
        <v/>
      </c>
    </row>
    <row r="213" spans="3:13">
      <c r="C213" s="49" t="s">
        <v>93</v>
      </c>
      <c r="D213" s="49" t="s">
        <v>94</v>
      </c>
      <c r="E213" s="49" t="s">
        <v>66</v>
      </c>
      <c r="F213" s="63" t="s">
        <v>935</v>
      </c>
      <c r="G213" s="69" t="str">
        <f>IF(tbl_cty_bp[[#This Row],[ten_ngan]]=MASTER!$B$1,ROW(),"")</f>
        <v/>
      </c>
      <c r="I213" s="49" t="s">
        <v>2024</v>
      </c>
      <c r="J213" s="49" t="s">
        <v>2264</v>
      </c>
      <c r="K213" s="49" t="s">
        <v>2260</v>
      </c>
      <c r="L213" s="64" t="s">
        <v>950</v>
      </c>
      <c r="M213" s="69" t="str">
        <f>IF(tbl_cty_phi[[#This Row],[ten_ngan]]=MASTER!$B$1,ROW(),"")</f>
        <v/>
      </c>
    </row>
    <row r="214" spans="3:13">
      <c r="C214" s="49" t="s">
        <v>95</v>
      </c>
      <c r="D214" s="49" t="s">
        <v>96</v>
      </c>
      <c r="E214" s="49" t="s">
        <v>66</v>
      </c>
      <c r="F214" s="63" t="s">
        <v>935</v>
      </c>
      <c r="G214" s="69" t="str">
        <f>IF(tbl_cty_bp[[#This Row],[ten_ngan]]=MASTER!$B$1,ROW(),"")</f>
        <v/>
      </c>
      <c r="I214" s="49" t="s">
        <v>2025</v>
      </c>
      <c r="J214" s="49" t="s">
        <v>2265</v>
      </c>
      <c r="K214" s="49" t="s">
        <v>2260</v>
      </c>
      <c r="L214" s="64" t="s">
        <v>950</v>
      </c>
      <c r="M214" s="69" t="str">
        <f>IF(tbl_cty_phi[[#This Row],[ten_ngan]]=MASTER!$B$1,ROW(),"")</f>
        <v/>
      </c>
    </row>
    <row r="215" spans="3:13">
      <c r="C215" s="49" t="s">
        <v>97</v>
      </c>
      <c r="D215" s="49" t="s">
        <v>98</v>
      </c>
      <c r="E215" s="49" t="s">
        <v>66</v>
      </c>
      <c r="F215" s="63" t="s">
        <v>935</v>
      </c>
      <c r="G215" s="69" t="str">
        <f>IF(tbl_cty_bp[[#This Row],[ten_ngan]]=MASTER!$B$1,ROW(),"")</f>
        <v/>
      </c>
      <c r="I215" s="49" t="s">
        <v>2026</v>
      </c>
      <c r="J215" s="49" t="s">
        <v>2266</v>
      </c>
      <c r="K215" s="49" t="s">
        <v>2260</v>
      </c>
      <c r="L215" s="64" t="s">
        <v>950</v>
      </c>
      <c r="M215" s="69" t="str">
        <f>IF(tbl_cty_phi[[#This Row],[ten_ngan]]=MASTER!$B$1,ROW(),"")</f>
        <v/>
      </c>
    </row>
    <row r="216" spans="3:13">
      <c r="C216" s="49" t="s">
        <v>99</v>
      </c>
      <c r="D216" s="49" t="s">
        <v>100</v>
      </c>
      <c r="E216" s="49" t="s">
        <v>66</v>
      </c>
      <c r="F216" s="63" t="s">
        <v>935</v>
      </c>
      <c r="G216" s="69" t="str">
        <f>IF(tbl_cty_bp[[#This Row],[ten_ngan]]=MASTER!$B$1,ROW(),"")</f>
        <v/>
      </c>
      <c r="I216" s="49" t="s">
        <v>2267</v>
      </c>
      <c r="J216" s="49" t="s">
        <v>2268</v>
      </c>
      <c r="K216" s="49" t="s">
        <v>2260</v>
      </c>
      <c r="L216" s="64" t="s">
        <v>950</v>
      </c>
      <c r="M216" s="69" t="str">
        <f>IF(tbl_cty_phi[[#This Row],[ten_ngan]]=MASTER!$B$1,ROW(),"")</f>
        <v/>
      </c>
    </row>
    <row r="217" spans="3:13">
      <c r="C217" s="49" t="s">
        <v>101</v>
      </c>
      <c r="D217" s="49" t="s">
        <v>102</v>
      </c>
      <c r="E217" s="49" t="s">
        <v>66</v>
      </c>
      <c r="F217" s="63" t="s">
        <v>935</v>
      </c>
      <c r="G217" s="69" t="str">
        <f>IF(tbl_cty_bp[[#This Row],[ten_ngan]]=MASTER!$B$1,ROW(),"")</f>
        <v/>
      </c>
      <c r="I217" s="49" t="s">
        <v>2269</v>
      </c>
      <c r="J217" s="49" t="s">
        <v>2270</v>
      </c>
      <c r="K217" s="49" t="s">
        <v>2260</v>
      </c>
      <c r="L217" s="64" t="s">
        <v>950</v>
      </c>
      <c r="M217" s="69" t="str">
        <f>IF(tbl_cty_phi[[#This Row],[ten_ngan]]=MASTER!$B$1,ROW(),"")</f>
        <v/>
      </c>
    </row>
    <row r="218" spans="3:13">
      <c r="C218" s="49" t="s">
        <v>103</v>
      </c>
      <c r="D218" s="49" t="s">
        <v>104</v>
      </c>
      <c r="E218" s="49" t="s">
        <v>66</v>
      </c>
      <c r="F218" s="63" t="s">
        <v>935</v>
      </c>
      <c r="G218" s="69" t="str">
        <f>IF(tbl_cty_bp[[#This Row],[ten_ngan]]=MASTER!$B$1,ROW(),"")</f>
        <v/>
      </c>
      <c r="I218" s="49" t="s">
        <v>2271</v>
      </c>
      <c r="J218" s="49" t="s">
        <v>2272</v>
      </c>
      <c r="K218" s="49" t="s">
        <v>2260</v>
      </c>
      <c r="L218" s="64" t="s">
        <v>950</v>
      </c>
      <c r="M218" s="69" t="str">
        <f>IF(tbl_cty_phi[[#This Row],[ten_ngan]]=MASTER!$B$1,ROW(),"")</f>
        <v/>
      </c>
    </row>
    <row r="219" spans="3:13">
      <c r="C219" s="49" t="s">
        <v>105</v>
      </c>
      <c r="D219" s="49" t="s">
        <v>106</v>
      </c>
      <c r="E219" s="49" t="s">
        <v>66</v>
      </c>
      <c r="F219" s="63" t="s">
        <v>935</v>
      </c>
      <c r="G219" s="69" t="str">
        <f>IF(tbl_cty_bp[[#This Row],[ten_ngan]]=MASTER!$B$1,ROW(),"")</f>
        <v/>
      </c>
      <c r="I219" s="49" t="s">
        <v>2273</v>
      </c>
      <c r="J219" s="49" t="s">
        <v>2274</v>
      </c>
      <c r="K219" s="49" t="s">
        <v>2260</v>
      </c>
      <c r="L219" s="64" t="s">
        <v>950</v>
      </c>
      <c r="M219" s="69" t="str">
        <f>IF(tbl_cty_phi[[#This Row],[ten_ngan]]=MASTER!$B$1,ROW(),"")</f>
        <v/>
      </c>
    </row>
    <row r="220" spans="3:13">
      <c r="C220" s="49" t="s">
        <v>107</v>
      </c>
      <c r="D220" s="49" t="s">
        <v>108</v>
      </c>
      <c r="E220" s="49" t="s">
        <v>66</v>
      </c>
      <c r="F220" s="63" t="s">
        <v>935</v>
      </c>
      <c r="G220" s="69" t="str">
        <f>IF(tbl_cty_bp[[#This Row],[ten_ngan]]=MASTER!$B$1,ROW(),"")</f>
        <v/>
      </c>
      <c r="I220" s="49" t="s">
        <v>2275</v>
      </c>
      <c r="J220" s="49" t="s">
        <v>2276</v>
      </c>
      <c r="K220" s="49" t="s">
        <v>2260</v>
      </c>
      <c r="L220" s="64" t="s">
        <v>950</v>
      </c>
      <c r="M220" s="69" t="str">
        <f>IF(tbl_cty_phi[[#This Row],[ten_ngan]]=MASTER!$B$1,ROW(),"")</f>
        <v/>
      </c>
    </row>
    <row r="221" spans="3:13">
      <c r="C221" s="49" t="s">
        <v>964</v>
      </c>
      <c r="D221" s="49" t="s">
        <v>965</v>
      </c>
      <c r="E221" s="49" t="s">
        <v>66</v>
      </c>
      <c r="F221" s="63" t="s">
        <v>935</v>
      </c>
      <c r="G221" s="69" t="str">
        <f>IF(tbl_cty_bp[[#This Row],[ten_ngan]]=MASTER!$B$1,ROW(),"")</f>
        <v/>
      </c>
      <c r="I221" s="49" t="s">
        <v>2277</v>
      </c>
      <c r="J221" s="49" t="s">
        <v>2278</v>
      </c>
      <c r="K221" s="49" t="s">
        <v>2260</v>
      </c>
      <c r="L221" s="64" t="s">
        <v>950</v>
      </c>
      <c r="M221" s="69" t="str">
        <f>IF(tbl_cty_phi[[#This Row],[ten_ngan]]=MASTER!$B$1,ROW(),"")</f>
        <v/>
      </c>
    </row>
    <row r="222" spans="3:13">
      <c r="C222" s="49" t="s">
        <v>109</v>
      </c>
      <c r="D222" s="49" t="s">
        <v>110</v>
      </c>
      <c r="E222" s="49" t="s">
        <v>66</v>
      </c>
      <c r="F222" s="63" t="s">
        <v>935</v>
      </c>
      <c r="G222" s="69" t="str">
        <f>IF(tbl_cty_bp[[#This Row],[ten_ngan]]=MASTER!$B$1,ROW(),"")</f>
        <v/>
      </c>
      <c r="I222" s="49" t="s">
        <v>2279</v>
      </c>
      <c r="J222" s="49" t="s">
        <v>2280</v>
      </c>
      <c r="K222" s="49" t="s">
        <v>2260</v>
      </c>
      <c r="L222" s="64" t="s">
        <v>950</v>
      </c>
      <c r="M222" s="69" t="str">
        <f>IF(tbl_cty_phi[[#This Row],[ten_ngan]]=MASTER!$B$1,ROW(),"")</f>
        <v/>
      </c>
    </row>
    <row r="223" spans="3:13">
      <c r="C223" s="49" t="s">
        <v>111</v>
      </c>
      <c r="D223" s="49" t="s">
        <v>112</v>
      </c>
      <c r="E223" s="49" t="s">
        <v>66</v>
      </c>
      <c r="F223" s="63" t="s">
        <v>935</v>
      </c>
      <c r="G223" s="69" t="str">
        <f>IF(tbl_cty_bp[[#This Row],[ten_ngan]]=MASTER!$B$1,ROW(),"")</f>
        <v/>
      </c>
      <c r="I223" s="49" t="s">
        <v>2281</v>
      </c>
      <c r="J223" s="49" t="s">
        <v>2282</v>
      </c>
      <c r="K223" s="49" t="s">
        <v>2260</v>
      </c>
      <c r="L223" s="64" t="s">
        <v>950</v>
      </c>
      <c r="M223" s="69" t="str">
        <f>IF(tbl_cty_phi[[#This Row],[ten_ngan]]=MASTER!$B$1,ROW(),"")</f>
        <v/>
      </c>
    </row>
    <row r="224" spans="3:13">
      <c r="C224" s="49" t="s">
        <v>113</v>
      </c>
      <c r="D224" s="49" t="s">
        <v>114</v>
      </c>
      <c r="E224" s="49" t="s">
        <v>66</v>
      </c>
      <c r="F224" s="63" t="s">
        <v>935</v>
      </c>
      <c r="G224" s="69" t="str">
        <f>IF(tbl_cty_bp[[#This Row],[ten_ngan]]=MASTER!$B$1,ROW(),"")</f>
        <v/>
      </c>
      <c r="I224" s="49" t="s">
        <v>2283</v>
      </c>
      <c r="J224" s="49" t="s">
        <v>2284</v>
      </c>
      <c r="K224" s="49" t="s">
        <v>2260</v>
      </c>
      <c r="L224" s="64" t="s">
        <v>950</v>
      </c>
      <c r="M224" s="69" t="str">
        <f>IF(tbl_cty_phi[[#This Row],[ten_ngan]]=MASTER!$B$1,ROW(),"")</f>
        <v/>
      </c>
    </row>
    <row r="225" spans="3:13">
      <c r="C225" s="49" t="s">
        <v>115</v>
      </c>
      <c r="D225" s="49" t="s">
        <v>116</v>
      </c>
      <c r="E225" s="49" t="s">
        <v>66</v>
      </c>
      <c r="F225" s="63" t="s">
        <v>935</v>
      </c>
      <c r="G225" s="69" t="str">
        <f>IF(tbl_cty_bp[[#This Row],[ten_ngan]]=MASTER!$B$1,ROW(),"")</f>
        <v/>
      </c>
      <c r="I225" s="49" t="s">
        <v>2285</v>
      </c>
      <c r="J225" s="49" t="s">
        <v>2286</v>
      </c>
      <c r="K225" s="49" t="s">
        <v>2260</v>
      </c>
      <c r="L225" s="64" t="s">
        <v>950</v>
      </c>
      <c r="M225" s="69" t="str">
        <f>IF(tbl_cty_phi[[#This Row],[ten_ngan]]=MASTER!$B$1,ROW(),"")</f>
        <v/>
      </c>
    </row>
    <row r="226" spans="3:13">
      <c r="C226" s="49" t="s">
        <v>117</v>
      </c>
      <c r="D226" s="49" t="s">
        <v>118</v>
      </c>
      <c r="E226" s="49" t="s">
        <v>66</v>
      </c>
      <c r="F226" s="63" t="s">
        <v>935</v>
      </c>
      <c r="G226" s="69" t="str">
        <f>IF(tbl_cty_bp[[#This Row],[ten_ngan]]=MASTER!$B$1,ROW(),"")</f>
        <v/>
      </c>
      <c r="I226" s="49" t="s">
        <v>2311</v>
      </c>
      <c r="J226" s="49" t="s">
        <v>2312</v>
      </c>
      <c r="K226" s="49" t="s">
        <v>2260</v>
      </c>
      <c r="L226" s="64" t="s">
        <v>950</v>
      </c>
      <c r="M226" s="69" t="str">
        <f>IF(tbl_cty_phi[[#This Row],[ten_ngan]]=MASTER!$B$1,ROW(),"")</f>
        <v/>
      </c>
    </row>
    <row r="227" spans="3:13">
      <c r="C227" s="49" t="s">
        <v>119</v>
      </c>
      <c r="D227" s="49" t="s">
        <v>120</v>
      </c>
      <c r="E227" s="49" t="s">
        <v>66</v>
      </c>
      <c r="F227" s="63" t="s">
        <v>935</v>
      </c>
      <c r="G227" s="69" t="str">
        <f>IF(tbl_cty_bp[[#This Row],[ten_ngan]]=MASTER!$B$1,ROW(),"")</f>
        <v/>
      </c>
      <c r="I227" s="49" t="s">
        <v>2287</v>
      </c>
      <c r="J227" s="49" t="s">
        <v>2288</v>
      </c>
      <c r="K227" s="49" t="s">
        <v>2260</v>
      </c>
      <c r="L227" s="64" t="s">
        <v>950</v>
      </c>
      <c r="M227" s="69" t="str">
        <f>IF(tbl_cty_phi[[#This Row],[ten_ngan]]=MASTER!$B$1,ROW(),"")</f>
        <v/>
      </c>
    </row>
    <row r="228" spans="3:13">
      <c r="C228" s="49" t="s">
        <v>121</v>
      </c>
      <c r="D228" s="49" t="s">
        <v>122</v>
      </c>
      <c r="E228" s="49" t="s">
        <v>66</v>
      </c>
      <c r="F228" s="63" t="s">
        <v>935</v>
      </c>
      <c r="G228" s="69" t="str">
        <f>IF(tbl_cty_bp[[#This Row],[ten_ngan]]=MASTER!$B$1,ROW(),"")</f>
        <v/>
      </c>
      <c r="I228" s="49" t="s">
        <v>2289</v>
      </c>
      <c r="J228" s="49" t="s">
        <v>2290</v>
      </c>
      <c r="K228" s="49" t="s">
        <v>2260</v>
      </c>
      <c r="L228" s="64" t="s">
        <v>950</v>
      </c>
      <c r="M228" s="69" t="str">
        <f>IF(tbl_cty_phi[[#This Row],[ten_ngan]]=MASTER!$B$1,ROW(),"")</f>
        <v/>
      </c>
    </row>
    <row r="229" spans="3:13">
      <c r="C229" s="49" t="s">
        <v>123</v>
      </c>
      <c r="D229" s="49" t="s">
        <v>124</v>
      </c>
      <c r="E229" s="49" t="s">
        <v>66</v>
      </c>
      <c r="F229" s="63" t="s">
        <v>935</v>
      </c>
      <c r="G229" s="69" t="str">
        <f>IF(tbl_cty_bp[[#This Row],[ten_ngan]]=MASTER!$B$1,ROW(),"")</f>
        <v/>
      </c>
      <c r="I229" s="49" t="s">
        <v>2291</v>
      </c>
      <c r="J229" s="49" t="s">
        <v>2292</v>
      </c>
      <c r="K229" s="49" t="s">
        <v>2260</v>
      </c>
      <c r="L229" s="64" t="s">
        <v>950</v>
      </c>
      <c r="M229" s="69" t="str">
        <f>IF(tbl_cty_phi[[#This Row],[ten_ngan]]=MASTER!$B$1,ROW(),"")</f>
        <v/>
      </c>
    </row>
    <row r="230" spans="3:13">
      <c r="C230" s="49" t="s">
        <v>125</v>
      </c>
      <c r="D230" s="49" t="s">
        <v>126</v>
      </c>
      <c r="E230" s="49" t="s">
        <v>66</v>
      </c>
      <c r="F230" s="63" t="s">
        <v>935</v>
      </c>
      <c r="G230" s="69" t="str">
        <f>IF(tbl_cty_bp[[#This Row],[ten_ngan]]=MASTER!$B$1,ROW(),"")</f>
        <v/>
      </c>
      <c r="I230" s="49" t="s">
        <v>2293</v>
      </c>
      <c r="J230" s="49" t="s">
        <v>2294</v>
      </c>
      <c r="K230" s="49" t="s">
        <v>2260</v>
      </c>
      <c r="L230" s="64" t="s">
        <v>950</v>
      </c>
      <c r="M230" s="69" t="str">
        <f>IF(tbl_cty_phi[[#This Row],[ten_ngan]]=MASTER!$B$1,ROW(),"")</f>
        <v/>
      </c>
    </row>
    <row r="231" spans="3:13">
      <c r="C231" s="49" t="s">
        <v>127</v>
      </c>
      <c r="D231" s="49" t="s">
        <v>128</v>
      </c>
      <c r="E231" s="49" t="s">
        <v>66</v>
      </c>
      <c r="F231" s="63" t="s">
        <v>935</v>
      </c>
      <c r="G231" s="69" t="str">
        <f>IF(tbl_cty_bp[[#This Row],[ten_ngan]]=MASTER!$B$1,ROW(),"")</f>
        <v/>
      </c>
      <c r="I231" s="49" t="s">
        <v>2295</v>
      </c>
      <c r="J231" s="49" t="s">
        <v>2296</v>
      </c>
      <c r="K231" s="49" t="s">
        <v>2260</v>
      </c>
      <c r="L231" s="64" t="s">
        <v>950</v>
      </c>
      <c r="M231" s="69" t="str">
        <f>IF(tbl_cty_phi[[#This Row],[ten_ngan]]=MASTER!$B$1,ROW(),"")</f>
        <v/>
      </c>
    </row>
    <row r="232" spans="3:13">
      <c r="C232" s="49" t="s">
        <v>129</v>
      </c>
      <c r="D232" s="49" t="s">
        <v>130</v>
      </c>
      <c r="E232" s="49" t="s">
        <v>66</v>
      </c>
      <c r="F232" s="63" t="s">
        <v>935</v>
      </c>
      <c r="G232" s="69" t="str">
        <f>IF(tbl_cty_bp[[#This Row],[ten_ngan]]=MASTER!$B$1,ROW(),"")</f>
        <v/>
      </c>
      <c r="I232" s="49" t="s">
        <v>2297</v>
      </c>
      <c r="J232" s="49" t="s">
        <v>2298</v>
      </c>
      <c r="K232" s="49" t="s">
        <v>2260</v>
      </c>
      <c r="L232" s="64" t="s">
        <v>950</v>
      </c>
      <c r="M232" s="69" t="str">
        <f>IF(tbl_cty_phi[[#This Row],[ten_ngan]]=MASTER!$B$1,ROW(),"")</f>
        <v/>
      </c>
    </row>
    <row r="233" spans="3:13">
      <c r="C233" s="49" t="s">
        <v>720</v>
      </c>
      <c r="D233" s="49" t="s">
        <v>721</v>
      </c>
      <c r="E233" s="49" t="s">
        <v>722</v>
      </c>
      <c r="F233" s="63" t="s">
        <v>936</v>
      </c>
      <c r="G233" s="69" t="str">
        <f>IF(tbl_cty_bp[[#This Row],[ten_ngan]]=MASTER!$B$1,ROW(),"")</f>
        <v/>
      </c>
      <c r="I233" s="49" t="s">
        <v>2299</v>
      </c>
      <c r="J233" s="49" t="s">
        <v>2300</v>
      </c>
      <c r="K233" s="49" t="s">
        <v>2260</v>
      </c>
      <c r="L233" s="64" t="s">
        <v>950</v>
      </c>
      <c r="M233" s="69" t="str">
        <f>IF(tbl_cty_phi[[#This Row],[ten_ngan]]=MASTER!$B$1,ROW(),"")</f>
        <v/>
      </c>
    </row>
    <row r="234" spans="3:13">
      <c r="C234" s="49" t="s">
        <v>723</v>
      </c>
      <c r="D234" s="49" t="s">
        <v>724</v>
      </c>
      <c r="E234" s="49" t="s">
        <v>722</v>
      </c>
      <c r="F234" s="63" t="s">
        <v>936</v>
      </c>
      <c r="G234" s="69" t="str">
        <f>IF(tbl_cty_bp[[#This Row],[ten_ngan]]=MASTER!$B$1,ROW(),"")</f>
        <v/>
      </c>
      <c r="I234" s="49" t="s">
        <v>2301</v>
      </c>
      <c r="J234" s="49" t="s">
        <v>2302</v>
      </c>
      <c r="K234" s="49" t="s">
        <v>2260</v>
      </c>
      <c r="L234" s="64" t="s">
        <v>950</v>
      </c>
      <c r="M234" s="69" t="str">
        <f>IF(tbl_cty_phi[[#This Row],[ten_ngan]]=MASTER!$B$1,ROW(),"")</f>
        <v/>
      </c>
    </row>
    <row r="235" spans="3:13">
      <c r="C235" s="49" t="s">
        <v>725</v>
      </c>
      <c r="D235" s="49" t="s">
        <v>726</v>
      </c>
      <c r="E235" s="49" t="s">
        <v>722</v>
      </c>
      <c r="F235" s="63" t="s">
        <v>936</v>
      </c>
      <c r="G235" s="69" t="str">
        <f>IF(tbl_cty_bp[[#This Row],[ten_ngan]]=MASTER!$B$1,ROW(),"")</f>
        <v/>
      </c>
      <c r="I235" s="49" t="s">
        <v>2303</v>
      </c>
      <c r="J235" s="49" t="s">
        <v>2304</v>
      </c>
      <c r="K235" s="49" t="s">
        <v>2260</v>
      </c>
      <c r="L235" s="64" t="s">
        <v>950</v>
      </c>
      <c r="M235" s="69" t="str">
        <f>IF(tbl_cty_phi[[#This Row],[ten_ngan]]=MASTER!$B$1,ROW(),"")</f>
        <v/>
      </c>
    </row>
    <row r="236" spans="3:13">
      <c r="C236" s="49" t="s">
        <v>727</v>
      </c>
      <c r="D236" s="49" t="s">
        <v>728</v>
      </c>
      <c r="E236" s="49" t="s">
        <v>722</v>
      </c>
      <c r="F236" s="63" t="s">
        <v>936</v>
      </c>
      <c r="G236" s="69" t="str">
        <f>IF(tbl_cty_bp[[#This Row],[ten_ngan]]=MASTER!$B$1,ROW(),"")</f>
        <v/>
      </c>
      <c r="I236" s="49" t="s">
        <v>2305</v>
      </c>
      <c r="J236" s="49" t="s">
        <v>2306</v>
      </c>
      <c r="K236" s="49" t="s">
        <v>2260</v>
      </c>
      <c r="L236" s="64" t="s">
        <v>950</v>
      </c>
      <c r="M236" s="69" t="str">
        <f>IF(tbl_cty_phi[[#This Row],[ten_ngan]]=MASTER!$B$1,ROW(),"")</f>
        <v/>
      </c>
    </row>
    <row r="237" spans="3:13">
      <c r="C237" s="49" t="s">
        <v>729</v>
      </c>
      <c r="D237" s="49" t="s">
        <v>730</v>
      </c>
      <c r="E237" s="49" t="s">
        <v>722</v>
      </c>
      <c r="F237" s="63" t="s">
        <v>936</v>
      </c>
      <c r="G237" s="69" t="str">
        <f>IF(tbl_cty_bp[[#This Row],[ten_ngan]]=MASTER!$B$1,ROW(),"")</f>
        <v/>
      </c>
      <c r="I237" s="49" t="s">
        <v>2027</v>
      </c>
      <c r="J237" s="49" t="s">
        <v>2028</v>
      </c>
      <c r="K237" s="49" t="s">
        <v>2029</v>
      </c>
      <c r="L237" s="64" t="s">
        <v>950</v>
      </c>
      <c r="M237" s="69" t="str">
        <f>IF(tbl_cty_phi[[#This Row],[ten_ngan]]=MASTER!$B$1,ROW(),"")</f>
        <v/>
      </c>
    </row>
    <row r="238" spans="3:13">
      <c r="C238" s="49" t="s">
        <v>731</v>
      </c>
      <c r="D238" s="49" t="s">
        <v>732</v>
      </c>
      <c r="E238" s="49" t="s">
        <v>722</v>
      </c>
      <c r="F238" s="63" t="s">
        <v>936</v>
      </c>
      <c r="G238" s="69" t="str">
        <f>IF(tbl_cty_bp[[#This Row],[ten_ngan]]=MASTER!$B$1,ROW(),"")</f>
        <v/>
      </c>
      <c r="I238" s="49" t="s">
        <v>2030</v>
      </c>
      <c r="J238" s="49" t="s">
        <v>2031</v>
      </c>
      <c r="K238" s="49" t="s">
        <v>2029</v>
      </c>
      <c r="L238" s="64" t="s">
        <v>950</v>
      </c>
      <c r="M238" s="69" t="str">
        <f>IF(tbl_cty_phi[[#This Row],[ten_ngan]]=MASTER!$B$1,ROW(),"")</f>
        <v/>
      </c>
    </row>
    <row r="239" spans="3:13">
      <c r="C239" s="49" t="s">
        <v>733</v>
      </c>
      <c r="D239" s="49" t="s">
        <v>734</v>
      </c>
      <c r="E239" s="49" t="s">
        <v>722</v>
      </c>
      <c r="F239" s="63" t="s">
        <v>936</v>
      </c>
      <c r="G239" s="69" t="str">
        <f>IF(tbl_cty_bp[[#This Row],[ten_ngan]]=MASTER!$B$1,ROW(),"")</f>
        <v/>
      </c>
      <c r="I239" s="49" t="s">
        <v>2032</v>
      </c>
      <c r="J239" s="49" t="s">
        <v>2033</v>
      </c>
      <c r="K239" s="49" t="s">
        <v>2029</v>
      </c>
      <c r="L239" s="64" t="s">
        <v>950</v>
      </c>
      <c r="M239" s="69" t="str">
        <f>IF(tbl_cty_phi[[#This Row],[ten_ngan]]=MASTER!$B$1,ROW(),"")</f>
        <v/>
      </c>
    </row>
    <row r="240" spans="3:13">
      <c r="C240" s="49" t="s">
        <v>735</v>
      </c>
      <c r="D240" s="49" t="s">
        <v>736</v>
      </c>
      <c r="E240" s="49" t="s">
        <v>722</v>
      </c>
      <c r="F240" s="63" t="s">
        <v>936</v>
      </c>
      <c r="G240" s="69" t="str">
        <f>IF(tbl_cty_bp[[#This Row],[ten_ngan]]=MASTER!$B$1,ROW(),"")</f>
        <v/>
      </c>
      <c r="I240" s="49" t="s">
        <v>2034</v>
      </c>
      <c r="J240" s="49" t="s">
        <v>2035</v>
      </c>
      <c r="K240" s="49" t="s">
        <v>2029</v>
      </c>
      <c r="L240" s="64" t="s">
        <v>950</v>
      </c>
      <c r="M240" s="69" t="str">
        <f>IF(tbl_cty_phi[[#This Row],[ten_ngan]]=MASTER!$B$1,ROW(),"")</f>
        <v/>
      </c>
    </row>
    <row r="241" spans="3:13">
      <c r="C241" s="49" t="s">
        <v>737</v>
      </c>
      <c r="D241" s="49" t="s">
        <v>738</v>
      </c>
      <c r="E241" s="49" t="s">
        <v>722</v>
      </c>
      <c r="F241" s="63" t="s">
        <v>936</v>
      </c>
      <c r="G241" s="69" t="str">
        <f>IF(tbl_cty_bp[[#This Row],[ten_ngan]]=MASTER!$B$1,ROW(),"")</f>
        <v/>
      </c>
      <c r="I241" s="49" t="s">
        <v>2036</v>
      </c>
      <c r="J241" s="49" t="s">
        <v>2037</v>
      </c>
      <c r="K241" s="49" t="s">
        <v>2038</v>
      </c>
      <c r="L241" s="64" t="s">
        <v>950</v>
      </c>
      <c r="M241" s="69" t="str">
        <f>IF(tbl_cty_phi[[#This Row],[ten_ngan]]=MASTER!$B$1,ROW(),"")</f>
        <v/>
      </c>
    </row>
    <row r="242" spans="3:13">
      <c r="C242" s="49" t="s">
        <v>739</v>
      </c>
      <c r="D242" s="49" t="s">
        <v>740</v>
      </c>
      <c r="E242" s="49" t="s">
        <v>722</v>
      </c>
      <c r="F242" s="63" t="s">
        <v>936</v>
      </c>
      <c r="G242" s="69" t="str">
        <f>IF(tbl_cty_bp[[#This Row],[ten_ngan]]=MASTER!$B$1,ROW(),"")</f>
        <v/>
      </c>
      <c r="I242" s="49" t="s">
        <v>2039</v>
      </c>
      <c r="J242" s="49" t="s">
        <v>2040</v>
      </c>
      <c r="K242" s="49" t="s">
        <v>2038</v>
      </c>
      <c r="L242" s="64" t="s">
        <v>950</v>
      </c>
      <c r="M242" s="69" t="str">
        <f>IF(tbl_cty_phi[[#This Row],[ten_ngan]]=MASTER!$B$1,ROW(),"")</f>
        <v/>
      </c>
    </row>
    <row r="243" spans="3:13">
      <c r="C243" s="49" t="s">
        <v>741</v>
      </c>
      <c r="D243" s="49" t="s">
        <v>742</v>
      </c>
      <c r="E243" s="49" t="s">
        <v>722</v>
      </c>
      <c r="F243" s="63" t="s">
        <v>936</v>
      </c>
      <c r="G243" s="69" t="str">
        <f>IF(tbl_cty_bp[[#This Row],[ten_ngan]]=MASTER!$B$1,ROW(),"")</f>
        <v/>
      </c>
      <c r="I243" s="49" t="s">
        <v>2041</v>
      </c>
      <c r="J243" s="49" t="s">
        <v>2042</v>
      </c>
      <c r="K243" s="49" t="s">
        <v>2038</v>
      </c>
      <c r="L243" s="64" t="s">
        <v>950</v>
      </c>
      <c r="M243" s="69" t="str">
        <f>IF(tbl_cty_phi[[#This Row],[ten_ngan]]=MASTER!$B$1,ROW(),"")</f>
        <v/>
      </c>
    </row>
    <row r="244" spans="3:13">
      <c r="C244" s="49" t="s">
        <v>743</v>
      </c>
      <c r="D244" s="49" t="s">
        <v>744</v>
      </c>
      <c r="E244" s="49" t="s">
        <v>722</v>
      </c>
      <c r="F244" s="63" t="s">
        <v>936</v>
      </c>
      <c r="G244" s="69" t="str">
        <f>IF(tbl_cty_bp[[#This Row],[ten_ngan]]=MASTER!$B$1,ROW(),"")</f>
        <v/>
      </c>
      <c r="I244" s="49" t="s">
        <v>2043</v>
      </c>
      <c r="J244" s="49" t="s">
        <v>2044</v>
      </c>
      <c r="K244" s="49" t="s">
        <v>2045</v>
      </c>
      <c r="L244" s="64" t="s">
        <v>950</v>
      </c>
      <c r="M244" s="69" t="str">
        <f>IF(tbl_cty_phi[[#This Row],[ten_ngan]]=MASTER!$B$1,ROW(),"")</f>
        <v/>
      </c>
    </row>
    <row r="245" spans="3:13">
      <c r="C245" s="49" t="s">
        <v>745</v>
      </c>
      <c r="D245" s="49" t="s">
        <v>746</v>
      </c>
      <c r="E245" s="49" t="s">
        <v>722</v>
      </c>
      <c r="F245" s="63" t="s">
        <v>936</v>
      </c>
      <c r="G245" s="69" t="str">
        <f>IF(tbl_cty_bp[[#This Row],[ten_ngan]]=MASTER!$B$1,ROW(),"")</f>
        <v/>
      </c>
      <c r="I245" s="49" t="s">
        <v>2046</v>
      </c>
      <c r="J245" s="49" t="s">
        <v>2047</v>
      </c>
      <c r="K245" s="49" t="s">
        <v>2045</v>
      </c>
      <c r="L245" s="64" t="s">
        <v>950</v>
      </c>
      <c r="M245" s="69" t="str">
        <f>IF(tbl_cty_phi[[#This Row],[ten_ngan]]=MASTER!$B$1,ROW(),"")</f>
        <v/>
      </c>
    </row>
    <row r="246" spans="3:13">
      <c r="C246" s="49" t="s">
        <v>747</v>
      </c>
      <c r="D246" s="49" t="s">
        <v>1348</v>
      </c>
      <c r="E246" s="49" t="s">
        <v>722</v>
      </c>
      <c r="F246" s="63" t="s">
        <v>936</v>
      </c>
      <c r="G246" s="69" t="str">
        <f>IF(tbl_cty_bp[[#This Row],[ten_ngan]]=MASTER!$B$1,ROW(),"")</f>
        <v/>
      </c>
      <c r="I246" s="49" t="s">
        <v>2048</v>
      </c>
      <c r="J246" s="49" t="s">
        <v>2049</v>
      </c>
      <c r="K246" s="49" t="s">
        <v>2045</v>
      </c>
      <c r="L246" s="64" t="s">
        <v>950</v>
      </c>
      <c r="M246" s="69" t="str">
        <f>IF(tbl_cty_phi[[#This Row],[ten_ngan]]=MASTER!$B$1,ROW(),"")</f>
        <v/>
      </c>
    </row>
    <row r="247" spans="3:13">
      <c r="C247" s="49" t="s">
        <v>748</v>
      </c>
      <c r="D247" s="49" t="s">
        <v>749</v>
      </c>
      <c r="E247" s="49" t="s">
        <v>722</v>
      </c>
      <c r="F247" s="63" t="s">
        <v>936</v>
      </c>
      <c r="G247" s="69" t="str">
        <f>IF(tbl_cty_bp[[#This Row],[ten_ngan]]=MASTER!$B$1,ROW(),"")</f>
        <v/>
      </c>
      <c r="I247" s="49" t="s">
        <v>860</v>
      </c>
      <c r="J247" s="49" t="s">
        <v>861</v>
      </c>
      <c r="K247" s="49" t="s">
        <v>859</v>
      </c>
      <c r="L247" s="64" t="s">
        <v>950</v>
      </c>
      <c r="M247" s="69" t="str">
        <f>IF(tbl_cty_phi[[#This Row],[ten_ngan]]=MASTER!$B$1,ROW(),"")</f>
        <v/>
      </c>
    </row>
    <row r="248" spans="3:13">
      <c r="C248" s="49" t="s">
        <v>750</v>
      </c>
      <c r="D248" s="49" t="s">
        <v>751</v>
      </c>
      <c r="E248" s="49" t="s">
        <v>722</v>
      </c>
      <c r="F248" s="63" t="s">
        <v>936</v>
      </c>
      <c r="G248" s="69" t="str">
        <f>IF(tbl_cty_bp[[#This Row],[ten_ngan]]=MASTER!$B$1,ROW(),"")</f>
        <v/>
      </c>
      <c r="I248" s="49" t="s">
        <v>862</v>
      </c>
      <c r="J248" s="49" t="s">
        <v>863</v>
      </c>
      <c r="K248" s="49" t="s">
        <v>864</v>
      </c>
      <c r="L248" s="64" t="s">
        <v>950</v>
      </c>
      <c r="M248" s="69" t="str">
        <f>IF(tbl_cty_phi[[#This Row],[ten_ngan]]=MASTER!$B$1,ROW(),"")</f>
        <v/>
      </c>
    </row>
    <row r="249" spans="3:13">
      <c r="C249" s="49" t="s">
        <v>752</v>
      </c>
      <c r="D249" s="49" t="s">
        <v>1349</v>
      </c>
      <c r="E249" s="49" t="s">
        <v>722</v>
      </c>
      <c r="F249" s="63" t="s">
        <v>936</v>
      </c>
      <c r="G249" s="69" t="str">
        <f>IF(tbl_cty_bp[[#This Row],[ten_ngan]]=MASTER!$B$1,ROW(),"")</f>
        <v/>
      </c>
      <c r="I249" s="49" t="s">
        <v>865</v>
      </c>
      <c r="J249" s="49" t="s">
        <v>866</v>
      </c>
      <c r="K249" s="49" t="s">
        <v>864</v>
      </c>
      <c r="L249" s="64" t="s">
        <v>950</v>
      </c>
      <c r="M249" s="69" t="str">
        <f>IF(tbl_cty_phi[[#This Row],[ten_ngan]]=MASTER!$B$1,ROW(),"")</f>
        <v/>
      </c>
    </row>
    <row r="250" spans="3:13">
      <c r="C250" s="49" t="s">
        <v>753</v>
      </c>
      <c r="D250" s="49" t="s">
        <v>754</v>
      </c>
      <c r="E250" s="49" t="s">
        <v>722</v>
      </c>
      <c r="F250" s="63" t="s">
        <v>936</v>
      </c>
      <c r="G250" s="69" t="str">
        <f>IF(tbl_cty_bp[[#This Row],[ten_ngan]]=MASTER!$B$1,ROW(),"")</f>
        <v/>
      </c>
      <c r="I250" s="49" t="s">
        <v>867</v>
      </c>
      <c r="J250" s="49" t="s">
        <v>868</v>
      </c>
      <c r="K250" s="49" t="s">
        <v>864</v>
      </c>
      <c r="L250" s="64" t="s">
        <v>950</v>
      </c>
      <c r="M250" s="69" t="str">
        <f>IF(tbl_cty_phi[[#This Row],[ten_ngan]]=MASTER!$B$1,ROW(),"")</f>
        <v/>
      </c>
    </row>
    <row r="251" spans="3:13">
      <c r="C251" s="49" t="s">
        <v>755</v>
      </c>
      <c r="D251" s="49" t="s">
        <v>756</v>
      </c>
      <c r="E251" s="49" t="s">
        <v>722</v>
      </c>
      <c r="F251" s="63" t="s">
        <v>936</v>
      </c>
      <c r="G251" s="69" t="str">
        <f>IF(tbl_cty_bp[[#This Row],[ten_ngan]]=MASTER!$B$1,ROW(),"")</f>
        <v/>
      </c>
      <c r="I251" s="49" t="s">
        <v>869</v>
      </c>
      <c r="J251" s="49" t="s">
        <v>870</v>
      </c>
      <c r="K251" s="49" t="s">
        <v>864</v>
      </c>
      <c r="L251" s="64" t="s">
        <v>950</v>
      </c>
      <c r="M251" s="69" t="str">
        <f>IF(tbl_cty_phi[[#This Row],[ten_ngan]]=MASTER!$B$1,ROW(),"")</f>
        <v/>
      </c>
    </row>
    <row r="252" spans="3:13">
      <c r="C252" s="49" t="s">
        <v>757</v>
      </c>
      <c r="D252" s="49" t="s">
        <v>758</v>
      </c>
      <c r="E252" s="49" t="s">
        <v>722</v>
      </c>
      <c r="F252" s="63" t="s">
        <v>936</v>
      </c>
      <c r="G252" s="69" t="str">
        <f>IF(tbl_cty_bp[[#This Row],[ten_ngan]]=MASTER!$B$1,ROW(),"")</f>
        <v/>
      </c>
      <c r="I252" s="49" t="s">
        <v>871</v>
      </c>
      <c r="J252" s="49" t="s">
        <v>872</v>
      </c>
      <c r="K252" s="49" t="s">
        <v>864</v>
      </c>
      <c r="L252" s="64" t="s">
        <v>950</v>
      </c>
      <c r="M252" s="69" t="str">
        <f>IF(tbl_cty_phi[[#This Row],[ten_ngan]]=MASTER!$B$1,ROW(),"")</f>
        <v/>
      </c>
    </row>
    <row r="253" spans="3:13">
      <c r="C253" s="49" t="s">
        <v>759</v>
      </c>
      <c r="D253" s="49" t="s">
        <v>760</v>
      </c>
      <c r="E253" s="49" t="s">
        <v>722</v>
      </c>
      <c r="F253" s="63" t="s">
        <v>936</v>
      </c>
      <c r="G253" s="69" t="str">
        <f>IF(tbl_cty_bp[[#This Row],[ten_ngan]]=MASTER!$B$1,ROW(),"")</f>
        <v/>
      </c>
      <c r="I253" s="49" t="s">
        <v>873</v>
      </c>
      <c r="J253" s="49" t="s">
        <v>874</v>
      </c>
      <c r="K253" s="49" t="s">
        <v>864</v>
      </c>
      <c r="L253" s="64" t="s">
        <v>950</v>
      </c>
      <c r="M253" s="69" t="str">
        <f>IF(tbl_cty_phi[[#This Row],[ten_ngan]]=MASTER!$B$1,ROW(),"")</f>
        <v/>
      </c>
    </row>
    <row r="254" spans="3:13">
      <c r="C254" s="49" t="s">
        <v>761</v>
      </c>
      <c r="D254" s="49" t="s">
        <v>762</v>
      </c>
      <c r="E254" s="49" t="s">
        <v>722</v>
      </c>
      <c r="F254" s="63" t="s">
        <v>936</v>
      </c>
      <c r="G254" s="69" t="str">
        <f>IF(tbl_cty_bp[[#This Row],[ten_ngan]]=MASTER!$B$1,ROW(),"")</f>
        <v/>
      </c>
      <c r="I254" s="49" t="s">
        <v>875</v>
      </c>
      <c r="J254" s="49" t="s">
        <v>876</v>
      </c>
      <c r="K254" s="49" t="s">
        <v>864</v>
      </c>
      <c r="L254" s="64" t="s">
        <v>950</v>
      </c>
      <c r="M254" s="69" t="str">
        <f>IF(tbl_cty_phi[[#This Row],[ten_ngan]]=MASTER!$B$1,ROW(),"")</f>
        <v/>
      </c>
    </row>
    <row r="255" spans="3:13">
      <c r="C255" s="49" t="s">
        <v>763</v>
      </c>
      <c r="D255" s="49" t="s">
        <v>764</v>
      </c>
      <c r="E255" s="49" t="s">
        <v>722</v>
      </c>
      <c r="F255" s="63" t="s">
        <v>936</v>
      </c>
      <c r="G255" s="69" t="str">
        <f>IF(tbl_cty_bp[[#This Row],[ten_ngan]]=MASTER!$B$1,ROW(),"")</f>
        <v/>
      </c>
      <c r="I255" s="49" t="s">
        <v>877</v>
      </c>
      <c r="J255" s="49" t="s">
        <v>878</v>
      </c>
      <c r="K255" s="49" t="s">
        <v>864</v>
      </c>
      <c r="L255" s="64" t="s">
        <v>950</v>
      </c>
      <c r="M255" s="69" t="str">
        <f>IF(tbl_cty_phi[[#This Row],[ten_ngan]]=MASTER!$B$1,ROW(),"")</f>
        <v/>
      </c>
    </row>
    <row r="256" spans="3:13">
      <c r="C256" s="49" t="s">
        <v>765</v>
      </c>
      <c r="D256" s="49" t="s">
        <v>766</v>
      </c>
      <c r="E256" s="49" t="s">
        <v>722</v>
      </c>
      <c r="F256" s="63" t="s">
        <v>936</v>
      </c>
      <c r="G256" s="69" t="str">
        <f>IF(tbl_cty_bp[[#This Row],[ten_ngan]]=MASTER!$B$1,ROW(),"")</f>
        <v/>
      </c>
      <c r="I256" s="49" t="s">
        <v>879</v>
      </c>
      <c r="J256" s="49" t="s">
        <v>880</v>
      </c>
      <c r="K256" s="49" t="s">
        <v>864</v>
      </c>
      <c r="L256" s="64" t="s">
        <v>950</v>
      </c>
      <c r="M256" s="69" t="str">
        <f>IF(tbl_cty_phi[[#This Row],[ten_ngan]]=MASTER!$B$1,ROW(),"")</f>
        <v/>
      </c>
    </row>
    <row r="257" spans="3:13">
      <c r="C257" s="49" t="s">
        <v>767</v>
      </c>
      <c r="D257" s="49" t="s">
        <v>768</v>
      </c>
      <c r="E257" s="49" t="s">
        <v>722</v>
      </c>
      <c r="F257" s="63" t="s">
        <v>936</v>
      </c>
      <c r="G257" s="69" t="str">
        <f>IF(tbl_cty_bp[[#This Row],[ten_ngan]]=MASTER!$B$1,ROW(),"")</f>
        <v/>
      </c>
      <c r="I257" s="49" t="s">
        <v>881</v>
      </c>
      <c r="J257" s="49" t="s">
        <v>882</v>
      </c>
      <c r="K257" s="49" t="s">
        <v>864</v>
      </c>
      <c r="L257" s="64" t="s">
        <v>950</v>
      </c>
      <c r="M257" s="69" t="str">
        <f>IF(tbl_cty_phi[[#This Row],[ten_ngan]]=MASTER!$B$1,ROW(),"")</f>
        <v/>
      </c>
    </row>
    <row r="258" spans="3:13">
      <c r="C258" s="49" t="s">
        <v>769</v>
      </c>
      <c r="D258" s="49" t="s">
        <v>770</v>
      </c>
      <c r="E258" s="49" t="s">
        <v>722</v>
      </c>
      <c r="F258" s="63" t="s">
        <v>936</v>
      </c>
      <c r="G258" s="69" t="str">
        <f>IF(tbl_cty_bp[[#This Row],[ten_ngan]]=MASTER!$B$1,ROW(),"")</f>
        <v/>
      </c>
      <c r="I258" s="49" t="s">
        <v>883</v>
      </c>
      <c r="J258" s="49" t="s">
        <v>884</v>
      </c>
      <c r="K258" s="49" t="s">
        <v>864</v>
      </c>
      <c r="L258" s="64" t="s">
        <v>950</v>
      </c>
      <c r="M258" s="69" t="str">
        <f>IF(tbl_cty_phi[[#This Row],[ten_ngan]]=MASTER!$B$1,ROW(),"")</f>
        <v/>
      </c>
    </row>
    <row r="259" spans="3:13">
      <c r="C259" s="49" t="s">
        <v>771</v>
      </c>
      <c r="D259" s="49" t="s">
        <v>772</v>
      </c>
      <c r="E259" s="49" t="s">
        <v>722</v>
      </c>
      <c r="F259" s="63" t="s">
        <v>936</v>
      </c>
      <c r="G259" s="69" t="str">
        <f>IF(tbl_cty_bp[[#This Row],[ten_ngan]]=MASTER!$B$1,ROW(),"")</f>
        <v/>
      </c>
      <c r="I259" s="49" t="s">
        <v>885</v>
      </c>
      <c r="J259" s="49" t="s">
        <v>886</v>
      </c>
      <c r="K259" s="49" t="s">
        <v>864</v>
      </c>
      <c r="L259" s="64" t="s">
        <v>950</v>
      </c>
      <c r="M259" s="69" t="str">
        <f>IF(tbl_cty_phi[[#This Row],[ten_ngan]]=MASTER!$B$1,ROW(),"")</f>
        <v/>
      </c>
    </row>
    <row r="260" spans="3:13">
      <c r="C260" s="49" t="s">
        <v>773</v>
      </c>
      <c r="D260" s="49" t="s">
        <v>774</v>
      </c>
      <c r="E260" s="49" t="s">
        <v>722</v>
      </c>
      <c r="F260" s="63" t="s">
        <v>936</v>
      </c>
      <c r="G260" s="69" t="str">
        <f>IF(tbl_cty_bp[[#This Row],[ten_ngan]]=MASTER!$B$1,ROW(),"")</f>
        <v/>
      </c>
      <c r="I260" s="49" t="s">
        <v>887</v>
      </c>
      <c r="J260" s="49" t="s">
        <v>888</v>
      </c>
      <c r="K260" s="49" t="s">
        <v>864</v>
      </c>
      <c r="L260" s="64" t="s">
        <v>950</v>
      </c>
      <c r="M260" s="69" t="str">
        <f>IF(tbl_cty_phi[[#This Row],[ten_ngan]]=MASTER!$B$1,ROW(),"")</f>
        <v/>
      </c>
    </row>
    <row r="261" spans="3:13">
      <c r="C261" s="49" t="s">
        <v>775</v>
      </c>
      <c r="D261" s="49" t="s">
        <v>776</v>
      </c>
      <c r="E261" s="49" t="s">
        <v>722</v>
      </c>
      <c r="F261" s="63" t="s">
        <v>936</v>
      </c>
      <c r="G261" s="69" t="str">
        <f>IF(tbl_cty_bp[[#This Row],[ten_ngan]]=MASTER!$B$1,ROW(),"")</f>
        <v/>
      </c>
      <c r="I261" s="49" t="s">
        <v>889</v>
      </c>
      <c r="J261" s="49" t="s">
        <v>890</v>
      </c>
      <c r="K261" s="49" t="s">
        <v>864</v>
      </c>
      <c r="L261" s="64" t="s">
        <v>950</v>
      </c>
      <c r="M261" s="69" t="str">
        <f>IF(tbl_cty_phi[[#This Row],[ten_ngan]]=MASTER!$B$1,ROW(),"")</f>
        <v/>
      </c>
    </row>
    <row r="262" spans="3:13">
      <c r="C262" s="49" t="s">
        <v>777</v>
      </c>
      <c r="D262" s="49" t="s">
        <v>778</v>
      </c>
      <c r="E262" s="49" t="s">
        <v>722</v>
      </c>
      <c r="F262" s="63" t="s">
        <v>936</v>
      </c>
      <c r="G262" s="69" t="str">
        <f>IF(tbl_cty_bp[[#This Row],[ten_ngan]]=MASTER!$B$1,ROW(),"")</f>
        <v/>
      </c>
      <c r="I262" s="49" t="s">
        <v>891</v>
      </c>
      <c r="J262" s="49" t="s">
        <v>892</v>
      </c>
      <c r="K262" s="49" t="s">
        <v>893</v>
      </c>
      <c r="L262" s="64" t="s">
        <v>950</v>
      </c>
      <c r="M262" s="69" t="str">
        <f>IF(tbl_cty_phi[[#This Row],[ten_ngan]]=MASTER!$B$1,ROW(),"")</f>
        <v/>
      </c>
    </row>
    <row r="263" spans="3:13">
      <c r="C263" s="49" t="s">
        <v>779</v>
      </c>
      <c r="D263" s="49" t="s">
        <v>780</v>
      </c>
      <c r="E263" s="49" t="s">
        <v>722</v>
      </c>
      <c r="F263" s="63" t="s">
        <v>936</v>
      </c>
      <c r="G263" s="69" t="str">
        <f>IF(tbl_cty_bp[[#This Row],[ten_ngan]]=MASTER!$B$1,ROW(),"")</f>
        <v/>
      </c>
      <c r="I263" s="49" t="s">
        <v>894</v>
      </c>
      <c r="J263" s="49" t="s">
        <v>895</v>
      </c>
      <c r="K263" s="49" t="s">
        <v>893</v>
      </c>
      <c r="L263" s="64" t="s">
        <v>950</v>
      </c>
      <c r="M263" s="69" t="str">
        <f>IF(tbl_cty_phi[[#This Row],[ten_ngan]]=MASTER!$B$1,ROW(),"")</f>
        <v/>
      </c>
    </row>
    <row r="264" spans="3:13">
      <c r="C264" s="49" t="s">
        <v>781</v>
      </c>
      <c r="D264" s="49" t="s">
        <v>782</v>
      </c>
      <c r="E264" s="49" t="s">
        <v>722</v>
      </c>
      <c r="F264" s="63" t="s">
        <v>936</v>
      </c>
      <c r="G264" s="69" t="str">
        <f>IF(tbl_cty_bp[[#This Row],[ten_ngan]]=MASTER!$B$1,ROW(),"")</f>
        <v/>
      </c>
      <c r="I264" s="49" t="s">
        <v>896</v>
      </c>
      <c r="J264" s="49" t="s">
        <v>897</v>
      </c>
      <c r="K264" s="49" t="s">
        <v>893</v>
      </c>
      <c r="L264" s="64" t="s">
        <v>950</v>
      </c>
      <c r="M264" s="69" t="str">
        <f>IF(tbl_cty_phi[[#This Row],[ten_ngan]]=MASTER!$B$1,ROW(),"")</f>
        <v/>
      </c>
    </row>
    <row r="265" spans="3:13">
      <c r="C265" s="49" t="s">
        <v>783</v>
      </c>
      <c r="D265" s="49" t="s">
        <v>784</v>
      </c>
      <c r="E265" s="49" t="s">
        <v>722</v>
      </c>
      <c r="F265" s="63" t="s">
        <v>936</v>
      </c>
      <c r="G265" s="69" t="str">
        <f>IF(tbl_cty_bp[[#This Row],[ten_ngan]]=MASTER!$B$1,ROW(),"")</f>
        <v/>
      </c>
      <c r="I265" s="49" t="s">
        <v>898</v>
      </c>
      <c r="J265" s="49" t="s">
        <v>899</v>
      </c>
      <c r="K265" s="49" t="s">
        <v>893</v>
      </c>
      <c r="L265" s="64" t="s">
        <v>950</v>
      </c>
      <c r="M265" s="69" t="str">
        <f>IF(tbl_cty_phi[[#This Row],[ten_ngan]]=MASTER!$B$1,ROW(),"")</f>
        <v/>
      </c>
    </row>
    <row r="266" spans="3:13">
      <c r="C266" s="49" t="s">
        <v>1350</v>
      </c>
      <c r="D266" s="49" t="s">
        <v>1351</v>
      </c>
      <c r="E266" s="49" t="s">
        <v>722</v>
      </c>
      <c r="F266" s="63" t="s">
        <v>936</v>
      </c>
      <c r="G266" s="69" t="str">
        <f>IF(tbl_cty_bp[[#This Row],[ten_ngan]]=MASTER!$B$1,ROW(),"")</f>
        <v/>
      </c>
      <c r="I266" s="49" t="s">
        <v>900</v>
      </c>
      <c r="J266" s="49" t="s">
        <v>901</v>
      </c>
      <c r="K266" s="49" t="s">
        <v>893</v>
      </c>
      <c r="L266" s="64" t="s">
        <v>950</v>
      </c>
      <c r="M266" s="69" t="str">
        <f>IF(tbl_cty_phi[[#This Row],[ten_ngan]]=MASTER!$B$1,ROW(),"")</f>
        <v/>
      </c>
    </row>
    <row r="267" spans="3:13">
      <c r="C267" s="49" t="s">
        <v>1352</v>
      </c>
      <c r="D267" s="49" t="s">
        <v>1353</v>
      </c>
      <c r="E267" s="49" t="s">
        <v>722</v>
      </c>
      <c r="F267" s="63" t="s">
        <v>936</v>
      </c>
      <c r="G267" s="69" t="str">
        <f>IF(tbl_cty_bp[[#This Row],[ten_ngan]]=MASTER!$B$1,ROW(),"")</f>
        <v/>
      </c>
      <c r="I267" s="49" t="s">
        <v>2050</v>
      </c>
      <c r="J267" s="49" t="s">
        <v>2051</v>
      </c>
      <c r="K267" s="49" t="s">
        <v>893</v>
      </c>
      <c r="L267" s="64" t="s">
        <v>950</v>
      </c>
      <c r="M267" s="69" t="str">
        <f>IF(tbl_cty_phi[[#This Row],[ten_ngan]]=MASTER!$B$1,ROW(),"")</f>
        <v/>
      </c>
    </row>
    <row r="268" spans="3:13">
      <c r="C268" s="49" t="s">
        <v>785</v>
      </c>
      <c r="D268" s="49" t="s">
        <v>1354</v>
      </c>
      <c r="E268" s="49" t="s">
        <v>722</v>
      </c>
      <c r="F268" s="63" t="s">
        <v>936</v>
      </c>
      <c r="G268" s="69" t="str">
        <f>IF(tbl_cty_bp[[#This Row],[ten_ngan]]=MASTER!$B$1,ROW(),"")</f>
        <v/>
      </c>
      <c r="I268" s="49" t="s">
        <v>2052</v>
      </c>
      <c r="J268" s="49" t="s">
        <v>2053</v>
      </c>
      <c r="K268" s="49" t="s">
        <v>893</v>
      </c>
      <c r="L268" s="64" t="s">
        <v>950</v>
      </c>
      <c r="M268" s="69" t="str">
        <f>IF(tbl_cty_phi[[#This Row],[ten_ngan]]=MASTER!$B$1,ROW(),"")</f>
        <v/>
      </c>
    </row>
    <row r="269" spans="3:13">
      <c r="C269" s="49" t="s">
        <v>786</v>
      </c>
      <c r="D269" s="49" t="s">
        <v>1355</v>
      </c>
      <c r="E269" s="49" t="s">
        <v>722</v>
      </c>
      <c r="F269" s="63" t="s">
        <v>936</v>
      </c>
      <c r="G269" s="69" t="str">
        <f>IF(tbl_cty_bp[[#This Row],[ten_ngan]]=MASTER!$B$1,ROW(),"")</f>
        <v/>
      </c>
      <c r="I269" s="49" t="s">
        <v>2054</v>
      </c>
      <c r="J269" s="49" t="s">
        <v>2055</v>
      </c>
      <c r="K269" s="49" t="s">
        <v>893</v>
      </c>
      <c r="L269" s="64" t="s">
        <v>950</v>
      </c>
      <c r="M269" s="69" t="str">
        <f>IF(tbl_cty_phi[[#This Row],[ten_ngan]]=MASTER!$B$1,ROW(),"")</f>
        <v/>
      </c>
    </row>
    <row r="270" spans="3:13">
      <c r="C270" s="49" t="s">
        <v>787</v>
      </c>
      <c r="D270" s="49" t="s">
        <v>1356</v>
      </c>
      <c r="E270" s="49" t="s">
        <v>722</v>
      </c>
      <c r="F270" s="63" t="s">
        <v>936</v>
      </c>
      <c r="G270" s="69" t="str">
        <f>IF(tbl_cty_bp[[#This Row],[ten_ngan]]=MASTER!$B$1,ROW(),"")</f>
        <v/>
      </c>
      <c r="I270" s="49" t="s">
        <v>2056</v>
      </c>
      <c r="J270" s="49" t="s">
        <v>2057</v>
      </c>
      <c r="K270" s="49" t="s">
        <v>893</v>
      </c>
      <c r="L270" s="64" t="s">
        <v>950</v>
      </c>
      <c r="M270" s="69" t="str">
        <f>IF(tbl_cty_phi[[#This Row],[ten_ngan]]=MASTER!$B$1,ROW(),"")</f>
        <v/>
      </c>
    </row>
    <row r="271" spans="3:13">
      <c r="C271" s="49" t="s">
        <v>788</v>
      </c>
      <c r="D271" s="49" t="s">
        <v>1357</v>
      </c>
      <c r="E271" s="49" t="s">
        <v>722</v>
      </c>
      <c r="F271" s="63" t="s">
        <v>936</v>
      </c>
      <c r="G271" s="69" t="str">
        <f>IF(tbl_cty_bp[[#This Row],[ten_ngan]]=MASTER!$B$1,ROW(),"")</f>
        <v/>
      </c>
      <c r="I271" s="49" t="s">
        <v>2058</v>
      </c>
      <c r="J271" s="49" t="s">
        <v>2059</v>
      </c>
      <c r="K271" s="49" t="s">
        <v>893</v>
      </c>
      <c r="L271" s="64" t="s">
        <v>950</v>
      </c>
      <c r="M271" s="69" t="str">
        <f>IF(tbl_cty_phi[[#This Row],[ten_ngan]]=MASTER!$B$1,ROW(),"")</f>
        <v/>
      </c>
    </row>
    <row r="272" spans="3:13">
      <c r="C272" s="49" t="s">
        <v>1358</v>
      </c>
      <c r="D272" s="49" t="s">
        <v>1359</v>
      </c>
      <c r="E272" s="49" t="s">
        <v>722</v>
      </c>
      <c r="F272" s="63" t="s">
        <v>936</v>
      </c>
      <c r="G272" s="69" t="str">
        <f>IF(tbl_cty_bp[[#This Row],[ten_ngan]]=MASTER!$B$1,ROW(),"")</f>
        <v/>
      </c>
      <c r="I272" s="49" t="s">
        <v>2060</v>
      </c>
      <c r="J272" s="49" t="s">
        <v>2061</v>
      </c>
      <c r="K272" s="49" t="s">
        <v>893</v>
      </c>
      <c r="L272" s="64" t="s">
        <v>950</v>
      </c>
      <c r="M272" s="69" t="str">
        <f>IF(tbl_cty_phi[[#This Row],[ten_ngan]]=MASTER!$B$1,ROW(),"")</f>
        <v/>
      </c>
    </row>
    <row r="273" spans="3:13">
      <c r="C273" s="49" t="s">
        <v>1360</v>
      </c>
      <c r="D273" s="49" t="s">
        <v>1361</v>
      </c>
      <c r="E273" s="49" t="s">
        <v>722</v>
      </c>
      <c r="F273" s="63" t="s">
        <v>936</v>
      </c>
      <c r="G273" s="69" t="str">
        <f>IF(tbl_cty_bp[[#This Row],[ten_ngan]]=MASTER!$B$1,ROW(),"")</f>
        <v/>
      </c>
      <c r="I273" s="49" t="s">
        <v>2062</v>
      </c>
      <c r="J273" s="49" t="s">
        <v>2063</v>
      </c>
      <c r="K273" s="49" t="s">
        <v>893</v>
      </c>
      <c r="L273" s="64" t="s">
        <v>950</v>
      </c>
      <c r="M273" s="69" t="str">
        <f>IF(tbl_cty_phi[[#This Row],[ten_ngan]]=MASTER!$B$1,ROW(),"")</f>
        <v/>
      </c>
    </row>
    <row r="274" spans="3:13">
      <c r="C274" s="49" t="s">
        <v>1362</v>
      </c>
      <c r="D274" s="49" t="s">
        <v>1554</v>
      </c>
      <c r="E274" s="49" t="s">
        <v>722</v>
      </c>
      <c r="F274" s="63" t="s">
        <v>936</v>
      </c>
      <c r="G274" s="69" t="str">
        <f>IF(tbl_cty_bp[[#This Row],[ten_ngan]]=MASTER!$B$1,ROW(),"")</f>
        <v/>
      </c>
      <c r="I274" s="49" t="s">
        <v>2064</v>
      </c>
      <c r="J274" s="49" t="s">
        <v>2065</v>
      </c>
      <c r="K274" s="49" t="s">
        <v>893</v>
      </c>
      <c r="L274" s="64" t="s">
        <v>950</v>
      </c>
      <c r="M274" s="69" t="str">
        <f>IF(tbl_cty_phi[[#This Row],[ten_ngan]]=MASTER!$B$1,ROW(),"")</f>
        <v/>
      </c>
    </row>
    <row r="275" spans="3:13">
      <c r="C275" s="49" t="s">
        <v>789</v>
      </c>
      <c r="D275" s="49" t="s">
        <v>1363</v>
      </c>
      <c r="E275" s="49" t="s">
        <v>722</v>
      </c>
      <c r="F275" s="63" t="s">
        <v>936</v>
      </c>
      <c r="G275" s="69" t="str">
        <f>IF(tbl_cty_bp[[#This Row],[ten_ngan]]=MASTER!$B$1,ROW(),"")</f>
        <v/>
      </c>
      <c r="I275" s="49" t="s">
        <v>2066</v>
      </c>
      <c r="J275" s="49" t="s">
        <v>2067</v>
      </c>
      <c r="K275" s="49" t="s">
        <v>893</v>
      </c>
      <c r="L275" s="64" t="s">
        <v>950</v>
      </c>
      <c r="M275" s="69" t="str">
        <f>IF(tbl_cty_phi[[#This Row],[ten_ngan]]=MASTER!$B$1,ROW(),"")</f>
        <v/>
      </c>
    </row>
    <row r="276" spans="3:13">
      <c r="C276" s="49" t="s">
        <v>1364</v>
      </c>
      <c r="D276" s="49" t="s">
        <v>1365</v>
      </c>
      <c r="E276" s="49" t="s">
        <v>722</v>
      </c>
      <c r="F276" s="63" t="s">
        <v>936</v>
      </c>
      <c r="G276" s="69" t="str">
        <f>IF(tbl_cty_bp[[#This Row],[ten_ngan]]=MASTER!$B$1,ROW(),"")</f>
        <v/>
      </c>
      <c r="I276" s="49" t="s">
        <v>2068</v>
      </c>
      <c r="J276" s="49" t="s">
        <v>2069</v>
      </c>
      <c r="K276" s="49" t="s">
        <v>893</v>
      </c>
      <c r="L276" s="64" t="s">
        <v>950</v>
      </c>
      <c r="M276" s="69" t="str">
        <f>IF(tbl_cty_phi[[#This Row],[ten_ngan]]=MASTER!$B$1,ROW(),"")</f>
        <v/>
      </c>
    </row>
    <row r="277" spans="3:13">
      <c r="C277" s="49" t="s">
        <v>1366</v>
      </c>
      <c r="D277" s="49" t="s">
        <v>1367</v>
      </c>
      <c r="E277" s="49" t="s">
        <v>722</v>
      </c>
      <c r="F277" s="63" t="s">
        <v>936</v>
      </c>
      <c r="G277" s="69" t="str">
        <f>IF(tbl_cty_bp[[#This Row],[ten_ngan]]=MASTER!$B$1,ROW(),"")</f>
        <v/>
      </c>
      <c r="I277" s="49" t="s">
        <v>2070</v>
      </c>
      <c r="J277" s="49" t="s">
        <v>2071</v>
      </c>
      <c r="K277" s="49" t="s">
        <v>893</v>
      </c>
      <c r="L277" s="64" t="s">
        <v>950</v>
      </c>
      <c r="M277" s="69" t="str">
        <f>IF(tbl_cty_phi[[#This Row],[ten_ngan]]=MASTER!$B$1,ROW(),"")</f>
        <v/>
      </c>
    </row>
    <row r="278" spans="3:13">
      <c r="C278" s="49" t="s">
        <v>1368</v>
      </c>
      <c r="D278" s="49" t="s">
        <v>1369</v>
      </c>
      <c r="E278" s="49" t="s">
        <v>722</v>
      </c>
      <c r="F278" s="63" t="s">
        <v>936</v>
      </c>
      <c r="G278" s="69" t="str">
        <f>IF(tbl_cty_bp[[#This Row],[ten_ngan]]=MASTER!$B$1,ROW(),"")</f>
        <v/>
      </c>
      <c r="I278" s="49" t="s">
        <v>2072</v>
      </c>
      <c r="J278" s="49" t="s">
        <v>2073</v>
      </c>
      <c r="K278" s="49" t="s">
        <v>893</v>
      </c>
      <c r="L278" s="64" t="s">
        <v>950</v>
      </c>
      <c r="M278" s="69" t="str">
        <f>IF(tbl_cty_phi[[#This Row],[ten_ngan]]=MASTER!$B$1,ROW(),"")</f>
        <v/>
      </c>
    </row>
    <row r="279" spans="3:13">
      <c r="C279" s="49" t="s">
        <v>1370</v>
      </c>
      <c r="D279" s="49" t="s">
        <v>1371</v>
      </c>
      <c r="E279" s="49" t="s">
        <v>722</v>
      </c>
      <c r="F279" s="63" t="s">
        <v>936</v>
      </c>
      <c r="G279" s="69" t="str">
        <f>IF(tbl_cty_bp[[#This Row],[ten_ngan]]=MASTER!$B$1,ROW(),"")</f>
        <v/>
      </c>
      <c r="I279" s="49" t="s">
        <v>2074</v>
      </c>
      <c r="J279" s="49" t="s">
        <v>2075</v>
      </c>
      <c r="K279" s="49" t="s">
        <v>893</v>
      </c>
      <c r="L279" s="64" t="s">
        <v>950</v>
      </c>
      <c r="M279" s="69" t="str">
        <f>IF(tbl_cty_phi[[#This Row],[ten_ngan]]=MASTER!$B$1,ROW(),"")</f>
        <v/>
      </c>
    </row>
    <row r="280" spans="3:13">
      <c r="C280" s="49" t="s">
        <v>1372</v>
      </c>
      <c r="D280" s="49" t="s">
        <v>1373</v>
      </c>
      <c r="E280" s="49" t="s">
        <v>722</v>
      </c>
      <c r="F280" s="63" t="s">
        <v>936</v>
      </c>
      <c r="G280" s="69" t="str">
        <f>IF(tbl_cty_bp[[#This Row],[ten_ngan]]=MASTER!$B$1,ROW(),"")</f>
        <v/>
      </c>
      <c r="I280" s="49" t="s">
        <v>2076</v>
      </c>
      <c r="J280" s="49" t="s">
        <v>2077</v>
      </c>
      <c r="K280" s="49" t="s">
        <v>893</v>
      </c>
      <c r="L280" s="64" t="s">
        <v>950</v>
      </c>
      <c r="M280" s="69" t="str">
        <f>IF(tbl_cty_phi[[#This Row],[ten_ngan]]=MASTER!$B$1,ROW(),"")</f>
        <v/>
      </c>
    </row>
    <row r="281" spans="3:13">
      <c r="C281" s="49" t="s">
        <v>1374</v>
      </c>
      <c r="D281" s="49" t="s">
        <v>1375</v>
      </c>
      <c r="E281" s="49" t="s">
        <v>722</v>
      </c>
      <c r="F281" s="63" t="s">
        <v>936</v>
      </c>
      <c r="G281" s="69" t="str">
        <f>IF(tbl_cty_bp[[#This Row],[ten_ngan]]=MASTER!$B$1,ROW(),"")</f>
        <v/>
      </c>
      <c r="I281" s="49" t="s">
        <v>2078</v>
      </c>
      <c r="J281" s="49" t="s">
        <v>2079</v>
      </c>
      <c r="K281" s="49" t="s">
        <v>893</v>
      </c>
      <c r="L281" s="64" t="s">
        <v>950</v>
      </c>
      <c r="M281" s="69" t="str">
        <f>IF(tbl_cty_phi[[#This Row],[ten_ngan]]=MASTER!$B$1,ROW(),"")</f>
        <v/>
      </c>
    </row>
    <row r="282" spans="3:13">
      <c r="C282" s="49" t="s">
        <v>1376</v>
      </c>
      <c r="D282" s="49" t="s">
        <v>1377</v>
      </c>
      <c r="E282" s="49" t="s">
        <v>722</v>
      </c>
      <c r="F282" s="63" t="s">
        <v>936</v>
      </c>
      <c r="G282" s="69" t="str">
        <f>IF(tbl_cty_bp[[#This Row],[ten_ngan]]=MASTER!$B$1,ROW(),"")</f>
        <v/>
      </c>
      <c r="I282" s="49" t="s">
        <v>2080</v>
      </c>
      <c r="J282" s="49" t="s">
        <v>2081</v>
      </c>
      <c r="K282" s="49" t="s">
        <v>893</v>
      </c>
      <c r="L282" s="64" t="s">
        <v>950</v>
      </c>
      <c r="M282" s="69" t="str">
        <f>IF(tbl_cty_phi[[#This Row],[ten_ngan]]=MASTER!$B$1,ROW(),"")</f>
        <v/>
      </c>
    </row>
    <row r="283" spans="3:13">
      <c r="C283" s="49" t="s">
        <v>1378</v>
      </c>
      <c r="D283" s="49" t="s">
        <v>1379</v>
      </c>
      <c r="E283" s="49" t="s">
        <v>722</v>
      </c>
      <c r="F283" s="63" t="s">
        <v>936</v>
      </c>
      <c r="G283" s="69" t="str">
        <f>IF(tbl_cty_bp[[#This Row],[ten_ngan]]=MASTER!$B$1,ROW(),"")</f>
        <v/>
      </c>
      <c r="I283" s="49" t="s">
        <v>2082</v>
      </c>
      <c r="J283" s="49" t="s">
        <v>2083</v>
      </c>
      <c r="K283" s="49" t="s">
        <v>893</v>
      </c>
      <c r="L283" s="64" t="s">
        <v>950</v>
      </c>
      <c r="M283" s="69" t="str">
        <f>IF(tbl_cty_phi[[#This Row],[ten_ngan]]=MASTER!$B$1,ROW(),"")</f>
        <v/>
      </c>
    </row>
    <row r="284" spans="3:13">
      <c r="C284" s="49" t="s">
        <v>1380</v>
      </c>
      <c r="D284" s="49" t="s">
        <v>1381</v>
      </c>
      <c r="E284" s="49" t="s">
        <v>722</v>
      </c>
      <c r="F284" s="63" t="s">
        <v>936</v>
      </c>
      <c r="G284" s="69" t="str">
        <f>IF(tbl_cty_bp[[#This Row],[ten_ngan]]=MASTER!$B$1,ROW(),"")</f>
        <v/>
      </c>
      <c r="I284" s="49" t="s">
        <v>2084</v>
      </c>
      <c r="J284" s="49" t="s">
        <v>2085</v>
      </c>
      <c r="K284" s="49" t="s">
        <v>893</v>
      </c>
      <c r="L284" s="64" t="s">
        <v>950</v>
      </c>
      <c r="M284" s="69" t="str">
        <f>IF(tbl_cty_phi[[#This Row],[ten_ngan]]=MASTER!$B$1,ROW(),"")</f>
        <v/>
      </c>
    </row>
    <row r="285" spans="3:13">
      <c r="C285" s="49" t="s">
        <v>1382</v>
      </c>
      <c r="D285" s="49" t="s">
        <v>1383</v>
      </c>
      <c r="E285" s="49" t="s">
        <v>722</v>
      </c>
      <c r="F285" s="63" t="s">
        <v>936</v>
      </c>
      <c r="G285" s="69" t="str">
        <f>IF(tbl_cty_bp[[#This Row],[ten_ngan]]=MASTER!$B$1,ROW(),"")</f>
        <v/>
      </c>
      <c r="I285" s="49" t="s">
        <v>2086</v>
      </c>
      <c r="J285" s="49" t="s">
        <v>2087</v>
      </c>
      <c r="K285" s="49" t="s">
        <v>893</v>
      </c>
      <c r="L285" s="64" t="s">
        <v>950</v>
      </c>
      <c r="M285" s="69" t="str">
        <f>IF(tbl_cty_phi[[#This Row],[ten_ngan]]=MASTER!$B$1,ROW(),"")</f>
        <v/>
      </c>
    </row>
    <row r="286" spans="3:13">
      <c r="C286" s="49" t="s">
        <v>1384</v>
      </c>
      <c r="D286" s="49" t="s">
        <v>1385</v>
      </c>
      <c r="E286" s="49" t="s">
        <v>722</v>
      </c>
      <c r="F286" s="63" t="s">
        <v>936</v>
      </c>
      <c r="G286" s="69" t="str">
        <f>IF(tbl_cty_bp[[#This Row],[ten_ngan]]=MASTER!$B$1,ROW(),"")</f>
        <v/>
      </c>
      <c r="I286" s="49" t="s">
        <v>2088</v>
      </c>
      <c r="J286" s="49" t="s">
        <v>2089</v>
      </c>
      <c r="K286" s="49" t="s">
        <v>893</v>
      </c>
      <c r="L286" s="64" t="s">
        <v>950</v>
      </c>
      <c r="M286" s="69" t="str">
        <f>IF(tbl_cty_phi[[#This Row],[ten_ngan]]=MASTER!$B$1,ROW(),"")</f>
        <v/>
      </c>
    </row>
    <row r="287" spans="3:13">
      <c r="C287" s="49" t="s">
        <v>1386</v>
      </c>
      <c r="D287" s="49" t="s">
        <v>1387</v>
      </c>
      <c r="E287" s="49" t="s">
        <v>722</v>
      </c>
      <c r="F287" s="63" t="s">
        <v>936</v>
      </c>
      <c r="G287" s="69" t="str">
        <f>IF(tbl_cty_bp[[#This Row],[ten_ngan]]=MASTER!$B$1,ROW(),"")</f>
        <v/>
      </c>
      <c r="I287" s="49" t="s">
        <v>2090</v>
      </c>
      <c r="J287" s="49" t="s">
        <v>2091</v>
      </c>
      <c r="K287" s="49" t="s">
        <v>893</v>
      </c>
      <c r="L287" s="64" t="s">
        <v>950</v>
      </c>
      <c r="M287" s="69" t="str">
        <f>IF(tbl_cty_phi[[#This Row],[ten_ngan]]=MASTER!$B$1,ROW(),"")</f>
        <v/>
      </c>
    </row>
    <row r="288" spans="3:13">
      <c r="C288" s="49" t="s">
        <v>1388</v>
      </c>
      <c r="D288" s="49" t="s">
        <v>1389</v>
      </c>
      <c r="E288" s="49" t="s">
        <v>722</v>
      </c>
      <c r="F288" s="63" t="s">
        <v>936</v>
      </c>
      <c r="G288" s="69" t="str">
        <f>IF(tbl_cty_bp[[#This Row],[ten_ngan]]=MASTER!$B$1,ROW(),"")</f>
        <v/>
      </c>
      <c r="I288" s="49" t="s">
        <v>2092</v>
      </c>
      <c r="J288" s="49" t="s">
        <v>2093</v>
      </c>
      <c r="K288" s="49" t="s">
        <v>893</v>
      </c>
      <c r="L288" s="64" t="s">
        <v>950</v>
      </c>
      <c r="M288" s="69" t="str">
        <f>IF(tbl_cty_phi[[#This Row],[ten_ngan]]=MASTER!$B$1,ROW(),"")</f>
        <v/>
      </c>
    </row>
    <row r="289" spans="3:13">
      <c r="C289" s="49" t="s">
        <v>1390</v>
      </c>
      <c r="D289" s="49" t="s">
        <v>1391</v>
      </c>
      <c r="E289" s="49" t="s">
        <v>722</v>
      </c>
      <c r="F289" s="63" t="s">
        <v>936</v>
      </c>
      <c r="G289" s="69" t="str">
        <f>IF(tbl_cty_bp[[#This Row],[ten_ngan]]=MASTER!$B$1,ROW(),"")</f>
        <v/>
      </c>
      <c r="I289" s="49" t="s">
        <v>2094</v>
      </c>
      <c r="J289" s="49" t="s">
        <v>2095</v>
      </c>
      <c r="K289" s="49" t="s">
        <v>893</v>
      </c>
      <c r="L289" s="64" t="s">
        <v>950</v>
      </c>
      <c r="M289" s="69" t="str">
        <f>IF(tbl_cty_phi[[#This Row],[ten_ngan]]=MASTER!$B$1,ROW(),"")</f>
        <v/>
      </c>
    </row>
    <row r="290" spans="3:13">
      <c r="C290" s="49" t="s">
        <v>1392</v>
      </c>
      <c r="D290" s="49" t="s">
        <v>1393</v>
      </c>
      <c r="E290" s="49" t="s">
        <v>722</v>
      </c>
      <c r="F290" s="63" t="s">
        <v>936</v>
      </c>
      <c r="G290" s="69" t="str">
        <f>IF(tbl_cty_bp[[#This Row],[ten_ngan]]=MASTER!$B$1,ROW(),"")</f>
        <v/>
      </c>
      <c r="I290" s="49" t="s">
        <v>2096</v>
      </c>
      <c r="J290" s="49" t="s">
        <v>2097</v>
      </c>
      <c r="K290" s="49" t="s">
        <v>893</v>
      </c>
      <c r="L290" s="64" t="s">
        <v>950</v>
      </c>
      <c r="M290" s="69" t="str">
        <f>IF(tbl_cty_phi[[#This Row],[ten_ngan]]=MASTER!$B$1,ROW(),"")</f>
        <v/>
      </c>
    </row>
    <row r="291" spans="3:13">
      <c r="C291" s="49" t="s">
        <v>790</v>
      </c>
      <c r="D291" s="49" t="s">
        <v>791</v>
      </c>
      <c r="E291" s="49" t="s">
        <v>792</v>
      </c>
      <c r="F291" s="63" t="s">
        <v>947</v>
      </c>
      <c r="G291" s="69" t="str">
        <f>IF(tbl_cty_bp[[#This Row],[ten_ngan]]=MASTER!$B$1,ROW(),"")</f>
        <v/>
      </c>
      <c r="I291" s="49" t="s">
        <v>2098</v>
      </c>
      <c r="J291" s="49" t="s">
        <v>2099</v>
      </c>
      <c r="K291" s="49" t="s">
        <v>893</v>
      </c>
      <c r="L291" s="64" t="s">
        <v>950</v>
      </c>
      <c r="M291" s="69" t="str">
        <f>IF(tbl_cty_phi[[#This Row],[ten_ngan]]=MASTER!$B$1,ROW(),"")</f>
        <v/>
      </c>
    </row>
    <row r="292" spans="3:13">
      <c r="C292" s="49" t="s">
        <v>793</v>
      </c>
      <c r="D292" s="49" t="s">
        <v>794</v>
      </c>
      <c r="E292" s="49" t="s">
        <v>792</v>
      </c>
      <c r="F292" s="63" t="s">
        <v>947</v>
      </c>
      <c r="G292" s="69" t="str">
        <f>IF(tbl_cty_bp[[#This Row],[ten_ngan]]=MASTER!$B$1,ROW(),"")</f>
        <v/>
      </c>
      <c r="I292" s="49" t="s">
        <v>2100</v>
      </c>
      <c r="J292" s="49" t="s">
        <v>2101</v>
      </c>
      <c r="K292" s="49" t="s">
        <v>893</v>
      </c>
      <c r="L292" s="64" t="s">
        <v>950</v>
      </c>
      <c r="M292" s="69" t="str">
        <f>IF(tbl_cty_phi[[#This Row],[ten_ngan]]=MASTER!$B$1,ROW(),"")</f>
        <v/>
      </c>
    </row>
    <row r="293" spans="3:13">
      <c r="C293" s="49" t="s">
        <v>795</v>
      </c>
      <c r="D293" s="49" t="s">
        <v>796</v>
      </c>
      <c r="E293" s="49" t="s">
        <v>792</v>
      </c>
      <c r="F293" s="63" t="s">
        <v>947</v>
      </c>
      <c r="G293" s="69" t="str">
        <f>IF(tbl_cty_bp[[#This Row],[ten_ngan]]=MASTER!$B$1,ROW(),"")</f>
        <v/>
      </c>
      <c r="I293" s="49" t="s">
        <v>2102</v>
      </c>
      <c r="J293" s="49" t="s">
        <v>2103</v>
      </c>
      <c r="K293" s="49" t="s">
        <v>893</v>
      </c>
      <c r="L293" s="64" t="s">
        <v>950</v>
      </c>
      <c r="M293" s="69" t="str">
        <f>IF(tbl_cty_phi[[#This Row],[ten_ngan]]=MASTER!$B$1,ROW(),"")</f>
        <v/>
      </c>
    </row>
    <row r="294" spans="3:13">
      <c r="C294" s="49" t="s">
        <v>797</v>
      </c>
      <c r="D294" s="49" t="s">
        <v>798</v>
      </c>
      <c r="E294" s="49" t="s">
        <v>792</v>
      </c>
      <c r="F294" s="63" t="s">
        <v>947</v>
      </c>
      <c r="G294" s="69" t="str">
        <f>IF(tbl_cty_bp[[#This Row],[ten_ngan]]=MASTER!$B$1,ROW(),"")</f>
        <v/>
      </c>
      <c r="I294" s="49" t="s">
        <v>2104</v>
      </c>
      <c r="J294" s="49" t="s">
        <v>2105</v>
      </c>
      <c r="K294" s="49" t="s">
        <v>893</v>
      </c>
      <c r="L294" s="64" t="s">
        <v>950</v>
      </c>
      <c r="M294" s="69" t="str">
        <f>IF(tbl_cty_phi[[#This Row],[ten_ngan]]=MASTER!$B$1,ROW(),"")</f>
        <v/>
      </c>
    </row>
    <row r="295" spans="3:13">
      <c r="C295" s="49" t="s">
        <v>799</v>
      </c>
      <c r="D295" s="49" t="s">
        <v>800</v>
      </c>
      <c r="E295" s="49" t="s">
        <v>792</v>
      </c>
      <c r="F295" s="63" t="s">
        <v>947</v>
      </c>
      <c r="G295" s="69" t="str">
        <f>IF(tbl_cty_bp[[#This Row],[ten_ngan]]=MASTER!$B$1,ROW(),"")</f>
        <v/>
      </c>
      <c r="I295" s="49" t="s">
        <v>2106</v>
      </c>
      <c r="J295" s="49" t="s">
        <v>2107</v>
      </c>
      <c r="K295" s="49" t="s">
        <v>893</v>
      </c>
      <c r="L295" s="64" t="s">
        <v>950</v>
      </c>
      <c r="M295" s="69" t="str">
        <f>IF(tbl_cty_phi[[#This Row],[ten_ngan]]=MASTER!$B$1,ROW(),"")</f>
        <v/>
      </c>
    </row>
    <row r="296" spans="3:13">
      <c r="C296" s="49" t="s">
        <v>801</v>
      </c>
      <c r="D296" s="49" t="s">
        <v>2174</v>
      </c>
      <c r="E296" s="49" t="s">
        <v>792</v>
      </c>
      <c r="F296" s="63" t="s">
        <v>947</v>
      </c>
      <c r="G296" s="69" t="str">
        <f>IF(tbl_cty_bp[[#This Row],[ten_ngan]]=MASTER!$B$1,ROW(),"")</f>
        <v/>
      </c>
      <c r="I296" s="49" t="s">
        <v>2108</v>
      </c>
      <c r="J296" s="49" t="s">
        <v>2109</v>
      </c>
      <c r="K296" s="49" t="s">
        <v>893</v>
      </c>
      <c r="L296" s="64" t="s">
        <v>950</v>
      </c>
      <c r="M296" s="69" t="str">
        <f>IF(tbl_cty_phi[[#This Row],[ten_ngan]]=MASTER!$B$1,ROW(),"")</f>
        <v/>
      </c>
    </row>
    <row r="297" spans="3:13">
      <c r="C297" s="49" t="s">
        <v>1394</v>
      </c>
      <c r="D297" s="49" t="s">
        <v>1395</v>
      </c>
      <c r="E297" s="49" t="s">
        <v>792</v>
      </c>
      <c r="F297" s="63" t="s">
        <v>947</v>
      </c>
      <c r="G297" s="69" t="str">
        <f>IF(tbl_cty_bp[[#This Row],[ten_ngan]]=MASTER!$B$1,ROW(),"")</f>
        <v/>
      </c>
      <c r="I297" s="49" t="s">
        <v>2110</v>
      </c>
      <c r="J297" s="49" t="s">
        <v>2111</v>
      </c>
      <c r="K297" s="49" t="s">
        <v>893</v>
      </c>
      <c r="L297" s="64" t="s">
        <v>950</v>
      </c>
      <c r="M297" s="69" t="str">
        <f>IF(tbl_cty_phi[[#This Row],[ten_ngan]]=MASTER!$B$1,ROW(),"")</f>
        <v/>
      </c>
    </row>
    <row r="298" spans="3:13">
      <c r="C298" s="49" t="s">
        <v>802</v>
      </c>
      <c r="D298" s="49" t="s">
        <v>1396</v>
      </c>
      <c r="E298" s="49" t="s">
        <v>792</v>
      </c>
      <c r="F298" s="63" t="s">
        <v>947</v>
      </c>
      <c r="G298" s="69" t="str">
        <f>IF(tbl_cty_bp[[#This Row],[ten_ngan]]=MASTER!$B$1,ROW(),"")</f>
        <v/>
      </c>
      <c r="I298" s="49" t="s">
        <v>2112</v>
      </c>
      <c r="J298" s="49" t="s">
        <v>2113</v>
      </c>
      <c r="K298" s="49" t="s">
        <v>893</v>
      </c>
      <c r="L298" s="64" t="s">
        <v>950</v>
      </c>
      <c r="M298" s="69" t="str">
        <f>IF(tbl_cty_phi[[#This Row],[ten_ngan]]=MASTER!$B$1,ROW(),"")</f>
        <v/>
      </c>
    </row>
    <row r="299" spans="3:13">
      <c r="C299" s="49" t="s">
        <v>1397</v>
      </c>
      <c r="D299" s="49" t="s">
        <v>1398</v>
      </c>
      <c r="E299" s="49" t="s">
        <v>792</v>
      </c>
      <c r="F299" s="63" t="s">
        <v>947</v>
      </c>
      <c r="G299" s="69" t="str">
        <f>IF(tbl_cty_bp[[#This Row],[ten_ngan]]=MASTER!$B$1,ROW(),"")</f>
        <v/>
      </c>
      <c r="I299" s="49" t="s">
        <v>2114</v>
      </c>
      <c r="J299" s="49" t="s">
        <v>2115</v>
      </c>
      <c r="K299" s="49" t="s">
        <v>893</v>
      </c>
      <c r="L299" s="64" t="s">
        <v>950</v>
      </c>
      <c r="M299" s="69" t="str">
        <f>IF(tbl_cty_phi[[#This Row],[ten_ngan]]=MASTER!$B$1,ROW(),"")</f>
        <v/>
      </c>
    </row>
    <row r="300" spans="3:13">
      <c r="C300" s="49" t="s">
        <v>1399</v>
      </c>
      <c r="D300" s="49" t="s">
        <v>1400</v>
      </c>
      <c r="E300" s="49" t="s">
        <v>792</v>
      </c>
      <c r="F300" s="63" t="s">
        <v>947</v>
      </c>
      <c r="G300" s="69" t="str">
        <f>IF(tbl_cty_bp[[#This Row],[ten_ngan]]=MASTER!$B$1,ROW(),"")</f>
        <v/>
      </c>
      <c r="I300" s="49" t="s">
        <v>2116</v>
      </c>
      <c r="J300" s="49" t="s">
        <v>2117</v>
      </c>
      <c r="K300" s="49" t="s">
        <v>893</v>
      </c>
      <c r="L300" s="64" t="s">
        <v>950</v>
      </c>
      <c r="M300" s="69" t="str">
        <f>IF(tbl_cty_phi[[#This Row],[ten_ngan]]=MASTER!$B$1,ROW(),"")</f>
        <v/>
      </c>
    </row>
    <row r="301" spans="3:13">
      <c r="C301" s="49" t="s">
        <v>1401</v>
      </c>
      <c r="D301" s="49" t="s">
        <v>1402</v>
      </c>
      <c r="E301" s="49" t="s">
        <v>792</v>
      </c>
      <c r="F301" s="63" t="s">
        <v>947</v>
      </c>
      <c r="G301" s="69" t="str">
        <f>IF(tbl_cty_bp[[#This Row],[ten_ngan]]=MASTER!$B$1,ROW(),"")</f>
        <v/>
      </c>
      <c r="I301" s="49" t="s">
        <v>2118</v>
      </c>
      <c r="J301" s="49" t="s">
        <v>2119</v>
      </c>
      <c r="K301" s="49" t="s">
        <v>893</v>
      </c>
      <c r="L301" s="64" t="s">
        <v>950</v>
      </c>
      <c r="M301" s="69" t="str">
        <f>IF(tbl_cty_phi[[#This Row],[ten_ngan]]=MASTER!$B$1,ROW(),"")</f>
        <v/>
      </c>
    </row>
    <row r="302" spans="3:13">
      <c r="C302" s="49" t="s">
        <v>1403</v>
      </c>
      <c r="D302" s="49" t="s">
        <v>2175</v>
      </c>
      <c r="E302" s="49" t="s">
        <v>792</v>
      </c>
      <c r="F302" s="63" t="s">
        <v>947</v>
      </c>
      <c r="G302" s="69" t="str">
        <f>IF(tbl_cty_bp[[#This Row],[ten_ngan]]=MASTER!$B$1,ROW(),"")</f>
        <v/>
      </c>
      <c r="I302" s="49" t="s">
        <v>2120</v>
      </c>
      <c r="J302" s="49" t="s">
        <v>2121</v>
      </c>
      <c r="K302" s="49" t="s">
        <v>893</v>
      </c>
      <c r="L302" s="64" t="s">
        <v>950</v>
      </c>
      <c r="M302" s="69" t="str">
        <f>IF(tbl_cty_phi[[#This Row],[ten_ngan]]=MASTER!$B$1,ROW(),"")</f>
        <v/>
      </c>
    </row>
    <row r="303" spans="3:13">
      <c r="C303" s="49" t="s">
        <v>2176</v>
      </c>
      <c r="D303" s="49" t="s">
        <v>2177</v>
      </c>
      <c r="E303" s="49" t="s">
        <v>792</v>
      </c>
      <c r="F303" s="63" t="s">
        <v>947</v>
      </c>
      <c r="G303" s="69" t="str">
        <f>IF(tbl_cty_bp[[#This Row],[ten_ngan]]=MASTER!$B$1,ROW(),"")</f>
        <v/>
      </c>
      <c r="I303" s="49" t="s">
        <v>2122</v>
      </c>
      <c r="J303" s="49" t="s">
        <v>2123</v>
      </c>
      <c r="K303" s="49" t="s">
        <v>893</v>
      </c>
      <c r="L303" s="64" t="s">
        <v>950</v>
      </c>
      <c r="M303" s="69" t="str">
        <f>IF(tbl_cty_phi[[#This Row],[ten_ngan]]=MASTER!$B$1,ROW(),"")</f>
        <v/>
      </c>
    </row>
    <row r="304" spans="3:13">
      <c r="C304" s="49" t="s">
        <v>1404</v>
      </c>
      <c r="D304" s="49" t="s">
        <v>1405</v>
      </c>
      <c r="E304" s="49" t="s">
        <v>792</v>
      </c>
      <c r="F304" s="63" t="s">
        <v>947</v>
      </c>
      <c r="G304" s="69" t="str">
        <f>IF(tbl_cty_bp[[#This Row],[ten_ngan]]=MASTER!$B$1,ROW(),"")</f>
        <v/>
      </c>
      <c r="I304" s="49" t="s">
        <v>2124</v>
      </c>
      <c r="J304" s="49" t="s">
        <v>2125</v>
      </c>
      <c r="K304" s="49" t="s">
        <v>893</v>
      </c>
      <c r="L304" s="64" t="s">
        <v>950</v>
      </c>
      <c r="M304" s="69" t="str">
        <f>IF(tbl_cty_phi[[#This Row],[ten_ngan]]=MASTER!$B$1,ROW(),"")</f>
        <v/>
      </c>
    </row>
    <row r="305" spans="3:13">
      <c r="C305" s="49" t="s">
        <v>1406</v>
      </c>
      <c r="D305" s="49" t="s">
        <v>1407</v>
      </c>
      <c r="E305" s="49" t="s">
        <v>792</v>
      </c>
      <c r="F305" s="63" t="s">
        <v>947</v>
      </c>
      <c r="G305" s="69" t="str">
        <f>IF(tbl_cty_bp[[#This Row],[ten_ngan]]=MASTER!$B$1,ROW(),"")</f>
        <v/>
      </c>
      <c r="I305" s="49" t="s">
        <v>2126</v>
      </c>
      <c r="J305" s="49" t="s">
        <v>2127</v>
      </c>
      <c r="K305" s="49" t="s">
        <v>893</v>
      </c>
      <c r="L305" s="64" t="s">
        <v>950</v>
      </c>
      <c r="M305" s="69" t="str">
        <f>IF(tbl_cty_phi[[#This Row],[ten_ngan]]=MASTER!$B$1,ROW(),"")</f>
        <v/>
      </c>
    </row>
    <row r="306" spans="3:13">
      <c r="C306" s="49" t="s">
        <v>1408</v>
      </c>
      <c r="D306" s="49" t="s">
        <v>1409</v>
      </c>
      <c r="E306" s="49" t="s">
        <v>792</v>
      </c>
      <c r="F306" s="63" t="s">
        <v>947</v>
      </c>
      <c r="G306" s="69" t="str">
        <f>IF(tbl_cty_bp[[#This Row],[ten_ngan]]=MASTER!$B$1,ROW(),"")</f>
        <v/>
      </c>
      <c r="I306" s="49" t="s">
        <v>2128</v>
      </c>
      <c r="J306" s="49" t="s">
        <v>2129</v>
      </c>
      <c r="K306" s="49" t="s">
        <v>893</v>
      </c>
      <c r="L306" s="64" t="s">
        <v>950</v>
      </c>
      <c r="M306" s="69" t="str">
        <f>IF(tbl_cty_phi[[#This Row],[ten_ngan]]=MASTER!$B$1,ROW(),"")</f>
        <v/>
      </c>
    </row>
    <row r="307" spans="3:13">
      <c r="C307" s="49" t="s">
        <v>1410</v>
      </c>
      <c r="D307" s="49" t="s">
        <v>1411</v>
      </c>
      <c r="E307" s="49" t="s">
        <v>792</v>
      </c>
      <c r="F307" s="63" t="s">
        <v>947</v>
      </c>
      <c r="G307" s="69" t="str">
        <f>IF(tbl_cty_bp[[#This Row],[ten_ngan]]=MASTER!$B$1,ROW(),"")</f>
        <v/>
      </c>
      <c r="I307" s="49" t="s">
        <v>2130</v>
      </c>
      <c r="J307" s="49" t="s">
        <v>2131</v>
      </c>
      <c r="K307" s="49" t="s">
        <v>893</v>
      </c>
      <c r="L307" s="64" t="s">
        <v>950</v>
      </c>
      <c r="M307" s="69" t="str">
        <f>IF(tbl_cty_phi[[#This Row],[ten_ngan]]=MASTER!$B$1,ROW(),"")</f>
        <v/>
      </c>
    </row>
    <row r="308" spans="3:13">
      <c r="C308" s="49" t="s">
        <v>1412</v>
      </c>
      <c r="D308" s="49" t="s">
        <v>1413</v>
      </c>
      <c r="E308" s="49" t="s">
        <v>792</v>
      </c>
      <c r="F308" s="63" t="s">
        <v>947</v>
      </c>
      <c r="G308" s="69" t="str">
        <f>IF(tbl_cty_bp[[#This Row],[ten_ngan]]=MASTER!$B$1,ROW(),"")</f>
        <v/>
      </c>
      <c r="I308" s="49" t="s">
        <v>2132</v>
      </c>
      <c r="J308" s="49" t="s">
        <v>2133</v>
      </c>
      <c r="K308" s="49" t="s">
        <v>893</v>
      </c>
      <c r="L308" s="64" t="s">
        <v>950</v>
      </c>
      <c r="M308" s="69" t="str">
        <f>IF(tbl_cty_phi[[#This Row],[ten_ngan]]=MASTER!$B$1,ROW(),"")</f>
        <v/>
      </c>
    </row>
    <row r="309" spans="3:13">
      <c r="C309" s="49" t="s">
        <v>1414</v>
      </c>
      <c r="D309" s="49" t="s">
        <v>1415</v>
      </c>
      <c r="E309" s="49" t="s">
        <v>792</v>
      </c>
      <c r="F309" s="63" t="s">
        <v>947</v>
      </c>
      <c r="G309" s="69" t="str">
        <f>IF(tbl_cty_bp[[#This Row],[ten_ngan]]=MASTER!$B$1,ROW(),"")</f>
        <v/>
      </c>
      <c r="I309" s="49" t="s">
        <v>2134</v>
      </c>
      <c r="J309" s="49" t="s">
        <v>2135</v>
      </c>
      <c r="K309" s="49" t="s">
        <v>893</v>
      </c>
      <c r="L309" s="64" t="s">
        <v>950</v>
      </c>
      <c r="M309" s="69" t="str">
        <f>IF(tbl_cty_phi[[#This Row],[ten_ngan]]=MASTER!$B$1,ROW(),"")</f>
        <v/>
      </c>
    </row>
    <row r="310" spans="3:13">
      <c r="C310" s="49" t="s">
        <v>1416</v>
      </c>
      <c r="D310" s="49" t="s">
        <v>1417</v>
      </c>
      <c r="E310" s="49" t="s">
        <v>792</v>
      </c>
      <c r="F310" s="63" t="s">
        <v>947</v>
      </c>
      <c r="G310" s="69" t="str">
        <f>IF(tbl_cty_bp[[#This Row],[ten_ngan]]=MASTER!$B$1,ROW(),"")</f>
        <v/>
      </c>
      <c r="I310" s="49" t="s">
        <v>2136</v>
      </c>
      <c r="J310" s="49" t="s">
        <v>2137</v>
      </c>
      <c r="K310" s="49" t="s">
        <v>893</v>
      </c>
      <c r="L310" s="64" t="s">
        <v>950</v>
      </c>
      <c r="M310" s="69" t="str">
        <f>IF(tbl_cty_phi[[#This Row],[ten_ngan]]=MASTER!$B$1,ROW(),"")</f>
        <v/>
      </c>
    </row>
    <row r="311" spans="3:13">
      <c r="C311" s="49" t="s">
        <v>1418</v>
      </c>
      <c r="D311" s="49" t="s">
        <v>1419</v>
      </c>
      <c r="E311" s="49" t="s">
        <v>792</v>
      </c>
      <c r="F311" s="63" t="s">
        <v>947</v>
      </c>
      <c r="G311" s="69" t="str">
        <f>IF(tbl_cty_bp[[#This Row],[ten_ngan]]=MASTER!$B$1,ROW(),"")</f>
        <v/>
      </c>
      <c r="I311" s="49" t="s">
        <v>2138</v>
      </c>
      <c r="J311" s="49" t="s">
        <v>2139</v>
      </c>
      <c r="K311" s="49" t="s">
        <v>893</v>
      </c>
      <c r="L311" s="64" t="s">
        <v>950</v>
      </c>
      <c r="M311" s="69" t="str">
        <f>IF(tbl_cty_phi[[#This Row],[ten_ngan]]=MASTER!$B$1,ROW(),"")</f>
        <v/>
      </c>
    </row>
    <row r="312" spans="3:13">
      <c r="C312" s="49" t="s">
        <v>1420</v>
      </c>
      <c r="D312" s="49" t="s">
        <v>1421</v>
      </c>
      <c r="E312" s="49" t="s">
        <v>792</v>
      </c>
      <c r="F312" s="63" t="s">
        <v>947</v>
      </c>
      <c r="G312" s="69" t="str">
        <f>IF(tbl_cty_bp[[#This Row],[ten_ngan]]=MASTER!$B$1,ROW(),"")</f>
        <v/>
      </c>
      <c r="I312" s="49" t="s">
        <v>2140</v>
      </c>
      <c r="J312" s="49" t="s">
        <v>2141</v>
      </c>
      <c r="K312" s="49" t="s">
        <v>893</v>
      </c>
      <c r="L312" s="64" t="s">
        <v>950</v>
      </c>
      <c r="M312" s="69" t="str">
        <f>IF(tbl_cty_phi[[#This Row],[ten_ngan]]=MASTER!$B$1,ROW(),"")</f>
        <v/>
      </c>
    </row>
    <row r="313" spans="3:13">
      <c r="C313" s="49" t="s">
        <v>1422</v>
      </c>
      <c r="D313" s="49" t="s">
        <v>1423</v>
      </c>
      <c r="E313" s="49" t="s">
        <v>792</v>
      </c>
      <c r="F313" s="63" t="s">
        <v>947</v>
      </c>
      <c r="G313" s="69" t="str">
        <f>IF(tbl_cty_bp[[#This Row],[ten_ngan]]=MASTER!$B$1,ROW(),"")</f>
        <v/>
      </c>
      <c r="I313" s="49" t="s">
        <v>2142</v>
      </c>
      <c r="J313" s="49" t="s">
        <v>2143</v>
      </c>
      <c r="K313" s="49" t="s">
        <v>893</v>
      </c>
      <c r="L313" s="64" t="s">
        <v>950</v>
      </c>
      <c r="M313" s="69" t="str">
        <f>IF(tbl_cty_phi[[#This Row],[ten_ngan]]=MASTER!$B$1,ROW(),"")</f>
        <v/>
      </c>
    </row>
    <row r="314" spans="3:13">
      <c r="C314" s="49" t="s">
        <v>1424</v>
      </c>
      <c r="D314" s="49" t="s">
        <v>1425</v>
      </c>
      <c r="E314" s="49" t="s">
        <v>792</v>
      </c>
      <c r="F314" s="63" t="s">
        <v>947</v>
      </c>
      <c r="G314" s="69" t="str">
        <f>IF(tbl_cty_bp[[#This Row],[ten_ngan]]=MASTER!$B$1,ROW(),"")</f>
        <v/>
      </c>
      <c r="I314" s="49" t="s">
        <v>2144</v>
      </c>
      <c r="J314" s="49" t="s">
        <v>2145</v>
      </c>
      <c r="K314" s="49" t="s">
        <v>893</v>
      </c>
      <c r="L314" s="64" t="s">
        <v>950</v>
      </c>
      <c r="M314" s="69" t="str">
        <f>IF(tbl_cty_phi[[#This Row],[ten_ngan]]=MASTER!$B$1,ROW(),"")</f>
        <v/>
      </c>
    </row>
    <row r="315" spans="3:13">
      <c r="C315" s="49" t="s">
        <v>1426</v>
      </c>
      <c r="D315" s="49" t="s">
        <v>1427</v>
      </c>
      <c r="E315" s="49" t="s">
        <v>792</v>
      </c>
      <c r="F315" s="63" t="s">
        <v>947</v>
      </c>
      <c r="G315" s="69" t="str">
        <f>IF(tbl_cty_bp[[#This Row],[ten_ngan]]=MASTER!$B$1,ROW(),"")</f>
        <v/>
      </c>
      <c r="I315" s="49" t="s">
        <v>2146</v>
      </c>
      <c r="J315" s="49" t="s">
        <v>2147</v>
      </c>
      <c r="K315" s="49" t="s">
        <v>893</v>
      </c>
      <c r="L315" s="64" t="s">
        <v>950</v>
      </c>
      <c r="M315" s="69" t="str">
        <f>IF(tbl_cty_phi[[#This Row],[ten_ngan]]=MASTER!$B$1,ROW(),"")</f>
        <v/>
      </c>
    </row>
    <row r="316" spans="3:13">
      <c r="C316" s="49" t="s">
        <v>2178</v>
      </c>
      <c r="D316" s="49" t="s">
        <v>2179</v>
      </c>
      <c r="E316" s="49" t="s">
        <v>792</v>
      </c>
      <c r="F316" s="63" t="s">
        <v>947</v>
      </c>
      <c r="G316" s="69" t="str">
        <f>IF(tbl_cty_bp[[#This Row],[ten_ngan]]=MASTER!$B$1,ROW(),"")</f>
        <v/>
      </c>
      <c r="I316" s="49" t="s">
        <v>2148</v>
      </c>
      <c r="J316" s="49" t="s">
        <v>2149</v>
      </c>
      <c r="K316" s="49" t="s">
        <v>893</v>
      </c>
      <c r="L316" s="64" t="s">
        <v>950</v>
      </c>
      <c r="M316" s="69" t="str">
        <f>IF(tbl_cty_phi[[#This Row],[ten_ngan]]=MASTER!$B$1,ROW(),"")</f>
        <v/>
      </c>
    </row>
    <row r="317" spans="3:13">
      <c r="C317" s="49" t="s">
        <v>1428</v>
      </c>
      <c r="D317" s="49" t="s">
        <v>1429</v>
      </c>
      <c r="E317" s="49" t="s">
        <v>792</v>
      </c>
      <c r="F317" s="63" t="s">
        <v>947</v>
      </c>
      <c r="G317" s="69" t="str">
        <f>IF(tbl_cty_bp[[#This Row],[ten_ngan]]=MASTER!$B$1,ROW(),"")</f>
        <v/>
      </c>
      <c r="I317" s="49" t="s">
        <v>2150</v>
      </c>
      <c r="J317" s="49" t="s">
        <v>2151</v>
      </c>
      <c r="K317" s="49" t="s">
        <v>893</v>
      </c>
      <c r="L317" s="64" t="s">
        <v>950</v>
      </c>
      <c r="M317" s="69" t="str">
        <f>IF(tbl_cty_phi[[#This Row],[ten_ngan]]=MASTER!$B$1,ROW(),"")</f>
        <v/>
      </c>
    </row>
    <row r="318" spans="3:13">
      <c r="C318" s="49" t="s">
        <v>1430</v>
      </c>
      <c r="D318" s="49" t="s">
        <v>1431</v>
      </c>
      <c r="E318" s="49" t="s">
        <v>792</v>
      </c>
      <c r="F318" s="63" t="s">
        <v>947</v>
      </c>
      <c r="G318" s="69" t="str">
        <f>IF(tbl_cty_bp[[#This Row],[ten_ngan]]=MASTER!$B$1,ROW(),"")</f>
        <v/>
      </c>
      <c r="I318" s="49" t="s">
        <v>2152</v>
      </c>
      <c r="J318" s="49" t="s">
        <v>2153</v>
      </c>
      <c r="K318" s="49" t="s">
        <v>893</v>
      </c>
      <c r="L318" s="64" t="s">
        <v>950</v>
      </c>
      <c r="M318" s="69" t="str">
        <f>IF(tbl_cty_phi[[#This Row],[ten_ngan]]=MASTER!$B$1,ROW(),"")</f>
        <v/>
      </c>
    </row>
    <row r="319" spans="3:13">
      <c r="C319" s="49" t="s">
        <v>1432</v>
      </c>
      <c r="D319" s="49" t="s">
        <v>1433</v>
      </c>
      <c r="E319" s="49" t="s">
        <v>792</v>
      </c>
      <c r="F319" s="63" t="s">
        <v>947</v>
      </c>
      <c r="G319" s="69" t="str">
        <f>IF(tbl_cty_bp[[#This Row],[ten_ngan]]=MASTER!$B$1,ROW(),"")</f>
        <v/>
      </c>
      <c r="I319" s="49" t="s">
        <v>2154</v>
      </c>
      <c r="J319" s="49" t="s">
        <v>2155</v>
      </c>
      <c r="K319" s="49" t="s">
        <v>893</v>
      </c>
      <c r="L319" s="64" t="s">
        <v>950</v>
      </c>
      <c r="M319" s="69" t="str">
        <f>IF(tbl_cty_phi[[#This Row],[ten_ngan]]=MASTER!$B$1,ROW(),"")</f>
        <v/>
      </c>
    </row>
    <row r="320" spans="3:13">
      <c r="C320" s="49" t="s">
        <v>1434</v>
      </c>
      <c r="D320" s="49" t="s">
        <v>1435</v>
      </c>
      <c r="E320" s="49" t="s">
        <v>792</v>
      </c>
      <c r="F320" s="63" t="s">
        <v>947</v>
      </c>
      <c r="G320" s="69" t="str">
        <f>IF(tbl_cty_bp[[#This Row],[ten_ngan]]=MASTER!$B$1,ROW(),"")</f>
        <v/>
      </c>
      <c r="I320" s="49" t="s">
        <v>2156</v>
      </c>
      <c r="J320" s="49" t="s">
        <v>2157</v>
      </c>
      <c r="K320" s="49" t="s">
        <v>893</v>
      </c>
      <c r="L320" s="64" t="s">
        <v>950</v>
      </c>
      <c r="M320" s="69" t="str">
        <f>IF(tbl_cty_phi[[#This Row],[ten_ngan]]=MASTER!$B$1,ROW(),"")</f>
        <v/>
      </c>
    </row>
    <row r="321" spans="3:13">
      <c r="C321" s="49" t="s">
        <v>1436</v>
      </c>
      <c r="D321" s="49" t="s">
        <v>1437</v>
      </c>
      <c r="E321" s="49" t="s">
        <v>792</v>
      </c>
      <c r="F321" s="63" t="s">
        <v>947</v>
      </c>
      <c r="G321" s="69" t="str">
        <f>IF(tbl_cty_bp[[#This Row],[ten_ngan]]=MASTER!$B$1,ROW(),"")</f>
        <v/>
      </c>
      <c r="I321" s="49" t="s">
        <v>2158</v>
      </c>
      <c r="J321" s="49" t="s">
        <v>2159</v>
      </c>
      <c r="K321" s="49" t="s">
        <v>893</v>
      </c>
      <c r="L321" s="64" t="s">
        <v>950</v>
      </c>
      <c r="M321" s="69" t="str">
        <f>IF(tbl_cty_phi[[#This Row],[ten_ngan]]=MASTER!$B$1,ROW(),"")</f>
        <v/>
      </c>
    </row>
    <row r="322" spans="3:13">
      <c r="C322" s="49" t="s">
        <v>1438</v>
      </c>
      <c r="D322" s="49" t="s">
        <v>1439</v>
      </c>
      <c r="E322" s="49" t="s">
        <v>792</v>
      </c>
      <c r="F322" s="63" t="s">
        <v>947</v>
      </c>
      <c r="G322" s="69" t="str">
        <f>IF(tbl_cty_bp[[#This Row],[ten_ngan]]=MASTER!$B$1,ROW(),"")</f>
        <v/>
      </c>
      <c r="I322" s="49" t="s">
        <v>2160</v>
      </c>
      <c r="J322" s="49" t="s">
        <v>2161</v>
      </c>
      <c r="K322" s="49" t="s">
        <v>893</v>
      </c>
      <c r="L322" s="64" t="s">
        <v>950</v>
      </c>
      <c r="M322" s="69" t="str">
        <f>IF(tbl_cty_phi[[#This Row],[ten_ngan]]=MASTER!$B$1,ROW(),"")</f>
        <v/>
      </c>
    </row>
    <row r="323" spans="3:13">
      <c r="C323" s="49" t="s">
        <v>1440</v>
      </c>
      <c r="D323" s="49" t="s">
        <v>1441</v>
      </c>
      <c r="E323" s="49" t="s">
        <v>792</v>
      </c>
      <c r="F323" s="63" t="s">
        <v>947</v>
      </c>
      <c r="G323" s="69" t="str">
        <f>IF(tbl_cty_bp[[#This Row],[ten_ngan]]=MASTER!$B$1,ROW(),"")</f>
        <v/>
      </c>
      <c r="I323" s="49" t="s">
        <v>2162</v>
      </c>
      <c r="J323" s="49" t="s">
        <v>2163</v>
      </c>
      <c r="K323" s="49" t="s">
        <v>893</v>
      </c>
      <c r="L323" s="64" t="s">
        <v>950</v>
      </c>
      <c r="M323" s="69" t="str">
        <f>IF(tbl_cty_phi[[#This Row],[ten_ngan]]=MASTER!$B$1,ROW(),"")</f>
        <v/>
      </c>
    </row>
    <row r="324" spans="3:13">
      <c r="C324" s="49" t="s">
        <v>1442</v>
      </c>
      <c r="D324" s="49" t="s">
        <v>1443</v>
      </c>
      <c r="E324" s="49" t="s">
        <v>792</v>
      </c>
      <c r="F324" s="63" t="s">
        <v>947</v>
      </c>
      <c r="G324" s="69" t="str">
        <f>IF(tbl_cty_bp[[#This Row],[ten_ngan]]=MASTER!$B$1,ROW(),"")</f>
        <v/>
      </c>
      <c r="I324" s="49" t="s">
        <v>2164</v>
      </c>
      <c r="J324" s="49" t="s">
        <v>2165</v>
      </c>
      <c r="K324" s="49" t="s">
        <v>893</v>
      </c>
      <c r="L324" s="64" t="s">
        <v>950</v>
      </c>
      <c r="M324" s="69" t="str">
        <f>IF(tbl_cty_phi[[#This Row],[ten_ngan]]=MASTER!$B$1,ROW(),"")</f>
        <v/>
      </c>
    </row>
    <row r="325" spans="3:13">
      <c r="C325" s="49" t="s">
        <v>1444</v>
      </c>
      <c r="D325" s="49" t="s">
        <v>1445</v>
      </c>
      <c r="E325" s="49" t="s">
        <v>792</v>
      </c>
      <c r="F325" s="63" t="s">
        <v>947</v>
      </c>
      <c r="G325" s="69" t="str">
        <f>IF(tbl_cty_bp[[#This Row],[ten_ngan]]=MASTER!$B$1,ROW(),"")</f>
        <v/>
      </c>
      <c r="I325" s="49" t="s">
        <v>2166</v>
      </c>
      <c r="J325" s="49" t="s">
        <v>2167</v>
      </c>
      <c r="K325" s="49" t="s">
        <v>893</v>
      </c>
      <c r="L325" s="64" t="s">
        <v>950</v>
      </c>
      <c r="M325" s="69" t="str">
        <f>IF(tbl_cty_phi[[#This Row],[ten_ngan]]=MASTER!$B$1,ROW(),"")</f>
        <v/>
      </c>
    </row>
    <row r="326" spans="3:13">
      <c r="C326" s="49" t="s">
        <v>1446</v>
      </c>
      <c r="D326" s="49" t="s">
        <v>1447</v>
      </c>
      <c r="E326" s="49" t="s">
        <v>792</v>
      </c>
      <c r="F326" s="63" t="s">
        <v>947</v>
      </c>
      <c r="G326" s="69" t="str">
        <f>IF(tbl_cty_bp[[#This Row],[ten_ngan]]=MASTER!$B$1,ROW(),"")</f>
        <v/>
      </c>
      <c r="I326" s="49" t="s">
        <v>2168</v>
      </c>
      <c r="J326" s="49" t="s">
        <v>2169</v>
      </c>
      <c r="K326" s="49" t="s">
        <v>893</v>
      </c>
      <c r="L326" s="64" t="s">
        <v>950</v>
      </c>
      <c r="M326" s="69" t="str">
        <f>IF(tbl_cty_phi[[#This Row],[ten_ngan]]=MASTER!$B$1,ROW(),"")</f>
        <v/>
      </c>
    </row>
    <row r="327" spans="3:13">
      <c r="C327" s="49" t="s">
        <v>1448</v>
      </c>
      <c r="D327" s="49" t="s">
        <v>1449</v>
      </c>
      <c r="E327" s="49" t="s">
        <v>792</v>
      </c>
      <c r="F327" s="63" t="s">
        <v>947</v>
      </c>
      <c r="G327" s="69" t="str">
        <f>IF(tbl_cty_bp[[#This Row],[ten_ngan]]=MASTER!$B$1,ROW(),"")</f>
        <v/>
      </c>
      <c r="I327" s="49" t="s">
        <v>2170</v>
      </c>
      <c r="J327" s="49" t="s">
        <v>2171</v>
      </c>
      <c r="K327" s="49" t="s">
        <v>893</v>
      </c>
      <c r="L327" s="64" t="s">
        <v>950</v>
      </c>
      <c r="M327" s="69" t="str">
        <f>IF(tbl_cty_phi[[#This Row],[ten_ngan]]=MASTER!$B$1,ROW(),"")</f>
        <v/>
      </c>
    </row>
    <row r="328" spans="3:13">
      <c r="C328" s="49" t="s">
        <v>1450</v>
      </c>
      <c r="D328" s="49" t="s">
        <v>1451</v>
      </c>
      <c r="E328" s="49" t="s">
        <v>792</v>
      </c>
      <c r="F328" s="63" t="s">
        <v>947</v>
      </c>
      <c r="G328" s="69" t="str">
        <f>IF(tbl_cty_bp[[#This Row],[ten_ngan]]=MASTER!$B$1,ROW(),"")</f>
        <v/>
      </c>
      <c r="I328" s="49" t="s">
        <v>2172</v>
      </c>
      <c r="J328" s="49" t="s">
        <v>2173</v>
      </c>
      <c r="K328" s="49" t="s">
        <v>893</v>
      </c>
      <c r="L328" s="64" t="s">
        <v>950</v>
      </c>
      <c r="M328" s="69" t="str">
        <f>IF(tbl_cty_phi[[#This Row],[ten_ngan]]=MASTER!$B$1,ROW(),"")</f>
        <v/>
      </c>
    </row>
    <row r="329" spans="3:13">
      <c r="C329" s="49" t="s">
        <v>2180</v>
      </c>
      <c r="D329" s="49" t="s">
        <v>2181</v>
      </c>
      <c r="E329" s="49" t="s">
        <v>792</v>
      </c>
      <c r="F329" s="63" t="s">
        <v>947</v>
      </c>
      <c r="G329" s="69" t="str">
        <f>IF(tbl_cty_bp[[#This Row],[ten_ngan]]=MASTER!$B$1,ROW(),"")</f>
        <v/>
      </c>
      <c r="I329" s="49" t="s">
        <v>902</v>
      </c>
      <c r="J329" s="49" t="s">
        <v>903</v>
      </c>
      <c r="K329" s="49" t="s">
        <v>893</v>
      </c>
      <c r="L329" s="64" t="s">
        <v>950</v>
      </c>
      <c r="M329" s="69" t="str">
        <f>IF(tbl_cty_phi[[#This Row],[ten_ngan]]=MASTER!$B$1,ROW(),"")</f>
        <v/>
      </c>
    </row>
    <row r="330" spans="3:13">
      <c r="C330" s="49" t="s">
        <v>533</v>
      </c>
      <c r="D330" s="49" t="s">
        <v>534</v>
      </c>
      <c r="E330" s="49" t="s">
        <v>535</v>
      </c>
      <c r="F330" s="63" t="s">
        <v>937</v>
      </c>
      <c r="G330" s="69" t="str">
        <f>IF(tbl_cty_bp[[#This Row],[ten_ngan]]=MASTER!$B$1,ROW(),"")</f>
        <v/>
      </c>
      <c r="I330" s="49" t="s">
        <v>904</v>
      </c>
      <c r="J330" s="49" t="s">
        <v>905</v>
      </c>
      <c r="K330" s="49" t="s">
        <v>906</v>
      </c>
      <c r="L330" s="64" t="s">
        <v>950</v>
      </c>
      <c r="M330" s="69" t="str">
        <f>IF(tbl_cty_phi[[#This Row],[ten_ngan]]=MASTER!$B$1,ROW(),"")</f>
        <v/>
      </c>
    </row>
    <row r="331" spans="3:13">
      <c r="C331" s="49" t="s">
        <v>536</v>
      </c>
      <c r="D331" s="49" t="s">
        <v>537</v>
      </c>
      <c r="E331" s="49" t="s">
        <v>535</v>
      </c>
      <c r="F331" s="63" t="s">
        <v>937</v>
      </c>
      <c r="G331" s="69" t="str">
        <f>IF(tbl_cty_bp[[#This Row],[ten_ngan]]=MASTER!$B$1,ROW(),"")</f>
        <v/>
      </c>
      <c r="I331" s="49" t="s">
        <v>907</v>
      </c>
      <c r="J331" s="49" t="s">
        <v>908</v>
      </c>
      <c r="K331" s="49" t="s">
        <v>906</v>
      </c>
      <c r="L331" s="64" t="s">
        <v>950</v>
      </c>
      <c r="M331" s="69" t="str">
        <f>IF(tbl_cty_phi[[#This Row],[ten_ngan]]=MASTER!$B$1,ROW(),"")</f>
        <v/>
      </c>
    </row>
    <row r="332" spans="3:13">
      <c r="C332" s="49" t="s">
        <v>538</v>
      </c>
      <c r="D332" s="49" t="s">
        <v>539</v>
      </c>
      <c r="E332" s="49" t="s">
        <v>535</v>
      </c>
      <c r="F332" s="63" t="s">
        <v>937</v>
      </c>
      <c r="G332" s="69" t="str">
        <f>IF(tbl_cty_bp[[#This Row],[ten_ngan]]=MASTER!$B$1,ROW(),"")</f>
        <v/>
      </c>
      <c r="I332" s="49" t="s">
        <v>909</v>
      </c>
      <c r="J332" s="49" t="s">
        <v>910</v>
      </c>
      <c r="K332" s="49" t="s">
        <v>906</v>
      </c>
      <c r="L332" s="64" t="s">
        <v>950</v>
      </c>
      <c r="M332" s="69" t="str">
        <f>IF(tbl_cty_phi[[#This Row],[ten_ngan]]=MASTER!$B$1,ROW(),"")</f>
        <v/>
      </c>
    </row>
    <row r="333" spans="3:13">
      <c r="C333" s="49" t="s">
        <v>540</v>
      </c>
      <c r="D333" s="49" t="s">
        <v>541</v>
      </c>
      <c r="E333" s="49" t="s">
        <v>535</v>
      </c>
      <c r="F333" s="63" t="s">
        <v>937</v>
      </c>
      <c r="G333" s="69" t="str">
        <f>IF(tbl_cty_bp[[#This Row],[ten_ngan]]=MASTER!$B$1,ROW(),"")</f>
        <v/>
      </c>
      <c r="I333" s="49" t="s">
        <v>911</v>
      </c>
      <c r="J333" s="49" t="s">
        <v>912</v>
      </c>
      <c r="K333" s="49" t="s">
        <v>906</v>
      </c>
      <c r="L333" s="64" t="s">
        <v>950</v>
      </c>
      <c r="M333" s="69" t="str">
        <f>IF(tbl_cty_phi[[#This Row],[ten_ngan]]=MASTER!$B$1,ROW(),"")</f>
        <v/>
      </c>
    </row>
    <row r="334" spans="3:13">
      <c r="C334" s="49" t="s">
        <v>542</v>
      </c>
      <c r="D334" s="49" t="s">
        <v>543</v>
      </c>
      <c r="E334" s="49" t="s">
        <v>535</v>
      </c>
      <c r="F334" s="63" t="s">
        <v>937</v>
      </c>
      <c r="G334" s="69" t="str">
        <f>IF(tbl_cty_bp[[#This Row],[ten_ngan]]=MASTER!$B$1,ROW(),"")</f>
        <v/>
      </c>
      <c r="I334" s="49" t="s">
        <v>913</v>
      </c>
      <c r="J334" s="49" t="s">
        <v>914</v>
      </c>
      <c r="K334" s="49" t="s">
        <v>915</v>
      </c>
      <c r="L334" s="64" t="s">
        <v>950</v>
      </c>
      <c r="M334" s="69" t="str">
        <f>IF(tbl_cty_phi[[#This Row],[ten_ngan]]=MASTER!$B$1,ROW(),"")</f>
        <v/>
      </c>
    </row>
    <row r="335" spans="3:13">
      <c r="C335" s="49" t="s">
        <v>544</v>
      </c>
      <c r="D335" s="49" t="s">
        <v>545</v>
      </c>
      <c r="E335" s="49" t="s">
        <v>535</v>
      </c>
      <c r="F335" s="63" t="s">
        <v>937</v>
      </c>
      <c r="G335" s="69" t="str">
        <f>IF(tbl_cty_bp[[#This Row],[ten_ngan]]=MASTER!$B$1,ROW(),"")</f>
        <v/>
      </c>
      <c r="I335" s="49" t="s">
        <v>916</v>
      </c>
      <c r="J335" s="49" t="s">
        <v>917</v>
      </c>
      <c r="K335" s="49" t="s">
        <v>915</v>
      </c>
      <c r="L335" s="64" t="s">
        <v>950</v>
      </c>
      <c r="M335" s="69" t="str">
        <f>IF(tbl_cty_phi[[#This Row],[ten_ngan]]=MASTER!$B$1,ROW(),"")</f>
        <v/>
      </c>
    </row>
    <row r="336" spans="3:13">
      <c r="C336" s="49" t="s">
        <v>546</v>
      </c>
      <c r="D336" s="49" t="s">
        <v>547</v>
      </c>
      <c r="E336" s="49" t="s">
        <v>535</v>
      </c>
      <c r="F336" s="63" t="s">
        <v>937</v>
      </c>
      <c r="G336" s="69" t="str">
        <f>IF(tbl_cty_bp[[#This Row],[ten_ngan]]=MASTER!$B$1,ROW(),"")</f>
        <v/>
      </c>
      <c r="I336" s="49" t="s">
        <v>1811</v>
      </c>
      <c r="J336" s="49" t="s">
        <v>1812</v>
      </c>
      <c r="K336" s="49" t="s">
        <v>1813</v>
      </c>
      <c r="L336" s="64" t="s">
        <v>1519</v>
      </c>
      <c r="M336" s="69" t="str">
        <f>IF(tbl_cty_phi[[#This Row],[ten_ngan]]=MASTER!$B$1,ROW(),"")</f>
        <v/>
      </c>
    </row>
    <row r="337" spans="3:13">
      <c r="C337" s="49" t="s">
        <v>548</v>
      </c>
      <c r="D337" s="49" t="s">
        <v>549</v>
      </c>
      <c r="E337" s="49" t="s">
        <v>535</v>
      </c>
      <c r="F337" s="63" t="s">
        <v>937</v>
      </c>
      <c r="G337" s="69" t="str">
        <f>IF(tbl_cty_bp[[#This Row],[ten_ngan]]=MASTER!$B$1,ROW(),"")</f>
        <v/>
      </c>
      <c r="I337" s="49" t="s">
        <v>1814</v>
      </c>
      <c r="J337" s="49" t="s">
        <v>1815</v>
      </c>
      <c r="K337" s="49" t="s">
        <v>1813</v>
      </c>
      <c r="L337" s="64" t="s">
        <v>1519</v>
      </c>
      <c r="M337" s="69" t="str">
        <f>IF(tbl_cty_phi[[#This Row],[ten_ngan]]=MASTER!$B$1,ROW(),"")</f>
        <v/>
      </c>
    </row>
    <row r="338" spans="3:13">
      <c r="C338" s="49" t="s">
        <v>550</v>
      </c>
      <c r="D338" s="49" t="s">
        <v>551</v>
      </c>
      <c r="E338" s="49" t="s">
        <v>535</v>
      </c>
      <c r="F338" s="63" t="s">
        <v>937</v>
      </c>
      <c r="G338" s="69" t="str">
        <f>IF(tbl_cty_bp[[#This Row],[ten_ngan]]=MASTER!$B$1,ROW(),"")</f>
        <v/>
      </c>
      <c r="I338" s="49" t="s">
        <v>1850</v>
      </c>
      <c r="J338" s="49" t="s">
        <v>1851</v>
      </c>
      <c r="K338" s="49" t="s">
        <v>1835</v>
      </c>
      <c r="L338" s="64" t="s">
        <v>1519</v>
      </c>
      <c r="M338" s="69" t="str">
        <f>IF(tbl_cty_phi[[#This Row],[ten_ngan]]=MASTER!$B$1,ROW(),"")</f>
        <v/>
      </c>
    </row>
    <row r="339" spans="3:13">
      <c r="C339" s="49" t="s">
        <v>552</v>
      </c>
      <c r="D339" s="49" t="s">
        <v>553</v>
      </c>
      <c r="E339" s="49" t="s">
        <v>535</v>
      </c>
      <c r="F339" s="63" t="s">
        <v>937</v>
      </c>
      <c r="G339" s="69" t="str">
        <f>IF(tbl_cty_bp[[#This Row],[ten_ngan]]=MASTER!$B$1,ROW(),"")</f>
        <v/>
      </c>
      <c r="I339" s="49" t="s">
        <v>1852</v>
      </c>
      <c r="J339" s="49" t="s">
        <v>1853</v>
      </c>
      <c r="K339" s="49" t="s">
        <v>1835</v>
      </c>
      <c r="L339" s="64" t="s">
        <v>1519</v>
      </c>
      <c r="M339" s="69" t="str">
        <f>IF(tbl_cty_phi[[#This Row],[ten_ngan]]=MASTER!$B$1,ROW(),"")</f>
        <v/>
      </c>
    </row>
    <row r="340" spans="3:13">
      <c r="C340" s="49" t="s">
        <v>554</v>
      </c>
      <c r="D340" s="49" t="s">
        <v>555</v>
      </c>
      <c r="E340" s="49" t="s">
        <v>535</v>
      </c>
      <c r="F340" s="63" t="s">
        <v>937</v>
      </c>
      <c r="G340" s="69" t="str">
        <f>IF(tbl_cty_bp[[#This Row],[ten_ngan]]=MASTER!$B$1,ROW(),"")</f>
        <v/>
      </c>
      <c r="I340" s="49" t="s">
        <v>1648</v>
      </c>
      <c r="J340" s="49" t="s">
        <v>1649</v>
      </c>
      <c r="K340" s="49" t="s">
        <v>1647</v>
      </c>
      <c r="L340" s="64" t="s">
        <v>918</v>
      </c>
      <c r="M340" s="69" t="str">
        <f>IF(tbl_cty_phi[[#This Row],[ten_ngan]]=MASTER!$B$1,ROW(),"")</f>
        <v/>
      </c>
    </row>
    <row r="341" spans="3:13">
      <c r="C341" s="49" t="s">
        <v>556</v>
      </c>
      <c r="D341" s="49" t="s">
        <v>557</v>
      </c>
      <c r="E341" s="49" t="s">
        <v>535</v>
      </c>
      <c r="F341" s="63" t="s">
        <v>937</v>
      </c>
      <c r="G341" s="69" t="str">
        <f>IF(tbl_cty_bp[[#This Row],[ten_ngan]]=MASTER!$B$1,ROW(),"")</f>
        <v/>
      </c>
      <c r="I341" s="49" t="s">
        <v>1842</v>
      </c>
      <c r="J341" s="49" t="s">
        <v>1843</v>
      </c>
      <c r="K341" s="49" t="s">
        <v>1835</v>
      </c>
      <c r="L341" s="64" t="s">
        <v>918</v>
      </c>
      <c r="M341" s="69" t="str">
        <f>IF(tbl_cty_phi[[#This Row],[ten_ngan]]=MASTER!$B$1,ROW(),"")</f>
        <v/>
      </c>
    </row>
    <row r="342" spans="3:13">
      <c r="C342" s="49" t="s">
        <v>558</v>
      </c>
      <c r="D342" s="49" t="s">
        <v>559</v>
      </c>
      <c r="E342" s="49" t="s">
        <v>535</v>
      </c>
      <c r="F342" s="63" t="s">
        <v>937</v>
      </c>
      <c r="G342" s="69" t="str">
        <f>IF(tbl_cty_bp[[#This Row],[ten_ngan]]=MASTER!$B$1,ROW(),"")</f>
        <v/>
      </c>
      <c r="I342" s="49" t="s">
        <v>1850</v>
      </c>
      <c r="J342" s="49" t="s">
        <v>1851</v>
      </c>
      <c r="K342" s="49" t="s">
        <v>1835</v>
      </c>
      <c r="L342" s="64" t="s">
        <v>918</v>
      </c>
      <c r="M342" s="69" t="str">
        <f>IF(tbl_cty_phi[[#This Row],[ten_ngan]]=MASTER!$B$1,ROW(),"")</f>
        <v/>
      </c>
    </row>
    <row r="343" spans="3:13">
      <c r="C343" s="49" t="s">
        <v>560</v>
      </c>
      <c r="D343" s="49" t="s">
        <v>561</v>
      </c>
      <c r="E343" s="49" t="s">
        <v>535</v>
      </c>
      <c r="F343" s="63" t="s">
        <v>937</v>
      </c>
      <c r="G343" s="69" t="str">
        <f>IF(tbl_cty_bp[[#This Row],[ten_ngan]]=MASTER!$B$1,ROW(),"")</f>
        <v/>
      </c>
      <c r="I343" s="49" t="s">
        <v>1852</v>
      </c>
      <c r="J343" s="49" t="s">
        <v>1853</v>
      </c>
      <c r="K343" s="49" t="s">
        <v>1835</v>
      </c>
      <c r="L343" s="64" t="s">
        <v>918</v>
      </c>
      <c r="M343" s="69" t="str">
        <f>IF(tbl_cty_phi[[#This Row],[ten_ngan]]=MASTER!$B$1,ROW(),"")</f>
        <v/>
      </c>
    </row>
    <row r="344" spans="3:13">
      <c r="C344" s="49" t="s">
        <v>562</v>
      </c>
      <c r="D344" s="49" t="s">
        <v>563</v>
      </c>
      <c r="E344" s="49" t="s">
        <v>535</v>
      </c>
      <c r="F344" s="63" t="s">
        <v>937</v>
      </c>
      <c r="G344" s="69" t="str">
        <f>IF(tbl_cty_bp[[#This Row],[ten_ngan]]=MASTER!$B$1,ROW(),"")</f>
        <v/>
      </c>
      <c r="I344" s="49" t="s">
        <v>1645</v>
      </c>
      <c r="J344" s="49" t="s">
        <v>1646</v>
      </c>
      <c r="K344" s="49" t="s">
        <v>1647</v>
      </c>
      <c r="L344" s="64" t="s">
        <v>951</v>
      </c>
      <c r="M344" s="69" t="str">
        <f>IF(tbl_cty_phi[[#This Row],[ten_ngan]]=MASTER!$B$1,ROW(),"")</f>
        <v/>
      </c>
    </row>
    <row r="345" spans="3:13">
      <c r="C345" s="49" t="s">
        <v>564</v>
      </c>
      <c r="D345" s="49" t="s">
        <v>565</v>
      </c>
      <c r="E345" s="49" t="s">
        <v>535</v>
      </c>
      <c r="F345" s="63" t="s">
        <v>937</v>
      </c>
      <c r="G345" s="69" t="str">
        <f>IF(tbl_cty_bp[[#This Row],[ten_ngan]]=MASTER!$B$1,ROW(),"")</f>
        <v/>
      </c>
      <c r="I345" s="49" t="s">
        <v>1650</v>
      </c>
      <c r="J345" s="49" t="s">
        <v>1651</v>
      </c>
      <c r="K345" s="49" t="s">
        <v>1647</v>
      </c>
      <c r="L345" s="64" t="s">
        <v>951</v>
      </c>
      <c r="M345" s="69" t="str">
        <f>IF(tbl_cty_phi[[#This Row],[ten_ngan]]=MASTER!$B$1,ROW(),"")</f>
        <v/>
      </c>
    </row>
    <row r="346" spans="3:13">
      <c r="C346" s="49" t="s">
        <v>566</v>
      </c>
      <c r="D346" s="49" t="s">
        <v>567</v>
      </c>
      <c r="E346" s="49" t="s">
        <v>535</v>
      </c>
      <c r="F346" s="63" t="s">
        <v>937</v>
      </c>
      <c r="G346" s="69" t="str">
        <f>IF(tbl_cty_bp[[#This Row],[ten_ngan]]=MASTER!$B$1,ROW(),"")</f>
        <v/>
      </c>
      <c r="I346" s="49" t="s">
        <v>1850</v>
      </c>
      <c r="J346" s="49" t="s">
        <v>1851</v>
      </c>
      <c r="K346" s="49" t="s">
        <v>1835</v>
      </c>
      <c r="L346" s="64" t="s">
        <v>951</v>
      </c>
      <c r="M346" s="69" t="str">
        <f>IF(tbl_cty_phi[[#This Row],[ten_ngan]]=MASTER!$B$1,ROW(),"")</f>
        <v/>
      </c>
    </row>
    <row r="347" spans="3:13">
      <c r="C347" s="49" t="s">
        <v>568</v>
      </c>
      <c r="D347" s="49" t="s">
        <v>569</v>
      </c>
      <c r="E347" s="49" t="s">
        <v>535</v>
      </c>
      <c r="F347" s="63" t="s">
        <v>937</v>
      </c>
      <c r="G347" s="69" t="str">
        <f>IF(tbl_cty_bp[[#This Row],[ten_ngan]]=MASTER!$B$1,ROW(),"")</f>
        <v/>
      </c>
      <c r="I347" s="49" t="s">
        <v>1852</v>
      </c>
      <c r="J347" s="49" t="s">
        <v>1853</v>
      </c>
      <c r="K347" s="49" t="s">
        <v>1835</v>
      </c>
      <c r="L347" s="64" t="s">
        <v>951</v>
      </c>
      <c r="M347" s="69" t="str">
        <f>IF(tbl_cty_phi[[#This Row],[ten_ngan]]=MASTER!$B$1,ROW(),"")</f>
        <v/>
      </c>
    </row>
    <row r="348" spans="3:13">
      <c r="C348" s="49" t="s">
        <v>570</v>
      </c>
      <c r="D348" s="49" t="s">
        <v>571</v>
      </c>
      <c r="E348" s="49" t="s">
        <v>535</v>
      </c>
      <c r="F348" s="63" t="s">
        <v>937</v>
      </c>
      <c r="G348" s="69" t="str">
        <f>IF(tbl_cty_bp[[#This Row],[ten_ngan]]=MASTER!$B$1,ROW(),"")</f>
        <v/>
      </c>
      <c r="I348" s="49" t="s">
        <v>1857</v>
      </c>
      <c r="J348" s="49" t="s">
        <v>1858</v>
      </c>
      <c r="K348" s="49" t="s">
        <v>1856</v>
      </c>
      <c r="L348" s="64" t="s">
        <v>951</v>
      </c>
      <c r="M348" s="69" t="str">
        <f>IF(tbl_cty_phi[[#This Row],[ten_ngan]]=MASTER!$B$1,ROW(),"")</f>
        <v/>
      </c>
    </row>
    <row r="349" spans="3:13">
      <c r="C349" s="49" t="s">
        <v>572</v>
      </c>
      <c r="D349" s="49" t="s">
        <v>573</v>
      </c>
      <c r="E349" s="49" t="s">
        <v>535</v>
      </c>
      <c r="F349" s="63" t="s">
        <v>937</v>
      </c>
      <c r="G349" s="69" t="str">
        <f>IF(tbl_cty_bp[[#This Row],[ten_ngan]]=MASTER!$B$1,ROW(),"")</f>
        <v/>
      </c>
      <c r="I349" s="49" t="s">
        <v>1950</v>
      </c>
      <c r="J349" s="49" t="s">
        <v>1951</v>
      </c>
      <c r="K349" s="49" t="s">
        <v>1952</v>
      </c>
      <c r="L349" s="64" t="s">
        <v>951</v>
      </c>
      <c r="M349" s="69" t="str">
        <f>IF(tbl_cty_phi[[#This Row],[ten_ngan]]=MASTER!$B$1,ROW(),"")</f>
        <v/>
      </c>
    </row>
    <row r="350" spans="3:13">
      <c r="C350" s="49" t="s">
        <v>574</v>
      </c>
      <c r="D350" s="49" t="s">
        <v>575</v>
      </c>
      <c r="E350" s="49" t="s">
        <v>535</v>
      </c>
      <c r="F350" s="63" t="s">
        <v>937</v>
      </c>
      <c r="G350" s="69" t="str">
        <f>IF(tbl_cty_bp[[#This Row],[ten_ngan]]=MASTER!$B$1,ROW(),"")</f>
        <v/>
      </c>
      <c r="I350" s="49" t="s">
        <v>1953</v>
      </c>
      <c r="J350" s="49" t="s">
        <v>1954</v>
      </c>
      <c r="K350" s="49" t="s">
        <v>1952</v>
      </c>
      <c r="L350" s="64" t="s">
        <v>951</v>
      </c>
      <c r="M350" s="69" t="str">
        <f>IF(tbl_cty_phi[[#This Row],[ten_ngan]]=MASTER!$B$1,ROW(),"")</f>
        <v/>
      </c>
    </row>
    <row r="351" spans="3:13">
      <c r="C351" s="49" t="s">
        <v>576</v>
      </c>
      <c r="D351" s="49" t="s">
        <v>577</v>
      </c>
      <c r="E351" s="49" t="s">
        <v>535</v>
      </c>
      <c r="F351" s="63" t="s">
        <v>937</v>
      </c>
      <c r="G351" s="69" t="str">
        <f>IF(tbl_cty_bp[[#This Row],[ten_ngan]]=MASTER!$B$1,ROW(),"")</f>
        <v/>
      </c>
      <c r="I351" s="49" t="s">
        <v>1955</v>
      </c>
      <c r="J351" s="49" t="s">
        <v>1956</v>
      </c>
      <c r="K351" s="49" t="s">
        <v>1952</v>
      </c>
      <c r="L351" s="64" t="s">
        <v>951</v>
      </c>
      <c r="M351" s="69" t="str">
        <f>IF(tbl_cty_phi[[#This Row],[ten_ngan]]=MASTER!$B$1,ROW(),"")</f>
        <v/>
      </c>
    </row>
    <row r="352" spans="3:13">
      <c r="C352" s="49" t="s">
        <v>578</v>
      </c>
      <c r="D352" s="49" t="s">
        <v>579</v>
      </c>
      <c r="E352" s="49" t="s">
        <v>535</v>
      </c>
      <c r="F352" s="63" t="s">
        <v>937</v>
      </c>
      <c r="G352" s="69" t="str">
        <f>IF(tbl_cty_bp[[#This Row],[ten_ngan]]=MASTER!$B$1,ROW(),"")</f>
        <v/>
      </c>
      <c r="I352" s="49" t="s">
        <v>1957</v>
      </c>
      <c r="J352" s="49" t="s">
        <v>1958</v>
      </c>
      <c r="K352" s="49" t="s">
        <v>1952</v>
      </c>
      <c r="L352" s="64" t="s">
        <v>951</v>
      </c>
      <c r="M352" s="69" t="str">
        <f>IF(tbl_cty_phi[[#This Row],[ten_ngan]]=MASTER!$B$1,ROW(),"")</f>
        <v/>
      </c>
    </row>
    <row r="353" spans="3:13">
      <c r="C353" s="49" t="s">
        <v>580</v>
      </c>
      <c r="D353" s="49" t="s">
        <v>581</v>
      </c>
      <c r="E353" s="49" t="s">
        <v>535</v>
      </c>
      <c r="F353" s="63" t="s">
        <v>937</v>
      </c>
      <c r="G353" s="69" t="str">
        <f>IF(tbl_cty_bp[[#This Row],[ten_ngan]]=MASTER!$B$1,ROW(),"")</f>
        <v/>
      </c>
      <c r="I353" s="49" t="s">
        <v>860</v>
      </c>
      <c r="J353" s="49" t="s">
        <v>861</v>
      </c>
      <c r="K353" s="49" t="s">
        <v>859</v>
      </c>
      <c r="L353" s="64" t="s">
        <v>951</v>
      </c>
      <c r="M353" s="69" t="str">
        <f>IF(tbl_cty_phi[[#This Row],[ten_ngan]]=MASTER!$B$1,ROW(),"")</f>
        <v/>
      </c>
    </row>
    <row r="354" spans="3:13">
      <c r="C354" s="49" t="s">
        <v>582</v>
      </c>
      <c r="D354" s="49" t="s">
        <v>583</v>
      </c>
      <c r="E354" s="49" t="s">
        <v>535</v>
      </c>
      <c r="F354" s="63" t="s">
        <v>937</v>
      </c>
      <c r="G354" s="69" t="str">
        <f>IF(tbl_cty_bp[[#This Row],[ten_ngan]]=MASTER!$B$1,ROW(),"")</f>
        <v/>
      </c>
      <c r="I354" s="49" t="s">
        <v>1816</v>
      </c>
      <c r="J354" s="49" t="s">
        <v>1817</v>
      </c>
      <c r="K354" s="49" t="s">
        <v>1818</v>
      </c>
      <c r="L354" s="64" t="s">
        <v>1520</v>
      </c>
      <c r="M354" s="69" t="str">
        <f>IF(tbl_cty_phi[[#This Row],[ten_ngan]]=MASTER!$B$1,ROW(),"")</f>
        <v/>
      </c>
    </row>
    <row r="355" spans="3:13">
      <c r="C355" s="49" t="s">
        <v>584</v>
      </c>
      <c r="D355" s="49" t="s">
        <v>585</v>
      </c>
      <c r="E355" s="49" t="s">
        <v>535</v>
      </c>
      <c r="F355" s="63" t="s">
        <v>937</v>
      </c>
      <c r="G355" s="69" t="str">
        <f>IF(tbl_cty_bp[[#This Row],[ten_ngan]]=MASTER!$B$1,ROW(),"")</f>
        <v/>
      </c>
      <c r="I355" s="49" t="s">
        <v>1819</v>
      </c>
      <c r="J355" s="49" t="s">
        <v>1820</v>
      </c>
      <c r="K355" s="49" t="s">
        <v>1818</v>
      </c>
      <c r="L355" s="64" t="s">
        <v>1520</v>
      </c>
      <c r="M355" s="69" t="str">
        <f>IF(tbl_cty_phi[[#This Row],[ten_ngan]]=MASTER!$B$1,ROW(),"")</f>
        <v/>
      </c>
    </row>
    <row r="356" spans="3:13">
      <c r="C356" s="49" t="s">
        <v>586</v>
      </c>
      <c r="D356" s="49" t="s">
        <v>587</v>
      </c>
      <c r="E356" s="49" t="s">
        <v>535</v>
      </c>
      <c r="F356" s="63" t="s">
        <v>937</v>
      </c>
      <c r="G356" s="69" t="str">
        <f>IF(tbl_cty_bp[[#This Row],[ten_ngan]]=MASTER!$B$1,ROW(),"")</f>
        <v/>
      </c>
      <c r="I356" s="49" t="s">
        <v>1821</v>
      </c>
      <c r="J356" s="49" t="s">
        <v>1822</v>
      </c>
      <c r="K356" s="49" t="s">
        <v>1818</v>
      </c>
      <c r="L356" s="64" t="s">
        <v>1520</v>
      </c>
      <c r="M356" s="69" t="str">
        <f>IF(tbl_cty_phi[[#This Row],[ten_ngan]]=MASTER!$B$1,ROW(),"")</f>
        <v/>
      </c>
    </row>
    <row r="357" spans="3:13">
      <c r="C357" s="49" t="s">
        <v>588</v>
      </c>
      <c r="D357" s="49" t="s">
        <v>589</v>
      </c>
      <c r="E357" s="49" t="s">
        <v>535</v>
      </c>
      <c r="F357" s="63" t="s">
        <v>937</v>
      </c>
      <c r="G357" s="69" t="str">
        <f>IF(tbl_cty_bp[[#This Row],[ten_ngan]]=MASTER!$B$1,ROW(),"")</f>
        <v/>
      </c>
      <c r="I357" s="49" t="s">
        <v>1823</v>
      </c>
      <c r="J357" s="49" t="s">
        <v>1824</v>
      </c>
      <c r="K357" s="49" t="s">
        <v>1818</v>
      </c>
      <c r="L357" s="64" t="s">
        <v>1520</v>
      </c>
      <c r="M357" s="69" t="str">
        <f>IF(tbl_cty_phi[[#This Row],[ten_ngan]]=MASTER!$B$1,ROW(),"")</f>
        <v/>
      </c>
    </row>
    <row r="358" spans="3:13">
      <c r="C358" s="49" t="s">
        <v>590</v>
      </c>
      <c r="D358" s="49" t="s">
        <v>591</v>
      </c>
      <c r="E358" s="49" t="s">
        <v>535</v>
      </c>
      <c r="F358" s="63" t="s">
        <v>937</v>
      </c>
      <c r="G358" s="69" t="str">
        <f>IF(tbl_cty_bp[[#This Row],[ten_ngan]]=MASTER!$B$1,ROW(),"")</f>
        <v/>
      </c>
      <c r="I358" s="49" t="s">
        <v>1825</v>
      </c>
      <c r="J358" s="49" t="s">
        <v>1826</v>
      </c>
      <c r="K358" s="49" t="s">
        <v>1818</v>
      </c>
      <c r="L358" s="64" t="s">
        <v>1520</v>
      </c>
      <c r="M358" s="69" t="str">
        <f>IF(tbl_cty_phi[[#This Row],[ten_ngan]]=MASTER!$B$1,ROW(),"")</f>
        <v/>
      </c>
    </row>
    <row r="359" spans="3:13">
      <c r="C359" s="49" t="s">
        <v>592</v>
      </c>
      <c r="D359" s="49" t="s">
        <v>593</v>
      </c>
      <c r="E359" s="49" t="s">
        <v>535</v>
      </c>
      <c r="F359" s="63" t="s">
        <v>937</v>
      </c>
      <c r="G359" s="69" t="str">
        <f>IF(tbl_cty_bp[[#This Row],[ten_ngan]]=MASTER!$B$1,ROW(),"")</f>
        <v/>
      </c>
      <c r="I359" s="49" t="s">
        <v>1827</v>
      </c>
      <c r="J359" s="49" t="s">
        <v>1828</v>
      </c>
      <c r="K359" s="49" t="s">
        <v>1818</v>
      </c>
      <c r="L359" s="64" t="s">
        <v>1520</v>
      </c>
      <c r="M359" s="69" t="str">
        <f>IF(tbl_cty_phi[[#This Row],[ten_ngan]]=MASTER!$B$1,ROW(),"")</f>
        <v/>
      </c>
    </row>
    <row r="360" spans="3:13">
      <c r="C360" s="49" t="s">
        <v>594</v>
      </c>
      <c r="D360" s="49" t="s">
        <v>595</v>
      </c>
      <c r="E360" s="49" t="s">
        <v>535</v>
      </c>
      <c r="F360" s="63" t="s">
        <v>937</v>
      </c>
      <c r="G360" s="69" t="str">
        <f>IF(tbl_cty_bp[[#This Row],[ten_ngan]]=MASTER!$B$1,ROW(),"")</f>
        <v/>
      </c>
      <c r="I360" s="49" t="s">
        <v>1829</v>
      </c>
      <c r="J360" s="49" t="s">
        <v>1830</v>
      </c>
      <c r="K360" s="49" t="s">
        <v>1818</v>
      </c>
      <c r="L360" s="64" t="s">
        <v>1520</v>
      </c>
      <c r="M360" s="69" t="str">
        <f>IF(tbl_cty_phi[[#This Row],[ten_ngan]]=MASTER!$B$1,ROW(),"")</f>
        <v/>
      </c>
    </row>
    <row r="361" spans="3:13">
      <c r="C361" s="49" t="s">
        <v>596</v>
      </c>
      <c r="D361" s="49" t="s">
        <v>597</v>
      </c>
      <c r="E361" s="49" t="s">
        <v>535</v>
      </c>
      <c r="F361" s="63" t="s">
        <v>937</v>
      </c>
      <c r="G361" s="69" t="str">
        <f>IF(tbl_cty_bp[[#This Row],[ten_ngan]]=MASTER!$B$1,ROW(),"")</f>
        <v/>
      </c>
      <c r="I361" s="49" t="s">
        <v>1831</v>
      </c>
      <c r="J361" s="49" t="s">
        <v>1832</v>
      </c>
      <c r="K361" s="49" t="s">
        <v>1818</v>
      </c>
      <c r="L361" s="64" t="s">
        <v>1520</v>
      </c>
      <c r="M361" s="69" t="str">
        <f>IF(tbl_cty_phi[[#This Row],[ten_ngan]]=MASTER!$B$1,ROW(),"")</f>
        <v/>
      </c>
    </row>
    <row r="362" spans="3:13">
      <c r="C362" s="49" t="s">
        <v>598</v>
      </c>
      <c r="D362" s="49" t="s">
        <v>599</v>
      </c>
      <c r="E362" s="49" t="s">
        <v>535</v>
      </c>
      <c r="F362" s="63" t="s">
        <v>937</v>
      </c>
      <c r="G362" s="69" t="str">
        <f>IF(tbl_cty_bp[[#This Row],[ten_ngan]]=MASTER!$B$1,ROW(),"")</f>
        <v/>
      </c>
      <c r="I362" s="49" t="s">
        <v>1833</v>
      </c>
      <c r="J362" s="49" t="s">
        <v>1834</v>
      </c>
      <c r="K362" s="49" t="s">
        <v>1835</v>
      </c>
      <c r="L362" s="64" t="s">
        <v>1520</v>
      </c>
      <c r="M362" s="69" t="str">
        <f>IF(tbl_cty_phi[[#This Row],[ten_ngan]]=MASTER!$B$1,ROW(),"")</f>
        <v/>
      </c>
    </row>
    <row r="363" spans="3:13">
      <c r="C363" s="49" t="s">
        <v>600</v>
      </c>
      <c r="D363" s="49" t="s">
        <v>601</v>
      </c>
      <c r="E363" s="49" t="s">
        <v>535</v>
      </c>
      <c r="F363" s="63" t="s">
        <v>937</v>
      </c>
      <c r="G363" s="69" t="str">
        <f>IF(tbl_cty_bp[[#This Row],[ten_ngan]]=MASTER!$B$1,ROW(),"")</f>
        <v/>
      </c>
      <c r="I363" s="49" t="s">
        <v>1836</v>
      </c>
      <c r="J363" s="49" t="s">
        <v>1837</v>
      </c>
      <c r="K363" s="49" t="s">
        <v>1835</v>
      </c>
      <c r="L363" s="64" t="s">
        <v>1520</v>
      </c>
      <c r="M363" s="69" t="str">
        <f>IF(tbl_cty_phi[[#This Row],[ten_ngan]]=MASTER!$B$1,ROW(),"")</f>
        <v/>
      </c>
    </row>
    <row r="364" spans="3:13">
      <c r="C364" s="49" t="s">
        <v>602</v>
      </c>
      <c r="D364" s="49" t="s">
        <v>1553</v>
      </c>
      <c r="E364" s="49" t="s">
        <v>535</v>
      </c>
      <c r="F364" s="63" t="s">
        <v>937</v>
      </c>
      <c r="G364" s="69" t="str">
        <f>IF(tbl_cty_bp[[#This Row],[ten_ngan]]=MASTER!$B$1,ROW(),"")</f>
        <v/>
      </c>
      <c r="I364" s="49" t="s">
        <v>1838</v>
      </c>
      <c r="J364" s="49" t="s">
        <v>1839</v>
      </c>
      <c r="K364" s="49" t="s">
        <v>1835</v>
      </c>
      <c r="L364" s="64" t="s">
        <v>1520</v>
      </c>
      <c r="M364" s="69" t="str">
        <f>IF(tbl_cty_phi[[#This Row],[ten_ngan]]=MASTER!$B$1,ROW(),"")</f>
        <v/>
      </c>
    </row>
    <row r="365" spans="3:13">
      <c r="C365" s="49" t="s">
        <v>603</v>
      </c>
      <c r="D365" s="49" t="s">
        <v>604</v>
      </c>
      <c r="E365" s="49" t="s">
        <v>535</v>
      </c>
      <c r="F365" s="63" t="s">
        <v>937</v>
      </c>
      <c r="G365" s="69" t="str">
        <f>IF(tbl_cty_bp[[#This Row],[ten_ngan]]=MASTER!$B$1,ROW(),"")</f>
        <v/>
      </c>
      <c r="I365" s="49" t="s">
        <v>1840</v>
      </c>
      <c r="J365" s="49" t="s">
        <v>1841</v>
      </c>
      <c r="K365" s="49" t="s">
        <v>1835</v>
      </c>
      <c r="L365" s="64" t="s">
        <v>1520</v>
      </c>
      <c r="M365" s="69" t="str">
        <f>IF(tbl_cty_phi[[#This Row],[ten_ngan]]=MASTER!$B$1,ROW(),"")</f>
        <v/>
      </c>
    </row>
    <row r="366" spans="3:13">
      <c r="C366" s="49" t="s">
        <v>605</v>
      </c>
      <c r="D366" s="49" t="s">
        <v>606</v>
      </c>
      <c r="E366" s="49" t="s">
        <v>535</v>
      </c>
      <c r="F366" s="63" t="s">
        <v>937</v>
      </c>
      <c r="G366" s="69" t="str">
        <f>IF(tbl_cty_bp[[#This Row],[ten_ngan]]=MASTER!$B$1,ROW(),"")</f>
        <v/>
      </c>
      <c r="I366" s="49" t="s">
        <v>1842</v>
      </c>
      <c r="J366" s="49" t="s">
        <v>1843</v>
      </c>
      <c r="K366" s="49" t="s">
        <v>1835</v>
      </c>
      <c r="L366" s="64" t="s">
        <v>1520</v>
      </c>
      <c r="M366" s="69" t="str">
        <f>IF(tbl_cty_phi[[#This Row],[ten_ngan]]=MASTER!$B$1,ROW(),"")</f>
        <v/>
      </c>
    </row>
    <row r="367" spans="3:13">
      <c r="C367" s="49" t="s">
        <v>607</v>
      </c>
      <c r="D367" s="49" t="s">
        <v>608</v>
      </c>
      <c r="E367" s="49" t="s">
        <v>535</v>
      </c>
      <c r="F367" s="63" t="s">
        <v>937</v>
      </c>
      <c r="G367" s="69" t="str">
        <f>IF(tbl_cty_bp[[#This Row],[ten_ngan]]=MASTER!$B$1,ROW(),"")</f>
        <v/>
      </c>
      <c r="I367" s="49" t="s">
        <v>1848</v>
      </c>
      <c r="J367" s="49" t="s">
        <v>1849</v>
      </c>
      <c r="K367" s="49" t="s">
        <v>1835</v>
      </c>
      <c r="L367" s="64" t="s">
        <v>1520</v>
      </c>
      <c r="M367" s="69" t="str">
        <f>IF(tbl_cty_phi[[#This Row],[ten_ngan]]=MASTER!$B$1,ROW(),"")</f>
        <v/>
      </c>
    </row>
    <row r="368" spans="3:13">
      <c r="C368" s="49" t="s">
        <v>609</v>
      </c>
      <c r="D368" s="49" t="s">
        <v>610</v>
      </c>
      <c r="E368" s="49" t="s">
        <v>535</v>
      </c>
      <c r="F368" s="63" t="s">
        <v>937</v>
      </c>
      <c r="G368" s="69" t="str">
        <f>IF(tbl_cty_bp[[#This Row],[ten_ngan]]=MASTER!$B$1,ROW(),"")</f>
        <v/>
      </c>
      <c r="I368" s="49" t="s">
        <v>1850</v>
      </c>
      <c r="J368" s="49" t="s">
        <v>1851</v>
      </c>
      <c r="K368" s="49" t="s">
        <v>1835</v>
      </c>
      <c r="L368" s="64" t="s">
        <v>1520</v>
      </c>
      <c r="M368" s="69" t="str">
        <f>IF(tbl_cty_phi[[#This Row],[ten_ngan]]=MASTER!$B$1,ROW(),"")</f>
        <v/>
      </c>
    </row>
    <row r="369" spans="3:13">
      <c r="C369" s="49" t="s">
        <v>611</v>
      </c>
      <c r="D369" s="49" t="s">
        <v>612</v>
      </c>
      <c r="E369" s="49" t="s">
        <v>535</v>
      </c>
      <c r="F369" s="63" t="s">
        <v>937</v>
      </c>
      <c r="G369" s="69" t="str">
        <f>IF(tbl_cty_bp[[#This Row],[ten_ngan]]=MASTER!$B$1,ROW(),"")</f>
        <v/>
      </c>
      <c r="I369" s="49" t="s">
        <v>1852</v>
      </c>
      <c r="J369" s="49" t="s">
        <v>1853</v>
      </c>
      <c r="K369" s="49" t="s">
        <v>1835</v>
      </c>
      <c r="L369" s="64" t="s">
        <v>1520</v>
      </c>
      <c r="M369" s="69" t="str">
        <f>IF(tbl_cty_phi[[#This Row],[ten_ngan]]=MASTER!$B$1,ROW(),"")</f>
        <v/>
      </c>
    </row>
    <row r="370" spans="3:13">
      <c r="C370" s="49" t="s">
        <v>613</v>
      </c>
      <c r="D370" s="49" t="s">
        <v>614</v>
      </c>
      <c r="E370" s="49" t="s">
        <v>535</v>
      </c>
      <c r="F370" s="63" t="s">
        <v>937</v>
      </c>
      <c r="G370" s="69" t="str">
        <f>IF(tbl_cty_bp[[#This Row],[ten_ngan]]=MASTER!$B$1,ROW(),"")</f>
        <v/>
      </c>
      <c r="I370" s="49" t="s">
        <v>1866</v>
      </c>
      <c r="J370" s="49" t="s">
        <v>1867</v>
      </c>
      <c r="K370" s="49" t="s">
        <v>1865</v>
      </c>
      <c r="L370" s="64" t="s">
        <v>1520</v>
      </c>
      <c r="M370" s="69" t="str">
        <f>IF(tbl_cty_phi[[#This Row],[ten_ngan]]=MASTER!$B$1,ROW(),"")</f>
        <v/>
      </c>
    </row>
    <row r="371" spans="3:13">
      <c r="C371" s="49" t="s">
        <v>615</v>
      </c>
      <c r="D371" s="49" t="s">
        <v>616</v>
      </c>
      <c r="E371" s="49" t="s">
        <v>535</v>
      </c>
      <c r="F371" s="63" t="s">
        <v>937</v>
      </c>
      <c r="G371" s="69" t="str">
        <f>IF(tbl_cty_bp[[#This Row],[ten_ngan]]=MASTER!$B$1,ROW(),"")</f>
        <v/>
      </c>
      <c r="I371" s="49" t="s">
        <v>1868</v>
      </c>
      <c r="J371" s="49" t="s">
        <v>1869</v>
      </c>
      <c r="K371" s="49" t="s">
        <v>1865</v>
      </c>
      <c r="L371" s="64" t="s">
        <v>1520</v>
      </c>
      <c r="M371" s="69" t="str">
        <f>IF(tbl_cty_phi[[#This Row],[ten_ngan]]=MASTER!$B$1,ROW(),"")</f>
        <v/>
      </c>
    </row>
    <row r="372" spans="3:13">
      <c r="C372" s="49" t="s">
        <v>617</v>
      </c>
      <c r="D372" s="49" t="s">
        <v>618</v>
      </c>
      <c r="E372" s="49" t="s">
        <v>535</v>
      </c>
      <c r="F372" s="63" t="s">
        <v>937</v>
      </c>
      <c r="G372" s="69" t="str">
        <f>IF(tbl_cty_bp[[#This Row],[ten_ngan]]=MASTER!$B$1,ROW(),"")</f>
        <v/>
      </c>
      <c r="I372" s="49" t="s">
        <v>1872</v>
      </c>
      <c r="J372" s="49" t="s">
        <v>1873</v>
      </c>
      <c r="K372" s="49" t="s">
        <v>1865</v>
      </c>
      <c r="L372" s="64" t="s">
        <v>1520</v>
      </c>
      <c r="M372" s="69" t="str">
        <f>IF(tbl_cty_phi[[#This Row],[ten_ngan]]=MASTER!$B$1,ROW(),"")</f>
        <v/>
      </c>
    </row>
    <row r="373" spans="3:13">
      <c r="C373" s="49" t="s">
        <v>619</v>
      </c>
      <c r="D373" s="49" t="s">
        <v>620</v>
      </c>
      <c r="E373" s="49" t="s">
        <v>535</v>
      </c>
      <c r="F373" s="63" t="s">
        <v>937</v>
      </c>
      <c r="G373" s="69" t="str">
        <f>IF(tbl_cty_bp[[#This Row],[ten_ngan]]=MASTER!$B$1,ROW(),"")</f>
        <v/>
      </c>
      <c r="I373" s="49" t="s">
        <v>1874</v>
      </c>
      <c r="J373" s="49" t="s">
        <v>1875</v>
      </c>
      <c r="K373" s="49" t="s">
        <v>1865</v>
      </c>
      <c r="L373" s="64" t="s">
        <v>1520</v>
      </c>
      <c r="M373" s="69" t="str">
        <f>IF(tbl_cty_phi[[#This Row],[ten_ngan]]=MASTER!$B$1,ROW(),"")</f>
        <v/>
      </c>
    </row>
    <row r="374" spans="3:13">
      <c r="C374" s="49" t="s">
        <v>621</v>
      </c>
      <c r="D374" s="49" t="s">
        <v>622</v>
      </c>
      <c r="E374" s="49" t="s">
        <v>535</v>
      </c>
      <c r="F374" s="63" t="s">
        <v>937</v>
      </c>
      <c r="G374" s="69" t="str">
        <f>IF(tbl_cty_bp[[#This Row],[ten_ngan]]=MASTER!$B$1,ROW(),"")</f>
        <v/>
      </c>
      <c r="I374" s="49" t="s">
        <v>1878</v>
      </c>
      <c r="J374" s="49" t="s">
        <v>1879</v>
      </c>
      <c r="K374" s="49" t="s">
        <v>1865</v>
      </c>
      <c r="L374" s="64" t="s">
        <v>1520</v>
      </c>
      <c r="M374" s="69" t="str">
        <f>IF(tbl_cty_phi[[#This Row],[ten_ngan]]=MASTER!$B$1,ROW(),"")</f>
        <v/>
      </c>
    </row>
    <row r="375" spans="3:13">
      <c r="C375" s="49" t="s">
        <v>623</v>
      </c>
      <c r="D375" s="49" t="s">
        <v>624</v>
      </c>
      <c r="E375" s="49" t="s">
        <v>535</v>
      </c>
      <c r="F375" s="63" t="s">
        <v>937</v>
      </c>
      <c r="G375" s="69" t="str">
        <f>IF(tbl_cty_bp[[#This Row],[ten_ngan]]=MASTER!$B$1,ROW(),"")</f>
        <v/>
      </c>
      <c r="I375" s="49" t="s">
        <v>1880</v>
      </c>
      <c r="J375" s="49" t="s">
        <v>1881</v>
      </c>
      <c r="K375" s="49" t="s">
        <v>1865</v>
      </c>
      <c r="L375" s="64" t="s">
        <v>1520</v>
      </c>
      <c r="M375" s="69" t="str">
        <f>IF(tbl_cty_phi[[#This Row],[ten_ngan]]=MASTER!$B$1,ROW(),"")</f>
        <v/>
      </c>
    </row>
    <row r="376" spans="3:13">
      <c r="C376" s="49" t="s">
        <v>625</v>
      </c>
      <c r="D376" s="49" t="s">
        <v>626</v>
      </c>
      <c r="E376" s="49" t="s">
        <v>535</v>
      </c>
      <c r="F376" s="63" t="s">
        <v>937</v>
      </c>
      <c r="G376" s="69" t="str">
        <f>IF(tbl_cty_bp[[#This Row],[ten_ngan]]=MASTER!$B$1,ROW(),"")</f>
        <v/>
      </c>
      <c r="I376" s="49" t="s">
        <v>1936</v>
      </c>
      <c r="J376" s="49" t="s">
        <v>1937</v>
      </c>
      <c r="K376" s="49" t="s">
        <v>1938</v>
      </c>
      <c r="L376" s="64" t="s">
        <v>1520</v>
      </c>
      <c r="M376" s="69" t="str">
        <f>IF(tbl_cty_phi[[#This Row],[ten_ngan]]=MASTER!$B$1,ROW(),"")</f>
        <v/>
      </c>
    </row>
    <row r="377" spans="3:13">
      <c r="C377" s="49" t="s">
        <v>627</v>
      </c>
      <c r="D377" s="49" t="s">
        <v>628</v>
      </c>
      <c r="E377" s="49" t="s">
        <v>535</v>
      </c>
      <c r="F377" s="63" t="s">
        <v>937</v>
      </c>
      <c r="G377" s="69" t="str">
        <f>IF(tbl_cty_bp[[#This Row],[ten_ngan]]=MASTER!$B$1,ROW(),"")</f>
        <v/>
      </c>
      <c r="I377" s="49" t="s">
        <v>1939</v>
      </c>
      <c r="J377" s="49" t="s">
        <v>1940</v>
      </c>
      <c r="K377" s="49" t="s">
        <v>1938</v>
      </c>
      <c r="L377" s="64" t="s">
        <v>1520</v>
      </c>
      <c r="M377" s="69" t="str">
        <f>IF(tbl_cty_phi[[#This Row],[ten_ngan]]=MASTER!$B$1,ROW(),"")</f>
        <v/>
      </c>
    </row>
    <row r="378" spans="3:13">
      <c r="C378" s="49" t="s">
        <v>629</v>
      </c>
      <c r="D378" s="49" t="s">
        <v>630</v>
      </c>
      <c r="E378" s="49" t="s">
        <v>535</v>
      </c>
      <c r="F378" s="63" t="s">
        <v>937</v>
      </c>
      <c r="G378" s="69" t="str">
        <f>IF(tbl_cty_bp[[#This Row],[ten_ngan]]=MASTER!$B$1,ROW(),"")</f>
        <v/>
      </c>
      <c r="I378" s="49" t="s">
        <v>1941</v>
      </c>
      <c r="J378" s="49" t="s">
        <v>1942</v>
      </c>
      <c r="K378" s="49" t="s">
        <v>1938</v>
      </c>
      <c r="L378" s="64" t="s">
        <v>1520</v>
      </c>
      <c r="M378" s="69" t="str">
        <f>IF(tbl_cty_phi[[#This Row],[ten_ngan]]=MASTER!$B$1,ROW(),"")</f>
        <v/>
      </c>
    </row>
    <row r="379" spans="3:13">
      <c r="C379" s="49" t="s">
        <v>631</v>
      </c>
      <c r="D379" s="49" t="s">
        <v>632</v>
      </c>
      <c r="E379" s="49" t="s">
        <v>535</v>
      </c>
      <c r="F379" s="63" t="s">
        <v>937</v>
      </c>
      <c r="G379" s="69" t="str">
        <f>IF(tbl_cty_bp[[#This Row],[ten_ngan]]=MASTER!$B$1,ROW(),"")</f>
        <v/>
      </c>
      <c r="I379" s="49" t="s">
        <v>1964</v>
      </c>
      <c r="J379" s="49" t="s">
        <v>1965</v>
      </c>
      <c r="K379" s="49" t="s">
        <v>1963</v>
      </c>
      <c r="L379" s="64" t="s">
        <v>1520</v>
      </c>
      <c r="M379" s="69" t="str">
        <f>IF(tbl_cty_phi[[#This Row],[ten_ngan]]=MASTER!$B$1,ROW(),"")</f>
        <v/>
      </c>
    </row>
    <row r="380" spans="3:13">
      <c r="C380" s="49" t="s">
        <v>633</v>
      </c>
      <c r="D380" s="49" t="s">
        <v>634</v>
      </c>
      <c r="E380" s="49" t="s">
        <v>535</v>
      </c>
      <c r="F380" s="63" t="s">
        <v>937</v>
      </c>
      <c r="G380" s="69" t="str">
        <f>IF(tbl_cty_bp[[#This Row],[ten_ngan]]=MASTER!$B$1,ROW(),"")</f>
        <v/>
      </c>
      <c r="I380" s="49" t="s">
        <v>1966</v>
      </c>
      <c r="J380" s="49" t="s">
        <v>1967</v>
      </c>
      <c r="K380" s="49" t="s">
        <v>1963</v>
      </c>
      <c r="L380" s="64" t="s">
        <v>1520</v>
      </c>
      <c r="M380" s="69" t="str">
        <f>IF(tbl_cty_phi[[#This Row],[ten_ngan]]=MASTER!$B$1,ROW(),"")</f>
        <v/>
      </c>
    </row>
    <row r="381" spans="3:13">
      <c r="C381" s="49" t="s">
        <v>635</v>
      </c>
      <c r="D381" s="49" t="s">
        <v>636</v>
      </c>
      <c r="E381" s="49" t="s">
        <v>535</v>
      </c>
      <c r="F381" s="63" t="s">
        <v>937</v>
      </c>
      <c r="G381" s="69" t="str">
        <f>IF(tbl_cty_bp[[#This Row],[ten_ngan]]=MASTER!$B$1,ROW(),"")</f>
        <v/>
      </c>
      <c r="I381" s="49" t="s">
        <v>1970</v>
      </c>
      <c r="J381" s="49" t="s">
        <v>1971</v>
      </c>
      <c r="K381" s="49" t="s">
        <v>1963</v>
      </c>
      <c r="L381" s="64" t="s">
        <v>1520</v>
      </c>
      <c r="M381" s="69" t="str">
        <f>IF(tbl_cty_phi[[#This Row],[ten_ngan]]=MASTER!$B$1,ROW(),"")</f>
        <v/>
      </c>
    </row>
    <row r="382" spans="3:13">
      <c r="C382" s="49" t="s">
        <v>637</v>
      </c>
      <c r="D382" s="49" t="s">
        <v>638</v>
      </c>
      <c r="E382" s="49" t="s">
        <v>535</v>
      </c>
      <c r="F382" s="63" t="s">
        <v>937</v>
      </c>
      <c r="G382" s="69" t="str">
        <f>IF(tbl_cty_bp[[#This Row],[ten_ngan]]=MASTER!$B$1,ROW(),"")</f>
        <v/>
      </c>
      <c r="I382" s="49" t="s">
        <v>1972</v>
      </c>
      <c r="J382" s="49" t="s">
        <v>1973</v>
      </c>
      <c r="K382" s="49" t="s">
        <v>1963</v>
      </c>
      <c r="L382" s="64" t="s">
        <v>1520</v>
      </c>
      <c r="M382" s="69" t="str">
        <f>IF(tbl_cty_phi[[#This Row],[ten_ngan]]=MASTER!$B$1,ROW(),"")</f>
        <v/>
      </c>
    </row>
    <row r="383" spans="3:13">
      <c r="C383" s="49" t="s">
        <v>639</v>
      </c>
      <c r="D383" s="49" t="s">
        <v>640</v>
      </c>
      <c r="E383" s="49" t="s">
        <v>535</v>
      </c>
      <c r="F383" s="63" t="s">
        <v>937</v>
      </c>
      <c r="G383" s="69" t="str">
        <f>IF(tbl_cty_bp[[#This Row],[ten_ngan]]=MASTER!$B$1,ROW(),"")</f>
        <v/>
      </c>
      <c r="I383" s="49" t="s">
        <v>1976</v>
      </c>
      <c r="J383" s="49" t="s">
        <v>1977</v>
      </c>
      <c r="K383" s="49" t="s">
        <v>1963</v>
      </c>
      <c r="L383" s="64" t="s">
        <v>1520</v>
      </c>
      <c r="M383" s="69" t="str">
        <f>IF(tbl_cty_phi[[#This Row],[ten_ngan]]=MASTER!$B$1,ROW(),"")</f>
        <v/>
      </c>
    </row>
    <row r="384" spans="3:13">
      <c r="C384" s="49" t="s">
        <v>641</v>
      </c>
      <c r="D384" s="49" t="s">
        <v>642</v>
      </c>
      <c r="E384" s="49" t="s">
        <v>535</v>
      </c>
      <c r="F384" s="63" t="s">
        <v>937</v>
      </c>
      <c r="G384" s="69" t="str">
        <f>IF(tbl_cty_bp[[#This Row],[ten_ngan]]=MASTER!$B$1,ROW(),"")</f>
        <v/>
      </c>
      <c r="I384" s="49" t="s">
        <v>1978</v>
      </c>
      <c r="J384" s="49" t="s">
        <v>1979</v>
      </c>
      <c r="K384" s="49" t="s">
        <v>1963</v>
      </c>
      <c r="L384" s="64" t="s">
        <v>1520</v>
      </c>
      <c r="M384" s="69" t="str">
        <f>IF(tbl_cty_phi[[#This Row],[ten_ngan]]=MASTER!$B$1,ROW(),"")</f>
        <v/>
      </c>
    </row>
    <row r="385" spans="3:13">
      <c r="C385" s="49" t="s">
        <v>643</v>
      </c>
      <c r="D385" s="49" t="s">
        <v>644</v>
      </c>
      <c r="E385" s="49" t="s">
        <v>535</v>
      </c>
      <c r="F385" s="63" t="s">
        <v>937</v>
      </c>
      <c r="G385" s="69" t="str">
        <f>IF(tbl_cty_bp[[#This Row],[ten_ngan]]=MASTER!$B$1,ROW(),"")</f>
        <v/>
      </c>
      <c r="I385" s="49" t="s">
        <v>2036</v>
      </c>
      <c r="J385" s="49" t="s">
        <v>2037</v>
      </c>
      <c r="K385" s="49" t="s">
        <v>2038</v>
      </c>
      <c r="L385" s="64" t="s">
        <v>1520</v>
      </c>
      <c r="M385" s="69" t="str">
        <f>IF(tbl_cty_phi[[#This Row],[ten_ngan]]=MASTER!$B$1,ROW(),"")</f>
        <v/>
      </c>
    </row>
    <row r="386" spans="3:13">
      <c r="C386" s="49" t="s">
        <v>645</v>
      </c>
      <c r="D386" s="49" t="s">
        <v>646</v>
      </c>
      <c r="E386" s="49" t="s">
        <v>535</v>
      </c>
      <c r="F386" s="63" t="s">
        <v>937</v>
      </c>
      <c r="G386" s="69" t="str">
        <f>IF(tbl_cty_bp[[#This Row],[ten_ngan]]=MASTER!$B$1,ROW(),"")</f>
        <v/>
      </c>
      <c r="I386" s="49" t="s">
        <v>2039</v>
      </c>
      <c r="J386" s="49" t="s">
        <v>2040</v>
      </c>
      <c r="K386" s="49" t="s">
        <v>2038</v>
      </c>
      <c r="L386" s="64" t="s">
        <v>1520</v>
      </c>
      <c r="M386" s="69" t="str">
        <f>IF(tbl_cty_phi[[#This Row],[ten_ngan]]=MASTER!$B$1,ROW(),"")</f>
        <v/>
      </c>
    </row>
    <row r="387" spans="3:13">
      <c r="C387" s="49" t="s">
        <v>647</v>
      </c>
      <c r="D387" s="49" t="s">
        <v>648</v>
      </c>
      <c r="E387" s="49" t="s">
        <v>535</v>
      </c>
      <c r="F387" s="63" t="s">
        <v>937</v>
      </c>
      <c r="G387" s="69" t="str">
        <f>IF(tbl_cty_bp[[#This Row],[ten_ngan]]=MASTER!$B$1,ROW(),"")</f>
        <v/>
      </c>
      <c r="I387" s="49" t="s">
        <v>2041</v>
      </c>
      <c r="J387" s="49" t="s">
        <v>2042</v>
      </c>
      <c r="K387" s="49" t="s">
        <v>2038</v>
      </c>
      <c r="L387" s="64" t="s">
        <v>1520</v>
      </c>
      <c r="M387" s="69" t="str">
        <f>IF(tbl_cty_phi[[#This Row],[ten_ngan]]=MASTER!$B$1,ROW(),"")</f>
        <v/>
      </c>
    </row>
    <row r="388" spans="3:13">
      <c r="C388" s="49" t="s">
        <v>649</v>
      </c>
      <c r="D388" s="49" t="s">
        <v>650</v>
      </c>
      <c r="E388" s="49" t="s">
        <v>535</v>
      </c>
      <c r="F388" s="63" t="s">
        <v>937</v>
      </c>
      <c r="G388" s="69" t="str">
        <f>IF(tbl_cty_bp[[#This Row],[ten_ngan]]=MASTER!$B$1,ROW(),"")</f>
        <v/>
      </c>
      <c r="I388" s="49" t="s">
        <v>860</v>
      </c>
      <c r="J388" s="49" t="s">
        <v>861</v>
      </c>
      <c r="K388" s="49" t="s">
        <v>859</v>
      </c>
      <c r="L388" s="64" t="s">
        <v>1520</v>
      </c>
      <c r="M388" s="69" t="str">
        <f>IF(tbl_cty_phi[[#This Row],[ten_ngan]]=MASTER!$B$1,ROW(),"")</f>
        <v/>
      </c>
    </row>
    <row r="389" spans="3:13">
      <c r="C389" s="49" t="s">
        <v>651</v>
      </c>
      <c r="D389" s="49" t="s">
        <v>652</v>
      </c>
      <c r="E389" s="49" t="s">
        <v>535</v>
      </c>
      <c r="F389" s="63" t="s">
        <v>937</v>
      </c>
      <c r="G389" s="69" t="str">
        <f>IF(tbl_cty_bp[[#This Row],[ten_ngan]]=MASTER!$B$1,ROW(),"")</f>
        <v/>
      </c>
      <c r="I389" s="49" t="s">
        <v>913</v>
      </c>
      <c r="J389" s="49" t="s">
        <v>914</v>
      </c>
      <c r="K389" s="49" t="s">
        <v>915</v>
      </c>
      <c r="L389" s="64" t="s">
        <v>1520</v>
      </c>
      <c r="M389" s="69" t="str">
        <f>IF(tbl_cty_phi[[#This Row],[ten_ngan]]=MASTER!$B$1,ROW(),"")</f>
        <v/>
      </c>
    </row>
    <row r="390" spans="3:13">
      <c r="C390" s="49" t="s">
        <v>653</v>
      </c>
      <c r="D390" s="49" t="s">
        <v>654</v>
      </c>
      <c r="E390" s="49" t="s">
        <v>535</v>
      </c>
      <c r="F390" s="63" t="s">
        <v>937</v>
      </c>
      <c r="G390" s="69" t="str">
        <f>IF(tbl_cty_bp[[#This Row],[ten_ngan]]=MASTER!$B$1,ROW(),"")</f>
        <v/>
      </c>
      <c r="I390" s="49" t="s">
        <v>916</v>
      </c>
      <c r="J390" s="49" t="s">
        <v>917</v>
      </c>
      <c r="K390" s="49" t="s">
        <v>915</v>
      </c>
      <c r="L390" s="64" t="s">
        <v>1520</v>
      </c>
      <c r="M390" s="69" t="str">
        <f>IF(tbl_cty_phi[[#This Row],[ten_ngan]]=MASTER!$B$1,ROW(),"")</f>
        <v/>
      </c>
    </row>
    <row r="391" spans="3:13">
      <c r="C391" s="49" t="s">
        <v>655</v>
      </c>
      <c r="D391" s="49" t="s">
        <v>656</v>
      </c>
      <c r="E391" s="49" t="s">
        <v>535</v>
      </c>
      <c r="F391" s="63" t="s">
        <v>937</v>
      </c>
      <c r="G391" s="69" t="str">
        <f>IF(tbl_cty_bp[[#This Row],[ten_ngan]]=MASTER!$B$1,ROW(),"")</f>
        <v/>
      </c>
      <c r="I391" s="49" t="s">
        <v>1648</v>
      </c>
      <c r="J391" s="49" t="s">
        <v>1649</v>
      </c>
      <c r="K391" s="49" t="s">
        <v>1647</v>
      </c>
      <c r="L391" s="64" t="s">
        <v>922</v>
      </c>
      <c r="M391" s="69" t="str">
        <f>IF(tbl_cty_phi[[#This Row],[ten_ngan]]=MASTER!$B$1,ROW(),"")</f>
        <v/>
      </c>
    </row>
    <row r="392" spans="3:13">
      <c r="C392" s="49" t="s">
        <v>657</v>
      </c>
      <c r="D392" s="49" t="s">
        <v>658</v>
      </c>
      <c r="E392" s="49" t="s">
        <v>535</v>
      </c>
      <c r="F392" s="63" t="s">
        <v>937</v>
      </c>
      <c r="G392" s="69" t="str">
        <f>IF(tbl_cty_bp[[#This Row],[ten_ngan]]=MASTER!$B$1,ROW(),"")</f>
        <v/>
      </c>
      <c r="I392" s="65" t="s">
        <v>1816</v>
      </c>
      <c r="J392" s="65" t="s">
        <v>1817</v>
      </c>
      <c r="K392" s="65" t="s">
        <v>1818</v>
      </c>
      <c r="L392" s="64" t="s">
        <v>922</v>
      </c>
      <c r="M392" s="69" t="str">
        <f>IF(tbl_cty_phi[[#This Row],[ten_ngan]]=MASTER!$B$1,ROW(),"")</f>
        <v/>
      </c>
    </row>
    <row r="393" spans="3:13">
      <c r="C393" s="49" t="s">
        <v>659</v>
      </c>
      <c r="D393" s="49" t="s">
        <v>660</v>
      </c>
      <c r="E393" s="49" t="s">
        <v>535</v>
      </c>
      <c r="F393" s="63" t="s">
        <v>937</v>
      </c>
      <c r="G393" s="69" t="str">
        <f>IF(tbl_cty_bp[[#This Row],[ten_ngan]]=MASTER!$B$1,ROW(),"")</f>
        <v/>
      </c>
      <c r="I393" s="65" t="s">
        <v>1846</v>
      </c>
      <c r="J393" s="65" t="s">
        <v>1847</v>
      </c>
      <c r="K393" s="65" t="s">
        <v>1835</v>
      </c>
      <c r="L393" s="64" t="s">
        <v>922</v>
      </c>
      <c r="M393" s="69" t="str">
        <f>IF(tbl_cty_phi[[#This Row],[ten_ngan]]=MASTER!$B$1,ROW(),"")</f>
        <v/>
      </c>
    </row>
    <row r="394" spans="3:13">
      <c r="C394" s="49" t="s">
        <v>661</v>
      </c>
      <c r="D394" s="49" t="s">
        <v>662</v>
      </c>
      <c r="E394" s="49" t="s">
        <v>535</v>
      </c>
      <c r="F394" s="63" t="s">
        <v>937</v>
      </c>
      <c r="G394" s="69" t="str">
        <f>IF(tbl_cty_bp[[#This Row],[ten_ngan]]=MASTER!$B$1,ROW(),"")</f>
        <v/>
      </c>
      <c r="I394" s="65" t="s">
        <v>1859</v>
      </c>
      <c r="J394" s="65" t="s">
        <v>1860</v>
      </c>
      <c r="K394" s="65" t="s">
        <v>1856</v>
      </c>
      <c r="L394" s="64" t="s">
        <v>922</v>
      </c>
      <c r="M394" s="69" t="str">
        <f>IF(tbl_cty_phi[[#This Row],[ten_ngan]]=MASTER!$B$1,ROW(),"")</f>
        <v/>
      </c>
    </row>
    <row r="395" spans="3:13">
      <c r="C395" s="49" t="s">
        <v>663</v>
      </c>
      <c r="D395" s="49" t="s">
        <v>664</v>
      </c>
      <c r="E395" s="49" t="s">
        <v>535</v>
      </c>
      <c r="F395" s="63" t="s">
        <v>937</v>
      </c>
      <c r="G395" s="69" t="str">
        <f>IF(tbl_cty_bp[[#This Row],[ten_ngan]]=MASTER!$B$1,ROW(),"")</f>
        <v/>
      </c>
      <c r="I395" s="65" t="s">
        <v>1861</v>
      </c>
      <c r="J395" s="65" t="s">
        <v>1862</v>
      </c>
      <c r="K395" s="65" t="s">
        <v>1856</v>
      </c>
      <c r="L395" s="64" t="s">
        <v>922</v>
      </c>
      <c r="M395" s="69" t="str">
        <f>IF(tbl_cty_phi[[#This Row],[ten_ngan]]=MASTER!$B$1,ROW(),"")</f>
        <v/>
      </c>
    </row>
    <row r="396" spans="3:13">
      <c r="C396" s="49" t="s">
        <v>665</v>
      </c>
      <c r="D396" s="49" t="s">
        <v>666</v>
      </c>
      <c r="E396" s="49" t="s">
        <v>535</v>
      </c>
      <c r="F396" s="63" t="s">
        <v>937</v>
      </c>
      <c r="G396" s="69" t="str">
        <f>IF(tbl_cty_bp[[#This Row],[ten_ngan]]=MASTER!$B$1,ROW(),"")</f>
        <v/>
      </c>
      <c r="I396" s="65" t="s">
        <v>1866</v>
      </c>
      <c r="J396" s="65" t="s">
        <v>1867</v>
      </c>
      <c r="K396" s="65" t="s">
        <v>1865</v>
      </c>
      <c r="L396" s="64" t="s">
        <v>922</v>
      </c>
      <c r="M396" s="69" t="str">
        <f>IF(tbl_cty_phi[[#This Row],[ten_ngan]]=MASTER!$B$1,ROW(),"")</f>
        <v/>
      </c>
    </row>
    <row r="397" spans="3:13">
      <c r="C397" s="49" t="s">
        <v>667</v>
      </c>
      <c r="D397" s="49" t="s">
        <v>668</v>
      </c>
      <c r="E397" s="49" t="s">
        <v>535</v>
      </c>
      <c r="F397" s="63" t="s">
        <v>937</v>
      </c>
      <c r="G397" s="69" t="str">
        <f>IF(tbl_cty_bp[[#This Row],[ten_ngan]]=MASTER!$B$1,ROW(),"")</f>
        <v/>
      </c>
      <c r="I397" s="65" t="s">
        <v>1872</v>
      </c>
      <c r="J397" s="65" t="s">
        <v>1873</v>
      </c>
      <c r="K397" s="65" t="s">
        <v>1865</v>
      </c>
      <c r="L397" s="64" t="s">
        <v>922</v>
      </c>
      <c r="M397" s="69" t="str">
        <f>IF(tbl_cty_phi[[#This Row],[ten_ngan]]=MASTER!$B$1,ROW(),"")</f>
        <v/>
      </c>
    </row>
    <row r="398" spans="3:13">
      <c r="C398" s="49" t="s">
        <v>669</v>
      </c>
      <c r="D398" s="49" t="s">
        <v>670</v>
      </c>
      <c r="E398" s="49" t="s">
        <v>535</v>
      </c>
      <c r="F398" s="63" t="s">
        <v>937</v>
      </c>
      <c r="G398" s="69" t="str">
        <f>IF(tbl_cty_bp[[#This Row],[ten_ngan]]=MASTER!$B$1,ROW(),"")</f>
        <v/>
      </c>
      <c r="I398" s="65" t="s">
        <v>1878</v>
      </c>
      <c r="J398" s="65" t="s">
        <v>1879</v>
      </c>
      <c r="K398" s="65" t="s">
        <v>1865</v>
      </c>
      <c r="L398" s="64" t="s">
        <v>922</v>
      </c>
      <c r="M398" s="69" t="str">
        <f>IF(tbl_cty_phi[[#This Row],[ten_ngan]]=MASTER!$B$1,ROW(),"")</f>
        <v/>
      </c>
    </row>
    <row r="399" spans="3:13">
      <c r="C399" s="49" t="s">
        <v>671</v>
      </c>
      <c r="D399" s="49" t="s">
        <v>672</v>
      </c>
      <c r="E399" s="49" t="s">
        <v>535</v>
      </c>
      <c r="F399" s="63" t="s">
        <v>937</v>
      </c>
      <c r="G399" s="69" t="str">
        <f>IF(tbl_cty_bp[[#This Row],[ten_ngan]]=MASTER!$B$1,ROW(),"")</f>
        <v/>
      </c>
      <c r="I399" s="65" t="s">
        <v>1955</v>
      </c>
      <c r="J399" s="65" t="s">
        <v>1956</v>
      </c>
      <c r="K399" s="65" t="s">
        <v>1952</v>
      </c>
      <c r="L399" s="64" t="s">
        <v>922</v>
      </c>
      <c r="M399" s="69" t="str">
        <f>IF(tbl_cty_phi[[#This Row],[ten_ngan]]=MASTER!$B$1,ROW(),"")</f>
        <v/>
      </c>
    </row>
    <row r="400" spans="3:13">
      <c r="C400" s="49" t="s">
        <v>1612</v>
      </c>
      <c r="D400" s="49" t="s">
        <v>1622</v>
      </c>
      <c r="E400" s="49" t="s">
        <v>535</v>
      </c>
      <c r="F400" s="63" t="s">
        <v>937</v>
      </c>
      <c r="G400" s="69" t="str">
        <f>IF(tbl_cty_bp[[#This Row],[ten_ngan]]=MASTER!$B$1,ROW(),"")</f>
        <v/>
      </c>
      <c r="I400" s="65" t="s">
        <v>1957</v>
      </c>
      <c r="J400" s="65" t="s">
        <v>1958</v>
      </c>
      <c r="K400" s="65" t="s">
        <v>1952</v>
      </c>
      <c r="L400" s="64" t="s">
        <v>922</v>
      </c>
      <c r="M400" s="69" t="str">
        <f>IF(tbl_cty_phi[[#This Row],[ten_ngan]]=MASTER!$B$1,ROW(),"")</f>
        <v/>
      </c>
    </row>
    <row r="401" spans="3:13">
      <c r="C401" s="49" t="s">
        <v>673</v>
      </c>
      <c r="D401" s="49" t="s">
        <v>674</v>
      </c>
      <c r="E401" s="49" t="s">
        <v>535</v>
      </c>
      <c r="F401" s="63" t="s">
        <v>937</v>
      </c>
      <c r="G401" s="69" t="str">
        <f>IF(tbl_cty_bp[[#This Row],[ten_ngan]]=MASTER!$B$1,ROW(),"")</f>
        <v/>
      </c>
      <c r="I401" s="65" t="s">
        <v>1964</v>
      </c>
      <c r="J401" s="65" t="s">
        <v>1965</v>
      </c>
      <c r="K401" s="65" t="s">
        <v>1963</v>
      </c>
      <c r="L401" s="64" t="s">
        <v>922</v>
      </c>
      <c r="M401" s="69" t="str">
        <f>IF(tbl_cty_phi[[#This Row],[ten_ngan]]=MASTER!$B$1,ROW(),"")</f>
        <v/>
      </c>
    </row>
    <row r="402" spans="3:13">
      <c r="C402" s="49" t="s">
        <v>675</v>
      </c>
      <c r="D402" s="49" t="s">
        <v>676</v>
      </c>
      <c r="E402" s="49" t="s">
        <v>535</v>
      </c>
      <c r="F402" s="63" t="s">
        <v>937</v>
      </c>
      <c r="G402" s="69" t="str">
        <f>IF(tbl_cty_bp[[#This Row],[ten_ngan]]=MASTER!$B$1,ROW(),"")</f>
        <v/>
      </c>
      <c r="I402" s="65" t="s">
        <v>1970</v>
      </c>
      <c r="J402" s="65" t="s">
        <v>1971</v>
      </c>
      <c r="K402" s="65" t="s">
        <v>1963</v>
      </c>
      <c r="L402" s="64" t="s">
        <v>922</v>
      </c>
      <c r="M402" s="69" t="str">
        <f>IF(tbl_cty_phi[[#This Row],[ten_ngan]]=MASTER!$B$1,ROW(),"")</f>
        <v/>
      </c>
    </row>
    <row r="403" spans="3:13">
      <c r="C403" s="49" t="s">
        <v>677</v>
      </c>
      <c r="D403" s="49" t="s">
        <v>678</v>
      </c>
      <c r="E403" s="49" t="s">
        <v>535</v>
      </c>
      <c r="F403" s="63" t="s">
        <v>937</v>
      </c>
      <c r="G403" s="69" t="str">
        <f>IF(tbl_cty_bp[[#This Row],[ten_ngan]]=MASTER!$B$1,ROW(),"")</f>
        <v/>
      </c>
      <c r="I403" s="65" t="s">
        <v>1976</v>
      </c>
      <c r="J403" s="65" t="s">
        <v>1977</v>
      </c>
      <c r="K403" s="65" t="s">
        <v>1963</v>
      </c>
      <c r="L403" s="64" t="s">
        <v>922</v>
      </c>
      <c r="M403" s="69" t="str">
        <f>IF(tbl_cty_phi[[#This Row],[ten_ngan]]=MASTER!$B$1,ROW(),"")</f>
        <v/>
      </c>
    </row>
    <row r="404" spans="3:13">
      <c r="C404" s="49" t="s">
        <v>1219</v>
      </c>
      <c r="D404" s="49" t="s">
        <v>1220</v>
      </c>
      <c r="E404" s="49" t="s">
        <v>535</v>
      </c>
      <c r="F404" s="63" t="s">
        <v>937</v>
      </c>
      <c r="G404" s="69" t="str">
        <f>IF(tbl_cty_bp[[#This Row],[ten_ngan]]=MASTER!$B$1,ROW(),"")</f>
        <v/>
      </c>
      <c r="I404" s="65" t="s">
        <v>2036</v>
      </c>
      <c r="J404" s="65" t="s">
        <v>2037</v>
      </c>
      <c r="K404" s="65" t="s">
        <v>2038</v>
      </c>
      <c r="L404" s="64" t="s">
        <v>922</v>
      </c>
      <c r="M404" s="69" t="str">
        <f>IF(tbl_cty_phi[[#This Row],[ten_ngan]]=MASTER!$B$1,ROW(),"")</f>
        <v/>
      </c>
    </row>
    <row r="405" spans="3:13">
      <c r="C405" s="49" t="s">
        <v>679</v>
      </c>
      <c r="D405" s="49" t="s">
        <v>680</v>
      </c>
      <c r="E405" s="49" t="s">
        <v>535</v>
      </c>
      <c r="F405" s="63" t="s">
        <v>937</v>
      </c>
      <c r="G405" s="69" t="str">
        <f>IF(tbl_cty_bp[[#This Row],[ten_ngan]]=MASTER!$B$1,ROW(),"")</f>
        <v/>
      </c>
      <c r="I405" s="65" t="s">
        <v>2039</v>
      </c>
      <c r="J405" s="65" t="s">
        <v>2040</v>
      </c>
      <c r="K405" s="65" t="s">
        <v>2038</v>
      </c>
      <c r="L405" s="64" t="s">
        <v>922</v>
      </c>
      <c r="M405" s="69" t="str">
        <f>IF(tbl_cty_phi[[#This Row],[ten_ngan]]=MASTER!$B$1,ROW(),"")</f>
        <v/>
      </c>
    </row>
    <row r="406" spans="3:13">
      <c r="C406" s="49" t="s">
        <v>1613</v>
      </c>
      <c r="D406" s="49" t="s">
        <v>1614</v>
      </c>
      <c r="E406" s="49" t="s">
        <v>535</v>
      </c>
      <c r="F406" s="63" t="s">
        <v>937</v>
      </c>
      <c r="G406" s="69" t="str">
        <f>IF(tbl_cty_bp[[#This Row],[ten_ngan]]=MASTER!$B$1,ROW(),"")</f>
        <v/>
      </c>
      <c r="I406" s="65" t="s">
        <v>1648</v>
      </c>
      <c r="J406" s="65" t="s">
        <v>1649</v>
      </c>
      <c r="K406" s="65" t="s">
        <v>1647</v>
      </c>
      <c r="L406" s="64" t="s">
        <v>923</v>
      </c>
      <c r="M406" s="69" t="str">
        <f>IF(tbl_cty_phi[[#This Row],[ten_ngan]]=MASTER!$B$1,ROW(),"")</f>
        <v/>
      </c>
    </row>
    <row r="407" spans="3:13">
      <c r="C407" s="49" t="s">
        <v>681</v>
      </c>
      <c r="D407" s="49" t="s">
        <v>682</v>
      </c>
      <c r="E407" s="49" t="s">
        <v>535</v>
      </c>
      <c r="F407" s="63" t="s">
        <v>937</v>
      </c>
      <c r="G407" s="69" t="str">
        <f>IF(tbl_cty_bp[[#This Row],[ten_ngan]]=MASTER!$B$1,ROW(),"")</f>
        <v/>
      </c>
      <c r="I407" s="65" t="s">
        <v>1816</v>
      </c>
      <c r="J407" s="65" t="s">
        <v>1817</v>
      </c>
      <c r="K407" s="65" t="s">
        <v>1818</v>
      </c>
      <c r="L407" s="64" t="s">
        <v>923</v>
      </c>
      <c r="M407" s="69" t="str">
        <f>IF(tbl_cty_phi[[#This Row],[ten_ngan]]=MASTER!$B$1,ROW(),"")</f>
        <v/>
      </c>
    </row>
    <row r="408" spans="3:13">
      <c r="C408" s="49" t="s">
        <v>683</v>
      </c>
      <c r="D408" s="49" t="s">
        <v>684</v>
      </c>
      <c r="E408" s="49" t="s">
        <v>535</v>
      </c>
      <c r="F408" s="63" t="s">
        <v>937</v>
      </c>
      <c r="G408" s="69" t="str">
        <f>IF(tbl_cty_bp[[#This Row],[ten_ngan]]=MASTER!$B$1,ROW(),"")</f>
        <v/>
      </c>
      <c r="I408" s="65" t="s">
        <v>1859</v>
      </c>
      <c r="J408" s="65" t="s">
        <v>1860</v>
      </c>
      <c r="K408" s="65" t="s">
        <v>1856</v>
      </c>
      <c r="L408" s="64" t="s">
        <v>923</v>
      </c>
      <c r="M408" s="69" t="str">
        <f>IF(tbl_cty_phi[[#This Row],[ten_ngan]]=MASTER!$B$1,ROW(),"")</f>
        <v/>
      </c>
    </row>
    <row r="409" spans="3:13">
      <c r="C409" s="49" t="s">
        <v>685</v>
      </c>
      <c r="D409" s="49" t="s">
        <v>686</v>
      </c>
      <c r="E409" s="49" t="s">
        <v>535</v>
      </c>
      <c r="F409" s="63" t="s">
        <v>937</v>
      </c>
      <c r="G409" s="69" t="str">
        <f>IF(tbl_cty_bp[[#This Row],[ten_ngan]]=MASTER!$B$1,ROW(),"")</f>
        <v/>
      </c>
      <c r="I409" s="65" t="s">
        <v>1861</v>
      </c>
      <c r="J409" s="65" t="s">
        <v>1862</v>
      </c>
      <c r="K409" s="65" t="s">
        <v>1856</v>
      </c>
      <c r="L409" s="64" t="s">
        <v>923</v>
      </c>
      <c r="M409" s="69" t="str">
        <f>IF(tbl_cty_phi[[#This Row],[ten_ngan]]=MASTER!$B$1,ROW(),"")</f>
        <v/>
      </c>
    </row>
    <row r="410" spans="3:13">
      <c r="C410" s="49" t="s">
        <v>687</v>
      </c>
      <c r="D410" s="49" t="s">
        <v>688</v>
      </c>
      <c r="E410" s="49" t="s">
        <v>535</v>
      </c>
      <c r="F410" s="63" t="s">
        <v>937</v>
      </c>
      <c r="G410" s="69" t="str">
        <f>IF(tbl_cty_bp[[#This Row],[ten_ngan]]=MASTER!$B$1,ROW(),"")</f>
        <v/>
      </c>
      <c r="I410" s="65" t="s">
        <v>1866</v>
      </c>
      <c r="J410" s="65" t="s">
        <v>1867</v>
      </c>
      <c r="K410" s="65" t="s">
        <v>1865</v>
      </c>
      <c r="L410" s="64" t="s">
        <v>923</v>
      </c>
      <c r="M410" s="69" t="str">
        <f>IF(tbl_cty_phi[[#This Row],[ten_ngan]]=MASTER!$B$1,ROW(),"")</f>
        <v/>
      </c>
    </row>
    <row r="411" spans="3:13">
      <c r="C411" s="49" t="s">
        <v>689</v>
      </c>
      <c r="D411" s="49" t="s">
        <v>690</v>
      </c>
      <c r="E411" s="49" t="s">
        <v>535</v>
      </c>
      <c r="F411" s="63" t="s">
        <v>937</v>
      </c>
      <c r="G411" s="69" t="str">
        <f>IF(tbl_cty_bp[[#This Row],[ten_ngan]]=MASTER!$B$1,ROW(),"")</f>
        <v/>
      </c>
      <c r="I411" s="65" t="s">
        <v>1872</v>
      </c>
      <c r="J411" s="65" t="s">
        <v>1873</v>
      </c>
      <c r="K411" s="65" t="s">
        <v>1865</v>
      </c>
      <c r="L411" s="64" t="s">
        <v>923</v>
      </c>
      <c r="M411" s="69" t="str">
        <f>IF(tbl_cty_phi[[#This Row],[ten_ngan]]=MASTER!$B$1,ROW(),"")</f>
        <v/>
      </c>
    </row>
    <row r="412" spans="3:13">
      <c r="C412" s="49" t="s">
        <v>691</v>
      </c>
      <c r="D412" s="49" t="s">
        <v>692</v>
      </c>
      <c r="E412" s="49" t="s">
        <v>535</v>
      </c>
      <c r="F412" s="63" t="s">
        <v>937</v>
      </c>
      <c r="G412" s="69" t="str">
        <f>IF(tbl_cty_bp[[#This Row],[ten_ngan]]=MASTER!$B$1,ROW(),"")</f>
        <v/>
      </c>
      <c r="I412" s="65" t="s">
        <v>1878</v>
      </c>
      <c r="J412" s="65" t="s">
        <v>1879</v>
      </c>
      <c r="K412" s="65" t="s">
        <v>1865</v>
      </c>
      <c r="L412" s="64" t="s">
        <v>923</v>
      </c>
      <c r="M412" s="69" t="str">
        <f>IF(tbl_cty_phi[[#This Row],[ten_ngan]]=MASTER!$B$1,ROW(),"")</f>
        <v/>
      </c>
    </row>
    <row r="413" spans="3:13">
      <c r="C413" s="49" t="s">
        <v>693</v>
      </c>
      <c r="D413" s="49" t="s">
        <v>694</v>
      </c>
      <c r="E413" s="49" t="s">
        <v>535</v>
      </c>
      <c r="F413" s="63" t="s">
        <v>937</v>
      </c>
      <c r="G413" s="69" t="str">
        <f>IF(tbl_cty_bp[[#This Row],[ten_ngan]]=MASTER!$B$1,ROW(),"")</f>
        <v/>
      </c>
      <c r="I413" s="65" t="s">
        <v>1955</v>
      </c>
      <c r="J413" s="65" t="s">
        <v>1956</v>
      </c>
      <c r="K413" s="65" t="s">
        <v>1952</v>
      </c>
      <c r="L413" s="64" t="s">
        <v>923</v>
      </c>
      <c r="M413" s="69" t="str">
        <f>IF(tbl_cty_phi[[#This Row],[ten_ngan]]=MASTER!$B$1,ROW(),"")</f>
        <v/>
      </c>
    </row>
    <row r="414" spans="3:13">
      <c r="C414" s="49" t="s">
        <v>1616</v>
      </c>
      <c r="D414" s="49" t="s">
        <v>1623</v>
      </c>
      <c r="E414" s="49" t="s">
        <v>535</v>
      </c>
      <c r="F414" s="63" t="s">
        <v>937</v>
      </c>
      <c r="G414" s="69" t="str">
        <f>IF(tbl_cty_bp[[#This Row],[ten_ngan]]=MASTER!$B$1,ROW(),"")</f>
        <v/>
      </c>
      <c r="I414" s="65" t="s">
        <v>1957</v>
      </c>
      <c r="J414" s="65" t="s">
        <v>1958</v>
      </c>
      <c r="K414" s="65" t="s">
        <v>1952</v>
      </c>
      <c r="L414" s="64" t="s">
        <v>923</v>
      </c>
      <c r="M414" s="69" t="str">
        <f>IF(tbl_cty_phi[[#This Row],[ten_ngan]]=MASTER!$B$1,ROW(),"")</f>
        <v/>
      </c>
    </row>
    <row r="415" spans="3:13">
      <c r="C415" s="49" t="s">
        <v>1617</v>
      </c>
      <c r="D415" s="49" t="s">
        <v>1624</v>
      </c>
      <c r="E415" s="49" t="s">
        <v>535</v>
      </c>
      <c r="F415" s="63" t="s">
        <v>937</v>
      </c>
      <c r="G415" s="69" t="str">
        <f>IF(tbl_cty_bp[[#This Row],[ten_ngan]]=MASTER!$B$1,ROW(),"")</f>
        <v/>
      </c>
      <c r="I415" s="65" t="s">
        <v>1964</v>
      </c>
      <c r="J415" s="65" t="s">
        <v>1965</v>
      </c>
      <c r="K415" s="65" t="s">
        <v>1963</v>
      </c>
      <c r="L415" s="64" t="s">
        <v>923</v>
      </c>
      <c r="M415" s="69" t="str">
        <f>IF(tbl_cty_phi[[#This Row],[ten_ngan]]=MASTER!$B$1,ROW(),"")</f>
        <v/>
      </c>
    </row>
    <row r="416" spans="3:13">
      <c r="C416" s="49" t="s">
        <v>1618</v>
      </c>
      <c r="D416" s="49" t="s">
        <v>1625</v>
      </c>
      <c r="E416" s="49" t="s">
        <v>535</v>
      </c>
      <c r="F416" s="63" t="s">
        <v>937</v>
      </c>
      <c r="G416" s="69" t="str">
        <f>IF(tbl_cty_bp[[#This Row],[ten_ngan]]=MASTER!$B$1,ROW(),"")</f>
        <v/>
      </c>
      <c r="I416" s="65" t="s">
        <v>1970</v>
      </c>
      <c r="J416" s="65" t="s">
        <v>1971</v>
      </c>
      <c r="K416" s="65" t="s">
        <v>1963</v>
      </c>
      <c r="L416" s="64" t="s">
        <v>923</v>
      </c>
      <c r="M416" s="69" t="str">
        <f>IF(tbl_cty_phi[[#This Row],[ten_ngan]]=MASTER!$B$1,ROW(),"")</f>
        <v/>
      </c>
    </row>
    <row r="417" spans="3:13">
      <c r="C417" s="49" t="s">
        <v>1619</v>
      </c>
      <c r="D417" s="49" t="s">
        <v>1626</v>
      </c>
      <c r="E417" s="49" t="s">
        <v>535</v>
      </c>
      <c r="F417" s="63" t="s">
        <v>937</v>
      </c>
      <c r="G417" s="69" t="str">
        <f>IF(tbl_cty_bp[[#This Row],[ten_ngan]]=MASTER!$B$1,ROW(),"")</f>
        <v/>
      </c>
      <c r="I417" s="65" t="s">
        <v>1976</v>
      </c>
      <c r="J417" s="65" t="s">
        <v>1977</v>
      </c>
      <c r="K417" s="65" t="s">
        <v>1963</v>
      </c>
      <c r="L417" s="64" t="s">
        <v>923</v>
      </c>
      <c r="M417" s="69" t="str">
        <f>IF(tbl_cty_phi[[#This Row],[ten_ngan]]=MASTER!$B$1,ROW(),"")</f>
        <v/>
      </c>
    </row>
    <row r="418" spans="3:13">
      <c r="C418" s="49" t="s">
        <v>1620</v>
      </c>
      <c r="D418" s="49" t="s">
        <v>1627</v>
      </c>
      <c r="E418" s="49" t="s">
        <v>535</v>
      </c>
      <c r="F418" s="63" t="s">
        <v>937</v>
      </c>
      <c r="G418" s="69" t="str">
        <f>IF(tbl_cty_bp[[#This Row],[ten_ngan]]=MASTER!$B$1,ROW(),"")</f>
        <v/>
      </c>
      <c r="I418" s="65" t="s">
        <v>2036</v>
      </c>
      <c r="J418" s="65" t="s">
        <v>2037</v>
      </c>
      <c r="K418" s="65" t="s">
        <v>2038</v>
      </c>
      <c r="L418" s="64" t="s">
        <v>923</v>
      </c>
      <c r="M418" s="69" t="str">
        <f>IF(tbl_cty_phi[[#This Row],[ten_ngan]]=MASTER!$B$1,ROW(),"")</f>
        <v/>
      </c>
    </row>
    <row r="419" spans="3:13">
      <c r="C419" s="49" t="s">
        <v>1621</v>
      </c>
      <c r="D419" s="49" t="s">
        <v>1628</v>
      </c>
      <c r="E419" s="49" t="s">
        <v>535</v>
      </c>
      <c r="F419" s="63" t="s">
        <v>937</v>
      </c>
      <c r="G419" s="69" t="str">
        <f>IF(tbl_cty_bp[[#This Row],[ten_ngan]]=MASTER!$B$1,ROW(),"")</f>
        <v/>
      </c>
      <c r="I419" s="65" t="s">
        <v>2039</v>
      </c>
      <c r="J419" s="65" t="s">
        <v>2040</v>
      </c>
      <c r="K419" s="65" t="s">
        <v>2038</v>
      </c>
      <c r="L419" s="64" t="s">
        <v>923</v>
      </c>
      <c r="M419" s="69" t="str">
        <f>IF(tbl_cty_phi[[#This Row],[ten_ngan]]=MASTER!$B$1,ROW(),"")</f>
        <v/>
      </c>
    </row>
    <row r="420" spans="3:13">
      <c r="C420" s="49" t="s">
        <v>267</v>
      </c>
      <c r="D420" s="49" t="s">
        <v>268</v>
      </c>
      <c r="E420" s="49" t="s">
        <v>269</v>
      </c>
      <c r="F420" s="63" t="s">
        <v>1522</v>
      </c>
      <c r="G420" s="69" t="str">
        <f>IF(tbl_cty_bp[[#This Row],[ten_ngan]]=MASTER!$B$1,ROW(),"")</f>
        <v/>
      </c>
      <c r="I420" s="65" t="s">
        <v>1652</v>
      </c>
      <c r="J420" s="65" t="s">
        <v>1653</v>
      </c>
      <c r="K420" s="65" t="s">
        <v>1654</v>
      </c>
      <c r="L420" s="64" t="s">
        <v>945</v>
      </c>
      <c r="M420" s="69" t="str">
        <f>IF(tbl_cty_phi[[#This Row],[ten_ngan]]=MASTER!$B$1,ROW(),"")</f>
        <v/>
      </c>
    </row>
    <row r="421" spans="3:13">
      <c r="C421" s="49" t="s">
        <v>270</v>
      </c>
      <c r="D421" s="49" t="s">
        <v>271</v>
      </c>
      <c r="E421" s="49" t="s">
        <v>269</v>
      </c>
      <c r="F421" s="63" t="s">
        <v>1522</v>
      </c>
      <c r="G421" s="69" t="str">
        <f>IF(tbl_cty_bp[[#This Row],[ten_ngan]]=MASTER!$B$1,ROW(),"")</f>
        <v/>
      </c>
      <c r="I421" s="65" t="s">
        <v>1655</v>
      </c>
      <c r="J421" s="65" t="s">
        <v>1656</v>
      </c>
      <c r="K421" s="65" t="s">
        <v>1654</v>
      </c>
      <c r="L421" s="64" t="s">
        <v>945</v>
      </c>
      <c r="M421" s="69" t="str">
        <f>IF(tbl_cty_phi[[#This Row],[ten_ngan]]=MASTER!$B$1,ROW(),"")</f>
        <v/>
      </c>
    </row>
    <row r="422" spans="3:13">
      <c r="C422" s="49" t="s">
        <v>272</v>
      </c>
      <c r="D422" s="49" t="s">
        <v>273</v>
      </c>
      <c r="E422" s="49" t="s">
        <v>269</v>
      </c>
      <c r="F422" s="63" t="s">
        <v>1522</v>
      </c>
      <c r="G422" s="69" t="str">
        <f>IF(tbl_cty_bp[[#This Row],[ten_ngan]]=MASTER!$B$1,ROW(),"")</f>
        <v/>
      </c>
      <c r="I422" s="65" t="s">
        <v>1659</v>
      </c>
      <c r="J422" s="65" t="s">
        <v>1660</v>
      </c>
      <c r="K422" s="65" t="s">
        <v>1654</v>
      </c>
      <c r="L422" s="64" t="s">
        <v>945</v>
      </c>
      <c r="M422" s="69" t="str">
        <f>IF(tbl_cty_phi[[#This Row],[ten_ngan]]=MASTER!$B$1,ROW(),"")</f>
        <v/>
      </c>
    </row>
    <row r="423" spans="3:13">
      <c r="C423" s="49" t="s">
        <v>274</v>
      </c>
      <c r="D423" s="49" t="s">
        <v>275</v>
      </c>
      <c r="E423" s="49" t="s">
        <v>269</v>
      </c>
      <c r="F423" s="63" t="s">
        <v>1522</v>
      </c>
      <c r="G423" s="69" t="str">
        <f>IF(tbl_cty_bp[[#This Row],[ten_ngan]]=MASTER!$B$1,ROW(),"")</f>
        <v/>
      </c>
      <c r="I423" s="65" t="s">
        <v>1667</v>
      </c>
      <c r="J423" s="65" t="s">
        <v>1668</v>
      </c>
      <c r="K423" s="65" t="s">
        <v>1654</v>
      </c>
      <c r="L423" s="64" t="s">
        <v>945</v>
      </c>
      <c r="M423" s="69" t="str">
        <f>IF(tbl_cty_phi[[#This Row],[ten_ngan]]=MASTER!$B$1,ROW(),"")</f>
        <v/>
      </c>
    </row>
    <row r="424" spans="3:13">
      <c r="C424" s="49" t="s">
        <v>695</v>
      </c>
      <c r="D424" s="49" t="s">
        <v>1221</v>
      </c>
      <c r="E424" s="49" t="s">
        <v>696</v>
      </c>
      <c r="F424" s="63" t="s">
        <v>938</v>
      </c>
      <c r="G424" s="69" t="str">
        <f>IF(tbl_cty_bp[[#This Row],[ten_ngan]]=MASTER!$B$1,ROW(),"")</f>
        <v/>
      </c>
      <c r="I424" s="65" t="s">
        <v>1671</v>
      </c>
      <c r="J424" s="65" t="s">
        <v>1672</v>
      </c>
      <c r="K424" s="65" t="s">
        <v>1654</v>
      </c>
      <c r="L424" s="64" t="s">
        <v>945</v>
      </c>
      <c r="M424" s="69" t="str">
        <f>IF(tbl_cty_phi[[#This Row],[ten_ngan]]=MASTER!$B$1,ROW(),"")</f>
        <v/>
      </c>
    </row>
    <row r="425" spans="3:13">
      <c r="C425" s="49" t="s">
        <v>697</v>
      </c>
      <c r="D425" s="49" t="s">
        <v>1222</v>
      </c>
      <c r="E425" s="49" t="s">
        <v>696</v>
      </c>
      <c r="F425" s="63" t="s">
        <v>938</v>
      </c>
      <c r="G425" s="69" t="str">
        <f>IF(tbl_cty_bp[[#This Row],[ten_ngan]]=MASTER!$B$1,ROW(),"")</f>
        <v/>
      </c>
      <c r="I425" s="65" t="s">
        <v>1675</v>
      </c>
      <c r="J425" s="65" t="s">
        <v>1676</v>
      </c>
      <c r="K425" s="65" t="s">
        <v>1654</v>
      </c>
      <c r="L425" s="64" t="s">
        <v>945</v>
      </c>
      <c r="M425" s="69" t="str">
        <f>IF(tbl_cty_phi[[#This Row],[ten_ngan]]=MASTER!$B$1,ROW(),"")</f>
        <v/>
      </c>
    </row>
    <row r="426" spans="3:13">
      <c r="C426" s="49" t="s">
        <v>698</v>
      </c>
      <c r="D426" s="49" t="s">
        <v>1223</v>
      </c>
      <c r="E426" s="49" t="s">
        <v>696</v>
      </c>
      <c r="F426" s="63" t="s">
        <v>938</v>
      </c>
      <c r="G426" s="69" t="str">
        <f>IF(tbl_cty_bp[[#This Row],[ten_ngan]]=MASTER!$B$1,ROW(),"")</f>
        <v/>
      </c>
      <c r="I426" s="65" t="s">
        <v>1833</v>
      </c>
      <c r="J426" s="65" t="s">
        <v>1834</v>
      </c>
      <c r="K426" s="65" t="s">
        <v>1835</v>
      </c>
      <c r="L426" s="64" t="s">
        <v>945</v>
      </c>
      <c r="M426" s="69" t="str">
        <f>IF(tbl_cty_phi[[#This Row],[ten_ngan]]=MASTER!$B$1,ROW(),"")</f>
        <v/>
      </c>
    </row>
    <row r="427" spans="3:13">
      <c r="C427" s="49" t="s">
        <v>699</v>
      </c>
      <c r="D427" s="49" t="s">
        <v>1224</v>
      </c>
      <c r="E427" s="49" t="s">
        <v>696</v>
      </c>
      <c r="F427" s="63" t="s">
        <v>938</v>
      </c>
      <c r="G427" s="69" t="str">
        <f>IF(tbl_cty_bp[[#This Row],[ten_ngan]]=MASTER!$B$1,ROW(),"")</f>
        <v/>
      </c>
      <c r="I427" s="65" t="s">
        <v>1836</v>
      </c>
      <c r="J427" s="65" t="s">
        <v>1837</v>
      </c>
      <c r="K427" s="65" t="s">
        <v>1835</v>
      </c>
      <c r="L427" s="64" t="s">
        <v>945</v>
      </c>
      <c r="M427" s="69" t="str">
        <f>IF(tbl_cty_phi[[#This Row],[ten_ngan]]=MASTER!$B$1,ROW(),"")</f>
        <v/>
      </c>
    </row>
    <row r="428" spans="3:13">
      <c r="C428" s="49" t="s">
        <v>1225</v>
      </c>
      <c r="D428" s="49" t="s">
        <v>1226</v>
      </c>
      <c r="E428" s="49" t="s">
        <v>696</v>
      </c>
      <c r="F428" s="63" t="s">
        <v>938</v>
      </c>
      <c r="G428" s="69" t="str">
        <f>IF(tbl_cty_bp[[#This Row],[ten_ngan]]=MASTER!$B$1,ROW(),"")</f>
        <v/>
      </c>
      <c r="I428" s="65" t="s">
        <v>1838</v>
      </c>
      <c r="J428" s="65" t="s">
        <v>1839</v>
      </c>
      <c r="K428" s="65" t="s">
        <v>1835</v>
      </c>
      <c r="L428" s="64" t="s">
        <v>945</v>
      </c>
      <c r="M428" s="69" t="str">
        <f>IF(tbl_cty_phi[[#This Row],[ten_ngan]]=MASTER!$B$1,ROW(),"")</f>
        <v/>
      </c>
    </row>
    <row r="429" spans="3:13">
      <c r="C429" s="49" t="s">
        <v>700</v>
      </c>
      <c r="D429" s="49" t="s">
        <v>1227</v>
      </c>
      <c r="E429" s="49" t="s">
        <v>696</v>
      </c>
      <c r="F429" s="63" t="s">
        <v>938</v>
      </c>
      <c r="G429" s="69" t="str">
        <f>IF(tbl_cty_bp[[#This Row],[ten_ngan]]=MASTER!$B$1,ROW(),"")</f>
        <v/>
      </c>
      <c r="I429" s="65" t="s">
        <v>1840</v>
      </c>
      <c r="J429" s="65" t="s">
        <v>1841</v>
      </c>
      <c r="K429" s="65" t="s">
        <v>1835</v>
      </c>
      <c r="L429" s="64" t="s">
        <v>945</v>
      </c>
      <c r="M429" s="69" t="str">
        <f>IF(tbl_cty_phi[[#This Row],[ten_ngan]]=MASTER!$B$1,ROW(),"")</f>
        <v/>
      </c>
    </row>
    <row r="430" spans="3:13">
      <c r="C430" s="49" t="s">
        <v>701</v>
      </c>
      <c r="D430" s="49" t="s">
        <v>1228</v>
      </c>
      <c r="E430" s="49" t="s">
        <v>696</v>
      </c>
      <c r="F430" s="63" t="s">
        <v>938</v>
      </c>
      <c r="G430" s="69" t="str">
        <f>IF(tbl_cty_bp[[#This Row],[ten_ngan]]=MASTER!$B$1,ROW(),"")</f>
        <v/>
      </c>
      <c r="I430" s="65" t="s">
        <v>1842</v>
      </c>
      <c r="J430" s="65" t="s">
        <v>1843</v>
      </c>
      <c r="K430" s="65" t="s">
        <v>1835</v>
      </c>
      <c r="L430" s="64" t="s">
        <v>945</v>
      </c>
      <c r="M430" s="69" t="str">
        <f>IF(tbl_cty_phi[[#This Row],[ten_ngan]]=MASTER!$B$1,ROW(),"")</f>
        <v/>
      </c>
    </row>
    <row r="431" spans="3:13">
      <c r="C431" s="49" t="s">
        <v>702</v>
      </c>
      <c r="D431" s="49" t="s">
        <v>1229</v>
      </c>
      <c r="E431" s="49" t="s">
        <v>696</v>
      </c>
      <c r="F431" s="63" t="s">
        <v>938</v>
      </c>
      <c r="G431" s="69" t="str">
        <f>IF(tbl_cty_bp[[#This Row],[ten_ngan]]=MASTER!$B$1,ROW(),"")</f>
        <v/>
      </c>
      <c r="I431" s="65" t="s">
        <v>1848</v>
      </c>
      <c r="J431" s="65" t="s">
        <v>1849</v>
      </c>
      <c r="K431" s="65" t="s">
        <v>1835</v>
      </c>
      <c r="L431" s="64" t="s">
        <v>945</v>
      </c>
      <c r="M431" s="69" t="str">
        <f>IF(tbl_cty_phi[[#This Row],[ten_ngan]]=MASTER!$B$1,ROW(),"")</f>
        <v/>
      </c>
    </row>
    <row r="432" spans="3:13">
      <c r="C432" s="49" t="s">
        <v>703</v>
      </c>
      <c r="D432" s="49" t="s">
        <v>1230</v>
      </c>
      <c r="E432" s="49" t="s">
        <v>696</v>
      </c>
      <c r="F432" s="63" t="s">
        <v>938</v>
      </c>
      <c r="G432" s="69" t="str">
        <f>IF(tbl_cty_bp[[#This Row],[ten_ngan]]=MASTER!$B$1,ROW(),"")</f>
        <v/>
      </c>
      <c r="I432" s="65" t="s">
        <v>1850</v>
      </c>
      <c r="J432" s="65" t="s">
        <v>1851</v>
      </c>
      <c r="K432" s="65" t="s">
        <v>1835</v>
      </c>
      <c r="L432" s="64" t="s">
        <v>945</v>
      </c>
      <c r="M432" s="69" t="str">
        <f>IF(tbl_cty_phi[[#This Row],[ten_ngan]]=MASTER!$B$1,ROW(),"")</f>
        <v/>
      </c>
    </row>
    <row r="433" spans="3:13">
      <c r="C433" s="49" t="s">
        <v>704</v>
      </c>
      <c r="D433" s="49" t="s">
        <v>1231</v>
      </c>
      <c r="E433" s="49" t="s">
        <v>696</v>
      </c>
      <c r="F433" s="63" t="s">
        <v>938</v>
      </c>
      <c r="G433" s="69" t="str">
        <f>IF(tbl_cty_bp[[#This Row],[ten_ngan]]=MASTER!$B$1,ROW(),"")</f>
        <v/>
      </c>
      <c r="I433" s="65" t="s">
        <v>1852</v>
      </c>
      <c r="J433" s="65" t="s">
        <v>1853</v>
      </c>
      <c r="K433" s="65" t="s">
        <v>1835</v>
      </c>
      <c r="L433" s="64" t="s">
        <v>945</v>
      </c>
      <c r="M433" s="69" t="str">
        <f>IF(tbl_cty_phi[[#This Row],[ten_ngan]]=MASTER!$B$1,ROW(),"")</f>
        <v/>
      </c>
    </row>
    <row r="434" spans="3:13">
      <c r="C434" s="49" t="s">
        <v>705</v>
      </c>
      <c r="D434" s="49" t="s">
        <v>1232</v>
      </c>
      <c r="E434" s="49" t="s">
        <v>696</v>
      </c>
      <c r="F434" s="63" t="s">
        <v>938</v>
      </c>
      <c r="G434" s="69" t="str">
        <f>IF(tbl_cty_bp[[#This Row],[ten_ngan]]=MASTER!$B$1,ROW(),"")</f>
        <v/>
      </c>
      <c r="I434" s="65" t="s">
        <v>1863</v>
      </c>
      <c r="J434" s="65" t="s">
        <v>1864</v>
      </c>
      <c r="K434" s="65" t="s">
        <v>1865</v>
      </c>
      <c r="L434" s="64" t="s">
        <v>945</v>
      </c>
      <c r="M434" s="69" t="str">
        <f>IF(tbl_cty_phi[[#This Row],[ten_ngan]]=MASTER!$B$1,ROW(),"")</f>
        <v/>
      </c>
    </row>
    <row r="435" spans="3:13">
      <c r="C435" s="49" t="s">
        <v>706</v>
      </c>
      <c r="D435" s="49" t="s">
        <v>1233</v>
      </c>
      <c r="E435" s="49" t="s">
        <v>696</v>
      </c>
      <c r="F435" s="63" t="s">
        <v>938</v>
      </c>
      <c r="G435" s="69" t="str">
        <f>IF(tbl_cty_bp[[#This Row],[ten_ngan]]=MASTER!$B$1,ROW(),"")</f>
        <v/>
      </c>
      <c r="I435" s="65" t="s">
        <v>1868</v>
      </c>
      <c r="J435" s="65" t="s">
        <v>1869</v>
      </c>
      <c r="K435" s="65" t="s">
        <v>1865</v>
      </c>
      <c r="L435" s="64" t="s">
        <v>945</v>
      </c>
      <c r="M435" s="69" t="str">
        <f>IF(tbl_cty_phi[[#This Row],[ten_ngan]]=MASTER!$B$1,ROW(),"")</f>
        <v/>
      </c>
    </row>
    <row r="436" spans="3:13">
      <c r="C436" s="49" t="s">
        <v>1234</v>
      </c>
      <c r="D436" s="49" t="s">
        <v>1235</v>
      </c>
      <c r="E436" s="49" t="s">
        <v>696</v>
      </c>
      <c r="F436" s="63" t="s">
        <v>938</v>
      </c>
      <c r="G436" s="69" t="str">
        <f>IF(tbl_cty_bp[[#This Row],[ten_ngan]]=MASTER!$B$1,ROW(),"")</f>
        <v/>
      </c>
      <c r="I436" s="65" t="s">
        <v>1870</v>
      </c>
      <c r="J436" s="65" t="s">
        <v>1871</v>
      </c>
      <c r="K436" s="65" t="s">
        <v>1865</v>
      </c>
      <c r="L436" s="64" t="s">
        <v>945</v>
      </c>
      <c r="M436" s="69" t="str">
        <f>IF(tbl_cty_phi[[#This Row],[ten_ngan]]=MASTER!$B$1,ROW(),"")</f>
        <v/>
      </c>
    </row>
    <row r="437" spans="3:13">
      <c r="C437" s="49" t="s">
        <v>707</v>
      </c>
      <c r="D437" s="49" t="s">
        <v>1236</v>
      </c>
      <c r="E437" s="49" t="s">
        <v>696</v>
      </c>
      <c r="F437" s="63" t="s">
        <v>938</v>
      </c>
      <c r="G437" s="69" t="str">
        <f>IF(tbl_cty_bp[[#This Row],[ten_ngan]]=MASTER!$B$1,ROW(),"")</f>
        <v/>
      </c>
      <c r="I437" s="65" t="s">
        <v>1874</v>
      </c>
      <c r="J437" s="65" t="s">
        <v>1875</v>
      </c>
      <c r="K437" s="65" t="s">
        <v>1865</v>
      </c>
      <c r="L437" s="64" t="s">
        <v>945</v>
      </c>
      <c r="M437" s="69" t="str">
        <f>IF(tbl_cty_phi[[#This Row],[ten_ngan]]=MASTER!$B$1,ROW(),"")</f>
        <v/>
      </c>
    </row>
    <row r="438" spans="3:13">
      <c r="C438" s="49" t="s">
        <v>1237</v>
      </c>
      <c r="D438" s="49" t="s">
        <v>1633</v>
      </c>
      <c r="E438" s="49" t="s">
        <v>696</v>
      </c>
      <c r="F438" s="63" t="s">
        <v>938</v>
      </c>
      <c r="G438" s="69" t="str">
        <f>IF(tbl_cty_bp[[#This Row],[ten_ngan]]=MASTER!$B$1,ROW(),"")</f>
        <v/>
      </c>
      <c r="I438" s="65" t="s">
        <v>1876</v>
      </c>
      <c r="J438" s="65" t="s">
        <v>1877</v>
      </c>
      <c r="K438" s="65" t="s">
        <v>1865</v>
      </c>
      <c r="L438" s="64" t="s">
        <v>945</v>
      </c>
      <c r="M438" s="69" t="str">
        <f>IF(tbl_cty_phi[[#This Row],[ten_ngan]]=MASTER!$B$1,ROW(),"")</f>
        <v/>
      </c>
    </row>
    <row r="439" spans="3:13">
      <c r="C439" s="49" t="s">
        <v>1238</v>
      </c>
      <c r="D439" s="49" t="s">
        <v>1239</v>
      </c>
      <c r="E439" s="49" t="s">
        <v>696</v>
      </c>
      <c r="F439" s="63" t="s">
        <v>938</v>
      </c>
      <c r="G439" s="69" t="str">
        <f>IF(tbl_cty_bp[[#This Row],[ten_ngan]]=MASTER!$B$1,ROW(),"")</f>
        <v/>
      </c>
      <c r="I439" s="65" t="s">
        <v>1880</v>
      </c>
      <c r="J439" s="65" t="s">
        <v>1881</v>
      </c>
      <c r="K439" s="65" t="s">
        <v>1865</v>
      </c>
      <c r="L439" s="64" t="s">
        <v>945</v>
      </c>
      <c r="M439" s="69" t="str">
        <f>IF(tbl_cty_phi[[#This Row],[ten_ngan]]=MASTER!$B$1,ROW(),"")</f>
        <v/>
      </c>
    </row>
    <row r="440" spans="3:13">
      <c r="C440" s="49" t="s">
        <v>1240</v>
      </c>
      <c r="D440" s="49" t="s">
        <v>1241</v>
      </c>
      <c r="E440" s="49" t="s">
        <v>696</v>
      </c>
      <c r="F440" s="63" t="s">
        <v>938</v>
      </c>
      <c r="G440" s="69" t="str">
        <f>IF(tbl_cty_bp[[#This Row],[ten_ngan]]=MASTER!$B$1,ROW(),"")</f>
        <v/>
      </c>
      <c r="I440" s="65" t="s">
        <v>1961</v>
      </c>
      <c r="J440" s="65" t="s">
        <v>1962</v>
      </c>
      <c r="K440" s="65" t="s">
        <v>1963</v>
      </c>
      <c r="L440" s="64" t="s">
        <v>945</v>
      </c>
      <c r="M440" s="69" t="str">
        <f>IF(tbl_cty_phi[[#This Row],[ten_ngan]]=MASTER!$B$1,ROW(),"")</f>
        <v/>
      </c>
    </row>
    <row r="441" spans="3:13">
      <c r="C441" s="49" t="s">
        <v>708</v>
      </c>
      <c r="D441" s="49" t="s">
        <v>1242</v>
      </c>
      <c r="E441" s="49" t="s">
        <v>696</v>
      </c>
      <c r="F441" s="63" t="s">
        <v>938</v>
      </c>
      <c r="G441" s="69" t="str">
        <f>IF(tbl_cty_bp[[#This Row],[ten_ngan]]=MASTER!$B$1,ROW(),"")</f>
        <v/>
      </c>
      <c r="I441" s="65" t="s">
        <v>1966</v>
      </c>
      <c r="J441" s="65" t="s">
        <v>1967</v>
      </c>
      <c r="K441" s="65" t="s">
        <v>1963</v>
      </c>
      <c r="L441" s="64" t="s">
        <v>945</v>
      </c>
      <c r="M441" s="69" t="str">
        <f>IF(tbl_cty_phi[[#This Row],[ten_ngan]]=MASTER!$B$1,ROW(),"")</f>
        <v/>
      </c>
    </row>
    <row r="442" spans="3:13">
      <c r="C442" s="49" t="s">
        <v>709</v>
      </c>
      <c r="D442" s="49" t="s">
        <v>1243</v>
      </c>
      <c r="E442" s="49" t="s">
        <v>696</v>
      </c>
      <c r="F442" s="63" t="s">
        <v>938</v>
      </c>
      <c r="G442" s="69" t="str">
        <f>IF(tbl_cty_bp[[#This Row],[ten_ngan]]=MASTER!$B$1,ROW(),"")</f>
        <v/>
      </c>
      <c r="I442" s="65" t="s">
        <v>1968</v>
      </c>
      <c r="J442" s="65" t="s">
        <v>1969</v>
      </c>
      <c r="K442" s="65" t="s">
        <v>1963</v>
      </c>
      <c r="L442" s="64" t="s">
        <v>945</v>
      </c>
      <c r="M442" s="69" t="str">
        <f>IF(tbl_cty_phi[[#This Row],[ten_ngan]]=MASTER!$B$1,ROW(),"")</f>
        <v/>
      </c>
    </row>
    <row r="443" spans="3:13">
      <c r="C443" s="49" t="s">
        <v>710</v>
      </c>
      <c r="D443" s="49" t="s">
        <v>1244</v>
      </c>
      <c r="E443" s="49" t="s">
        <v>696</v>
      </c>
      <c r="F443" s="63" t="s">
        <v>938</v>
      </c>
      <c r="G443" s="69" t="str">
        <f>IF(tbl_cty_bp[[#This Row],[ten_ngan]]=MASTER!$B$1,ROW(),"")</f>
        <v/>
      </c>
      <c r="I443" s="65" t="s">
        <v>1972</v>
      </c>
      <c r="J443" s="65" t="s">
        <v>1973</v>
      </c>
      <c r="K443" s="65" t="s">
        <v>1963</v>
      </c>
      <c r="L443" s="64" t="s">
        <v>945</v>
      </c>
      <c r="M443" s="69" t="str">
        <f>IF(tbl_cty_phi[[#This Row],[ten_ngan]]=MASTER!$B$1,ROW(),"")</f>
        <v/>
      </c>
    </row>
    <row r="444" spans="3:13">
      <c r="C444" s="49" t="s">
        <v>711</v>
      </c>
      <c r="D444" s="49" t="s">
        <v>1245</v>
      </c>
      <c r="E444" s="49" t="s">
        <v>696</v>
      </c>
      <c r="F444" s="63" t="s">
        <v>938</v>
      </c>
      <c r="G444" s="69" t="str">
        <f>IF(tbl_cty_bp[[#This Row],[ten_ngan]]=MASTER!$B$1,ROW(),"")</f>
        <v/>
      </c>
      <c r="I444" s="65" t="s">
        <v>1974</v>
      </c>
      <c r="J444" s="65" t="s">
        <v>1975</v>
      </c>
      <c r="K444" s="65" t="s">
        <v>1963</v>
      </c>
      <c r="L444" s="64" t="s">
        <v>945</v>
      </c>
      <c r="M444" s="69" t="str">
        <f>IF(tbl_cty_phi[[#This Row],[ten_ngan]]=MASTER!$B$1,ROW(),"")</f>
        <v/>
      </c>
    </row>
    <row r="445" spans="3:13">
      <c r="C445" s="49" t="s">
        <v>712</v>
      </c>
      <c r="D445" s="49" t="s">
        <v>1246</v>
      </c>
      <c r="E445" s="49" t="s">
        <v>696</v>
      </c>
      <c r="F445" s="63" t="s">
        <v>938</v>
      </c>
      <c r="G445" s="69" t="str">
        <f>IF(tbl_cty_bp[[#This Row],[ten_ngan]]=MASTER!$B$1,ROW(),"")</f>
        <v/>
      </c>
      <c r="I445" s="65" t="s">
        <v>1978</v>
      </c>
      <c r="J445" s="65" t="s">
        <v>1979</v>
      </c>
      <c r="K445" s="65" t="s">
        <v>1963</v>
      </c>
      <c r="L445" s="64" t="s">
        <v>945</v>
      </c>
      <c r="M445" s="69" t="str">
        <f>IF(tbl_cty_phi[[#This Row],[ten_ngan]]=MASTER!$B$1,ROW(),"")</f>
        <v/>
      </c>
    </row>
    <row r="446" spans="3:13">
      <c r="C446" s="49" t="s">
        <v>1247</v>
      </c>
      <c r="D446" s="49" t="s">
        <v>1248</v>
      </c>
      <c r="E446" s="49" t="s">
        <v>696</v>
      </c>
      <c r="F446" s="63" t="s">
        <v>938</v>
      </c>
      <c r="G446" s="69" t="str">
        <f>IF(tbl_cty_bp[[#This Row],[ten_ngan]]=MASTER!$B$1,ROW(),"")</f>
        <v/>
      </c>
      <c r="I446" s="65" t="s">
        <v>862</v>
      </c>
      <c r="J446" s="65" t="s">
        <v>863</v>
      </c>
      <c r="K446" s="65" t="s">
        <v>864</v>
      </c>
      <c r="L446" s="64" t="s">
        <v>945</v>
      </c>
      <c r="M446" s="69" t="str">
        <f>IF(tbl_cty_phi[[#This Row],[ten_ngan]]=MASTER!$B$1,ROW(),"")</f>
        <v/>
      </c>
    </row>
    <row r="447" spans="3:13">
      <c r="C447" s="49" t="s">
        <v>713</v>
      </c>
      <c r="D447" s="49" t="s">
        <v>1249</v>
      </c>
      <c r="E447" s="49" t="s">
        <v>696</v>
      </c>
      <c r="F447" s="63" t="s">
        <v>938</v>
      </c>
      <c r="G447" s="69" t="str">
        <f>IF(tbl_cty_bp[[#This Row],[ten_ngan]]=MASTER!$B$1,ROW(),"")</f>
        <v/>
      </c>
      <c r="I447" s="65" t="s">
        <v>865</v>
      </c>
      <c r="J447" s="65" t="s">
        <v>866</v>
      </c>
      <c r="K447" s="65" t="s">
        <v>864</v>
      </c>
      <c r="L447" s="64" t="s">
        <v>945</v>
      </c>
      <c r="M447" s="69" t="str">
        <f>IF(tbl_cty_phi[[#This Row],[ten_ngan]]=MASTER!$B$1,ROW(),"")</f>
        <v/>
      </c>
    </row>
    <row r="448" spans="3:13">
      <c r="C448" s="49" t="s">
        <v>714</v>
      </c>
      <c r="D448" s="49" t="s">
        <v>1250</v>
      </c>
      <c r="E448" s="49" t="s">
        <v>696</v>
      </c>
      <c r="F448" s="63" t="s">
        <v>938</v>
      </c>
      <c r="G448" s="69" t="str">
        <f>IF(tbl_cty_bp[[#This Row],[ten_ngan]]=MASTER!$B$1,ROW(),"")</f>
        <v/>
      </c>
      <c r="I448" s="65" t="s">
        <v>867</v>
      </c>
      <c r="J448" s="65" t="s">
        <v>868</v>
      </c>
      <c r="K448" s="65" t="s">
        <v>864</v>
      </c>
      <c r="L448" s="64" t="s">
        <v>945</v>
      </c>
      <c r="M448" s="69" t="str">
        <f>IF(tbl_cty_phi[[#This Row],[ten_ngan]]=MASTER!$B$1,ROW(),"")</f>
        <v/>
      </c>
    </row>
    <row r="449" spans="3:13">
      <c r="C449" s="49" t="s">
        <v>1251</v>
      </c>
      <c r="D449" s="49" t="s">
        <v>1252</v>
      </c>
      <c r="E449" s="49" t="s">
        <v>696</v>
      </c>
      <c r="F449" s="63" t="s">
        <v>938</v>
      </c>
      <c r="G449" s="69" t="str">
        <f>IF(tbl_cty_bp[[#This Row],[ten_ngan]]=MASTER!$B$1,ROW(),"")</f>
        <v/>
      </c>
      <c r="I449" s="65" t="s">
        <v>869</v>
      </c>
      <c r="J449" s="65" t="s">
        <v>870</v>
      </c>
      <c r="K449" s="65" t="s">
        <v>864</v>
      </c>
      <c r="L449" s="64" t="s">
        <v>945</v>
      </c>
      <c r="M449" s="69" t="str">
        <f>IF(tbl_cty_phi[[#This Row],[ten_ngan]]=MASTER!$B$1,ROW(),"")</f>
        <v/>
      </c>
    </row>
    <row r="450" spans="3:13">
      <c r="C450" s="49" t="s">
        <v>1253</v>
      </c>
      <c r="D450" s="49" t="s">
        <v>1254</v>
      </c>
      <c r="E450" s="49" t="s">
        <v>696</v>
      </c>
      <c r="F450" s="63" t="s">
        <v>938</v>
      </c>
      <c r="G450" s="69" t="str">
        <f>IF(tbl_cty_bp[[#This Row],[ten_ngan]]=MASTER!$B$1,ROW(),"")</f>
        <v/>
      </c>
      <c r="I450" s="65" t="s">
        <v>871</v>
      </c>
      <c r="J450" s="65" t="s">
        <v>872</v>
      </c>
      <c r="K450" s="65" t="s">
        <v>864</v>
      </c>
      <c r="L450" s="64" t="s">
        <v>945</v>
      </c>
      <c r="M450" s="69" t="str">
        <f>IF(tbl_cty_phi[[#This Row],[ten_ngan]]=MASTER!$B$1,ROW(),"")</f>
        <v/>
      </c>
    </row>
    <row r="451" spans="3:13">
      <c r="C451" s="49" t="s">
        <v>715</v>
      </c>
      <c r="D451" s="49" t="s">
        <v>1255</v>
      </c>
      <c r="E451" s="49" t="s">
        <v>696</v>
      </c>
      <c r="F451" s="63" t="s">
        <v>938</v>
      </c>
      <c r="G451" s="69" t="str">
        <f>IF(tbl_cty_bp[[#This Row],[ten_ngan]]=MASTER!$B$1,ROW(),"")</f>
        <v/>
      </c>
      <c r="I451" s="65" t="s">
        <v>873</v>
      </c>
      <c r="J451" s="65" t="s">
        <v>874</v>
      </c>
      <c r="K451" s="65" t="s">
        <v>864</v>
      </c>
      <c r="L451" s="64" t="s">
        <v>945</v>
      </c>
      <c r="M451" s="69" t="str">
        <f>IF(tbl_cty_phi[[#This Row],[ten_ngan]]=MASTER!$B$1,ROW(),"")</f>
        <v/>
      </c>
    </row>
    <row r="452" spans="3:13">
      <c r="C452" s="49" t="s">
        <v>716</v>
      </c>
      <c r="D452" s="49" t="s">
        <v>1256</v>
      </c>
      <c r="E452" s="49" t="s">
        <v>696</v>
      </c>
      <c r="F452" s="63" t="s">
        <v>938</v>
      </c>
      <c r="G452" s="69" t="str">
        <f>IF(tbl_cty_bp[[#This Row],[ten_ngan]]=MASTER!$B$1,ROW(),"")</f>
        <v/>
      </c>
      <c r="I452" s="65" t="s">
        <v>875</v>
      </c>
      <c r="J452" s="65" t="s">
        <v>876</v>
      </c>
      <c r="K452" s="65" t="s">
        <v>864</v>
      </c>
      <c r="L452" s="64" t="s">
        <v>945</v>
      </c>
      <c r="M452" s="69" t="str">
        <f>IF(tbl_cty_phi[[#This Row],[ten_ngan]]=MASTER!$B$1,ROW(),"")</f>
        <v/>
      </c>
    </row>
    <row r="453" spans="3:13">
      <c r="C453" s="49" t="s">
        <v>717</v>
      </c>
      <c r="D453" s="49" t="s">
        <v>1257</v>
      </c>
      <c r="E453" s="49" t="s">
        <v>696</v>
      </c>
      <c r="F453" s="63" t="s">
        <v>938</v>
      </c>
      <c r="G453" s="69" t="str">
        <f>IF(tbl_cty_bp[[#This Row],[ten_ngan]]=MASTER!$B$1,ROW(),"")</f>
        <v/>
      </c>
      <c r="I453" s="65" t="s">
        <v>889</v>
      </c>
      <c r="J453" s="65" t="s">
        <v>890</v>
      </c>
      <c r="K453" s="65" t="s">
        <v>864</v>
      </c>
      <c r="L453" s="64" t="s">
        <v>945</v>
      </c>
      <c r="M453" s="69" t="str">
        <f>IF(tbl_cty_phi[[#This Row],[ten_ngan]]=MASTER!$B$1,ROW(),"")</f>
        <v/>
      </c>
    </row>
    <row r="454" spans="3:13">
      <c r="C454" s="49" t="s">
        <v>718</v>
      </c>
      <c r="D454" s="49" t="s">
        <v>1258</v>
      </c>
      <c r="E454" s="49" t="s">
        <v>696</v>
      </c>
      <c r="F454" s="63" t="s">
        <v>938</v>
      </c>
      <c r="G454" s="69" t="str">
        <f>IF(tbl_cty_bp[[#This Row],[ten_ngan]]=MASTER!$B$1,ROW(),"")</f>
        <v/>
      </c>
      <c r="I454" s="65" t="s">
        <v>1842</v>
      </c>
      <c r="J454" s="65" t="s">
        <v>1843</v>
      </c>
      <c r="K454" s="65" t="s">
        <v>1835</v>
      </c>
      <c r="L454" s="64" t="s">
        <v>924</v>
      </c>
      <c r="M454" s="69" t="str">
        <f>IF(tbl_cty_phi[[#This Row],[ten_ngan]]=MASTER!$B$1,ROW(),"")</f>
        <v/>
      </c>
    </row>
    <row r="455" spans="3:13">
      <c r="C455" s="49" t="s">
        <v>719</v>
      </c>
      <c r="D455" s="49" t="s">
        <v>1259</v>
      </c>
      <c r="E455" s="49" t="s">
        <v>696</v>
      </c>
      <c r="F455" s="63" t="s">
        <v>938</v>
      </c>
      <c r="G455" s="69" t="str">
        <f>IF(tbl_cty_bp[[#This Row],[ten_ngan]]=MASTER!$B$1,ROW(),"")</f>
        <v/>
      </c>
      <c r="I455" s="65" t="s">
        <v>1648</v>
      </c>
      <c r="J455" s="65" t="s">
        <v>1649</v>
      </c>
      <c r="K455" s="65" t="s">
        <v>1647</v>
      </c>
      <c r="L455" s="64" t="s">
        <v>925</v>
      </c>
      <c r="M455" s="69" t="str">
        <f>IF(tbl_cty_phi[[#This Row],[ten_ngan]]=MASTER!$B$1,ROW(),"")</f>
        <v/>
      </c>
    </row>
    <row r="456" spans="3:13">
      <c r="C456" s="49" t="s">
        <v>1260</v>
      </c>
      <c r="D456" s="49" t="s">
        <v>1261</v>
      </c>
      <c r="E456" s="49" t="s">
        <v>696</v>
      </c>
      <c r="F456" s="63" t="s">
        <v>938</v>
      </c>
      <c r="G456" s="69" t="str">
        <f>IF(tbl_cty_bp[[#This Row],[ten_ngan]]=MASTER!$B$1,ROW(),"")</f>
        <v/>
      </c>
      <c r="I456" s="65" t="s">
        <v>1816</v>
      </c>
      <c r="J456" s="65" t="s">
        <v>1817</v>
      </c>
      <c r="K456" s="65" t="s">
        <v>1818</v>
      </c>
      <c r="L456" s="64" t="s">
        <v>925</v>
      </c>
      <c r="M456" s="69" t="str">
        <f>IF(tbl_cty_phi[[#This Row],[ten_ngan]]=MASTER!$B$1,ROW(),"")</f>
        <v/>
      </c>
    </row>
    <row r="457" spans="3:13">
      <c r="C457" s="49" t="s">
        <v>1262</v>
      </c>
      <c r="D457" s="49" t="s">
        <v>1263</v>
      </c>
      <c r="E457" s="49" t="s">
        <v>696</v>
      </c>
      <c r="F457" s="63" t="s">
        <v>938</v>
      </c>
      <c r="G457" s="69" t="str">
        <f>IF(tbl_cty_bp[[#This Row],[ten_ngan]]=MASTER!$B$1,ROW(),"")</f>
        <v/>
      </c>
      <c r="I457" s="65" t="s">
        <v>1833</v>
      </c>
      <c r="J457" s="65" t="s">
        <v>1834</v>
      </c>
      <c r="K457" s="65" t="s">
        <v>1835</v>
      </c>
      <c r="L457" s="64" t="s">
        <v>925</v>
      </c>
      <c r="M457" s="69" t="str">
        <f>IF(tbl_cty_phi[[#This Row],[ten_ngan]]=MASTER!$B$1,ROW(),"")</f>
        <v/>
      </c>
    </row>
    <row r="458" spans="3:13">
      <c r="C458" s="49" t="s">
        <v>1264</v>
      </c>
      <c r="D458" s="49" t="s">
        <v>1265</v>
      </c>
      <c r="E458" s="49" t="s">
        <v>696</v>
      </c>
      <c r="F458" s="63" t="s">
        <v>938</v>
      </c>
      <c r="G458" s="69" t="str">
        <f>IF(tbl_cty_bp[[#This Row],[ten_ngan]]=MASTER!$B$1,ROW(),"")</f>
        <v/>
      </c>
      <c r="I458" s="65" t="s">
        <v>1836</v>
      </c>
      <c r="J458" s="65" t="s">
        <v>1837</v>
      </c>
      <c r="K458" s="65" t="s">
        <v>1835</v>
      </c>
      <c r="L458" s="64" t="s">
        <v>925</v>
      </c>
      <c r="M458" s="69" t="str">
        <f>IF(tbl_cty_phi[[#This Row],[ten_ngan]]=MASTER!$B$1,ROW(),"")</f>
        <v/>
      </c>
    </row>
    <row r="459" spans="3:13">
      <c r="C459" s="49" t="s">
        <v>1266</v>
      </c>
      <c r="D459" s="49" t="s">
        <v>1267</v>
      </c>
      <c r="E459" s="49" t="s">
        <v>696</v>
      </c>
      <c r="F459" s="63" t="s">
        <v>938</v>
      </c>
      <c r="G459" s="69" t="str">
        <f>IF(tbl_cty_bp[[#This Row],[ten_ngan]]=MASTER!$B$1,ROW(),"")</f>
        <v/>
      </c>
      <c r="I459" s="65" t="s">
        <v>1838</v>
      </c>
      <c r="J459" s="65" t="s">
        <v>1839</v>
      </c>
      <c r="K459" s="65" t="s">
        <v>1835</v>
      </c>
      <c r="L459" s="64" t="s">
        <v>925</v>
      </c>
      <c r="M459" s="69" t="str">
        <f>IF(tbl_cty_phi[[#This Row],[ten_ngan]]=MASTER!$B$1,ROW(),"")</f>
        <v/>
      </c>
    </row>
    <row r="460" spans="3:13">
      <c r="C460" s="49" t="s">
        <v>1268</v>
      </c>
      <c r="D460" s="49" t="s">
        <v>1269</v>
      </c>
      <c r="E460" s="49" t="s">
        <v>696</v>
      </c>
      <c r="F460" s="63" t="s">
        <v>938</v>
      </c>
      <c r="G460" s="69" t="str">
        <f>IF(tbl_cty_bp[[#This Row],[ten_ngan]]=MASTER!$B$1,ROW(),"")</f>
        <v/>
      </c>
      <c r="I460" s="65" t="s">
        <v>1840</v>
      </c>
      <c r="J460" s="65" t="s">
        <v>1841</v>
      </c>
      <c r="K460" s="65" t="s">
        <v>1835</v>
      </c>
      <c r="L460" s="64" t="s">
        <v>925</v>
      </c>
      <c r="M460" s="69" t="str">
        <f>IF(tbl_cty_phi[[#This Row],[ten_ngan]]=MASTER!$B$1,ROW(),"")</f>
        <v/>
      </c>
    </row>
    <row r="461" spans="3:13">
      <c r="C461" s="49" t="s">
        <v>1270</v>
      </c>
      <c r="D461" s="49" t="s">
        <v>1271</v>
      </c>
      <c r="E461" s="49" t="s">
        <v>696</v>
      </c>
      <c r="F461" s="63" t="s">
        <v>938</v>
      </c>
      <c r="G461" s="69" t="str">
        <f>IF(tbl_cty_bp[[#This Row],[ten_ngan]]=MASTER!$B$1,ROW(),"")</f>
        <v/>
      </c>
      <c r="I461" s="65" t="s">
        <v>1842</v>
      </c>
      <c r="J461" s="65" t="s">
        <v>1843</v>
      </c>
      <c r="K461" s="65" t="s">
        <v>1835</v>
      </c>
      <c r="L461" s="64" t="s">
        <v>925</v>
      </c>
      <c r="M461" s="69" t="str">
        <f>IF(tbl_cty_phi[[#This Row],[ten_ngan]]=MASTER!$B$1,ROW(),"")</f>
        <v/>
      </c>
    </row>
    <row r="462" spans="3:13">
      <c r="C462" s="49" t="s">
        <v>1272</v>
      </c>
      <c r="D462" s="49" t="s">
        <v>1273</v>
      </c>
      <c r="E462" s="49" t="s">
        <v>696</v>
      </c>
      <c r="F462" s="63" t="s">
        <v>938</v>
      </c>
      <c r="G462" s="69" t="str">
        <f>IF(tbl_cty_bp[[#This Row],[ten_ngan]]=MASTER!$B$1,ROW(),"")</f>
        <v/>
      </c>
      <c r="I462" s="65" t="s">
        <v>1844</v>
      </c>
      <c r="J462" s="65" t="s">
        <v>1845</v>
      </c>
      <c r="K462" s="65" t="s">
        <v>1835</v>
      </c>
      <c r="L462" s="64" t="s">
        <v>925</v>
      </c>
      <c r="M462" s="69" t="str">
        <f>IF(tbl_cty_phi[[#This Row],[ten_ngan]]=MASTER!$B$1,ROW(),"")</f>
        <v/>
      </c>
    </row>
    <row r="463" spans="3:13">
      <c r="C463" s="49" t="s">
        <v>1274</v>
      </c>
      <c r="D463" s="49" t="s">
        <v>1275</v>
      </c>
      <c r="E463" s="49" t="s">
        <v>696</v>
      </c>
      <c r="F463" s="63" t="s">
        <v>938</v>
      </c>
      <c r="G463" s="69" t="str">
        <f>IF(tbl_cty_bp[[#This Row],[ten_ngan]]=MASTER!$B$1,ROW(),"")</f>
        <v/>
      </c>
      <c r="I463" s="65" t="s">
        <v>1846</v>
      </c>
      <c r="J463" s="65" t="s">
        <v>1847</v>
      </c>
      <c r="K463" s="65" t="s">
        <v>1835</v>
      </c>
      <c r="L463" s="64" t="s">
        <v>925</v>
      </c>
      <c r="M463" s="69" t="str">
        <f>IF(tbl_cty_phi[[#This Row],[ten_ngan]]=MASTER!$B$1,ROW(),"")</f>
        <v/>
      </c>
    </row>
    <row r="464" spans="3:13">
      <c r="C464" s="49" t="s">
        <v>1276</v>
      </c>
      <c r="D464" s="49" t="s">
        <v>1277</v>
      </c>
      <c r="E464" s="49" t="s">
        <v>696</v>
      </c>
      <c r="F464" s="63" t="s">
        <v>938</v>
      </c>
      <c r="G464" s="69" t="str">
        <f>IF(tbl_cty_bp[[#This Row],[ten_ngan]]=MASTER!$B$1,ROW(),"")</f>
        <v/>
      </c>
      <c r="I464" s="65" t="s">
        <v>1848</v>
      </c>
      <c r="J464" s="65" t="s">
        <v>1849</v>
      </c>
      <c r="K464" s="65" t="s">
        <v>1835</v>
      </c>
      <c r="L464" s="64" t="s">
        <v>925</v>
      </c>
      <c r="M464" s="69" t="str">
        <f>IF(tbl_cty_phi[[#This Row],[ten_ngan]]=MASTER!$B$1,ROW(),"")</f>
        <v/>
      </c>
    </row>
    <row r="465" spans="3:13">
      <c r="C465" s="49" t="s">
        <v>1278</v>
      </c>
      <c r="D465" s="49" t="s">
        <v>1279</v>
      </c>
      <c r="E465" s="49" t="s">
        <v>696</v>
      </c>
      <c r="F465" s="63" t="s">
        <v>938</v>
      </c>
      <c r="G465" s="69" t="str">
        <f>IF(tbl_cty_bp[[#This Row],[ten_ngan]]=MASTER!$B$1,ROW(),"")</f>
        <v/>
      </c>
      <c r="I465" s="65" t="s">
        <v>1850</v>
      </c>
      <c r="J465" s="65" t="s">
        <v>1851</v>
      </c>
      <c r="K465" s="65" t="s">
        <v>1835</v>
      </c>
      <c r="L465" s="64" t="s">
        <v>925</v>
      </c>
      <c r="M465" s="69" t="str">
        <f>IF(tbl_cty_phi[[#This Row],[ten_ngan]]=MASTER!$B$1,ROW(),"")</f>
        <v/>
      </c>
    </row>
    <row r="466" spans="3:13">
      <c r="C466" s="49" t="s">
        <v>1280</v>
      </c>
      <c r="D466" s="49" t="s">
        <v>1281</v>
      </c>
      <c r="E466" s="49" t="s">
        <v>696</v>
      </c>
      <c r="F466" s="63" t="s">
        <v>938</v>
      </c>
      <c r="G466" s="69" t="str">
        <f>IF(tbl_cty_bp[[#This Row],[ten_ngan]]=MASTER!$B$1,ROW(),"")</f>
        <v/>
      </c>
      <c r="I466" s="65" t="s">
        <v>1852</v>
      </c>
      <c r="J466" s="65" t="s">
        <v>1853</v>
      </c>
      <c r="K466" s="65" t="s">
        <v>1835</v>
      </c>
      <c r="L466" s="64" t="s">
        <v>925</v>
      </c>
      <c r="M466" s="69" t="str">
        <f>IF(tbl_cty_phi[[#This Row],[ten_ngan]]=MASTER!$B$1,ROW(),"")</f>
        <v/>
      </c>
    </row>
    <row r="467" spans="3:13">
      <c r="C467" s="49" t="s">
        <v>1282</v>
      </c>
      <c r="D467" s="49" t="s">
        <v>1283</v>
      </c>
      <c r="E467" s="49" t="s">
        <v>696</v>
      </c>
      <c r="F467" s="63" t="s">
        <v>938</v>
      </c>
      <c r="G467" s="69" t="str">
        <f>IF(tbl_cty_bp[[#This Row],[ten_ngan]]=MASTER!$B$1,ROW(),"")</f>
        <v/>
      </c>
      <c r="I467" s="65" t="s">
        <v>1857</v>
      </c>
      <c r="J467" s="65" t="s">
        <v>1858</v>
      </c>
      <c r="K467" s="65" t="s">
        <v>1856</v>
      </c>
      <c r="L467" s="64" t="s">
        <v>925</v>
      </c>
      <c r="M467" s="69" t="str">
        <f>IF(tbl_cty_phi[[#This Row],[ten_ngan]]=MASTER!$B$1,ROW(),"")</f>
        <v/>
      </c>
    </row>
    <row r="468" spans="3:13">
      <c r="C468" s="49" t="s">
        <v>1284</v>
      </c>
      <c r="D468" s="49" t="s">
        <v>1285</v>
      </c>
      <c r="E468" s="49" t="s">
        <v>696</v>
      </c>
      <c r="F468" s="63" t="s">
        <v>938</v>
      </c>
      <c r="G468" s="69" t="str">
        <f>IF(tbl_cty_bp[[#This Row],[ten_ngan]]=MASTER!$B$1,ROW(),"")</f>
        <v/>
      </c>
      <c r="I468" s="65" t="s">
        <v>1859</v>
      </c>
      <c r="J468" s="65" t="s">
        <v>1860</v>
      </c>
      <c r="K468" s="65" t="s">
        <v>1856</v>
      </c>
      <c r="L468" s="64" t="s">
        <v>925</v>
      </c>
      <c r="M468" s="69" t="str">
        <f>IF(tbl_cty_phi[[#This Row],[ten_ngan]]=MASTER!$B$1,ROW(),"")</f>
        <v/>
      </c>
    </row>
    <row r="469" spans="3:13">
      <c r="C469" s="49" t="s">
        <v>1286</v>
      </c>
      <c r="D469" s="49" t="s">
        <v>1287</v>
      </c>
      <c r="E469" s="49" t="s">
        <v>696</v>
      </c>
      <c r="F469" s="63" t="s">
        <v>938</v>
      </c>
      <c r="G469" s="69" t="str">
        <f>IF(tbl_cty_bp[[#This Row],[ten_ngan]]=MASTER!$B$1,ROW(),"")</f>
        <v/>
      </c>
      <c r="I469" s="65" t="s">
        <v>1861</v>
      </c>
      <c r="J469" s="65" t="s">
        <v>1862</v>
      </c>
      <c r="K469" s="65" t="s">
        <v>1856</v>
      </c>
      <c r="L469" s="64" t="s">
        <v>925</v>
      </c>
      <c r="M469" s="69" t="str">
        <f>IF(tbl_cty_phi[[#This Row],[ten_ngan]]=MASTER!$B$1,ROW(),"")</f>
        <v/>
      </c>
    </row>
    <row r="470" spans="3:13">
      <c r="C470" s="49" t="s">
        <v>1288</v>
      </c>
      <c r="D470" s="49" t="s">
        <v>1289</v>
      </c>
      <c r="E470" s="49" t="s">
        <v>696</v>
      </c>
      <c r="F470" s="63" t="s">
        <v>938</v>
      </c>
      <c r="G470" s="69" t="str">
        <f>IF(tbl_cty_bp[[#This Row],[ten_ngan]]=MASTER!$B$1,ROW(),"")</f>
        <v/>
      </c>
      <c r="I470" s="65" t="s">
        <v>1863</v>
      </c>
      <c r="J470" s="65" t="s">
        <v>1864</v>
      </c>
      <c r="K470" s="65" t="s">
        <v>1865</v>
      </c>
      <c r="L470" s="64" t="s">
        <v>925</v>
      </c>
      <c r="M470" s="69" t="str">
        <f>IF(tbl_cty_phi[[#This Row],[ten_ngan]]=MASTER!$B$1,ROW(),"")</f>
        <v/>
      </c>
    </row>
    <row r="471" spans="3:13">
      <c r="C471" s="49" t="s">
        <v>1290</v>
      </c>
      <c r="D471" s="49" t="s">
        <v>1291</v>
      </c>
      <c r="E471" s="49" t="s">
        <v>696</v>
      </c>
      <c r="F471" s="63" t="s">
        <v>938</v>
      </c>
      <c r="G471" s="69" t="str">
        <f>IF(tbl_cty_bp[[#This Row],[ten_ngan]]=MASTER!$B$1,ROW(),"")</f>
        <v/>
      </c>
      <c r="I471" s="65" t="s">
        <v>1866</v>
      </c>
      <c r="J471" s="65" t="s">
        <v>1867</v>
      </c>
      <c r="K471" s="65" t="s">
        <v>1865</v>
      </c>
      <c r="L471" s="64" t="s">
        <v>925</v>
      </c>
      <c r="M471" s="69" t="str">
        <f>IF(tbl_cty_phi[[#This Row],[ten_ngan]]=MASTER!$B$1,ROW(),"")</f>
        <v/>
      </c>
    </row>
    <row r="472" spans="3:13">
      <c r="C472" s="49" t="s">
        <v>1292</v>
      </c>
      <c r="D472" s="49" t="s">
        <v>1293</v>
      </c>
      <c r="E472" s="49" t="s">
        <v>696</v>
      </c>
      <c r="F472" s="63" t="s">
        <v>938</v>
      </c>
      <c r="G472" s="69" t="str">
        <f>IF(tbl_cty_bp[[#This Row],[ten_ngan]]=MASTER!$B$1,ROW(),"")</f>
        <v/>
      </c>
      <c r="I472" s="65" t="s">
        <v>1868</v>
      </c>
      <c r="J472" s="65" t="s">
        <v>1869</v>
      </c>
      <c r="K472" s="65" t="s">
        <v>1865</v>
      </c>
      <c r="L472" s="64" t="s">
        <v>925</v>
      </c>
      <c r="M472" s="69" t="str">
        <f>IF(tbl_cty_phi[[#This Row],[ten_ngan]]=MASTER!$B$1,ROW(),"")</f>
        <v/>
      </c>
    </row>
    <row r="473" spans="3:13">
      <c r="C473" s="49" t="s">
        <v>1294</v>
      </c>
      <c r="D473" s="49" t="s">
        <v>1295</v>
      </c>
      <c r="E473" s="49" t="s">
        <v>696</v>
      </c>
      <c r="F473" s="63" t="s">
        <v>938</v>
      </c>
      <c r="G473" s="69" t="str">
        <f>IF(tbl_cty_bp[[#This Row],[ten_ngan]]=MASTER!$B$1,ROW(),"")</f>
        <v/>
      </c>
      <c r="I473" s="65" t="s">
        <v>1870</v>
      </c>
      <c r="J473" s="65" t="s">
        <v>1871</v>
      </c>
      <c r="K473" s="65" t="s">
        <v>1865</v>
      </c>
      <c r="L473" s="64" t="s">
        <v>925</v>
      </c>
      <c r="M473" s="69" t="str">
        <f>IF(tbl_cty_phi[[#This Row],[ten_ngan]]=MASTER!$B$1,ROW(),"")</f>
        <v/>
      </c>
    </row>
    <row r="474" spans="3:13">
      <c r="C474" s="49" t="s">
        <v>1296</v>
      </c>
      <c r="D474" s="49" t="s">
        <v>1297</v>
      </c>
      <c r="E474" s="49" t="s">
        <v>696</v>
      </c>
      <c r="F474" s="63" t="s">
        <v>938</v>
      </c>
      <c r="G474" s="69" t="str">
        <f>IF(tbl_cty_bp[[#This Row],[ten_ngan]]=MASTER!$B$1,ROW(),"")</f>
        <v/>
      </c>
      <c r="I474" s="65" t="s">
        <v>1872</v>
      </c>
      <c r="J474" s="65" t="s">
        <v>1873</v>
      </c>
      <c r="K474" s="65" t="s">
        <v>1865</v>
      </c>
      <c r="L474" s="64" t="s">
        <v>925</v>
      </c>
      <c r="M474" s="69" t="str">
        <f>IF(tbl_cty_phi[[#This Row],[ten_ngan]]=MASTER!$B$1,ROW(),"")</f>
        <v/>
      </c>
    </row>
    <row r="475" spans="3:13">
      <c r="C475" s="49" t="s">
        <v>1298</v>
      </c>
      <c r="D475" s="49" t="s">
        <v>1299</v>
      </c>
      <c r="E475" s="49" t="s">
        <v>696</v>
      </c>
      <c r="F475" s="63" t="s">
        <v>938</v>
      </c>
      <c r="G475" s="69" t="str">
        <f>IF(tbl_cty_bp[[#This Row],[ten_ngan]]=MASTER!$B$1,ROW(),"")</f>
        <v/>
      </c>
      <c r="I475" s="65" t="s">
        <v>1874</v>
      </c>
      <c r="J475" s="65" t="s">
        <v>1875</v>
      </c>
      <c r="K475" s="65" t="s">
        <v>1865</v>
      </c>
      <c r="L475" s="64" t="s">
        <v>925</v>
      </c>
      <c r="M475" s="69" t="str">
        <f>IF(tbl_cty_phi[[#This Row],[ten_ngan]]=MASTER!$B$1,ROW(),"")</f>
        <v/>
      </c>
    </row>
    <row r="476" spans="3:13">
      <c r="C476" s="49" t="s">
        <v>1300</v>
      </c>
      <c r="D476" s="49" t="s">
        <v>1301</v>
      </c>
      <c r="E476" s="49" t="s">
        <v>696</v>
      </c>
      <c r="F476" s="63" t="s">
        <v>938</v>
      </c>
      <c r="G476" s="69" t="str">
        <f>IF(tbl_cty_bp[[#This Row],[ten_ngan]]=MASTER!$B$1,ROW(),"")</f>
        <v/>
      </c>
      <c r="I476" s="65" t="s">
        <v>1876</v>
      </c>
      <c r="J476" s="65" t="s">
        <v>1877</v>
      </c>
      <c r="K476" s="65" t="s">
        <v>1865</v>
      </c>
      <c r="L476" s="64" t="s">
        <v>925</v>
      </c>
      <c r="M476" s="69" t="str">
        <f>IF(tbl_cty_phi[[#This Row],[ten_ngan]]=MASTER!$B$1,ROW(),"")</f>
        <v/>
      </c>
    </row>
    <row r="477" spans="3:13">
      <c r="C477" s="49" t="s">
        <v>1302</v>
      </c>
      <c r="D477" s="49" t="s">
        <v>1303</v>
      </c>
      <c r="E477" s="49" t="s">
        <v>696</v>
      </c>
      <c r="F477" s="63" t="s">
        <v>938</v>
      </c>
      <c r="G477" s="69" t="str">
        <f>IF(tbl_cty_bp[[#This Row],[ten_ngan]]=MASTER!$B$1,ROW(),"")</f>
        <v/>
      </c>
      <c r="I477" s="65" t="s">
        <v>1878</v>
      </c>
      <c r="J477" s="65" t="s">
        <v>1879</v>
      </c>
      <c r="K477" s="65" t="s">
        <v>1865</v>
      </c>
      <c r="L477" s="64" t="s">
        <v>925</v>
      </c>
      <c r="M477" s="69" t="str">
        <f>IF(tbl_cty_phi[[#This Row],[ten_ngan]]=MASTER!$B$1,ROW(),"")</f>
        <v/>
      </c>
    </row>
    <row r="478" spans="3:13">
      <c r="C478" s="49" t="s">
        <v>1304</v>
      </c>
      <c r="D478" s="49" t="s">
        <v>1305</v>
      </c>
      <c r="E478" s="49" t="s">
        <v>696</v>
      </c>
      <c r="F478" s="63" t="s">
        <v>938</v>
      </c>
      <c r="G478" s="69" t="str">
        <f>IF(tbl_cty_bp[[#This Row],[ten_ngan]]=MASTER!$B$1,ROW(),"")</f>
        <v/>
      </c>
      <c r="I478" s="65" t="s">
        <v>1880</v>
      </c>
      <c r="J478" s="65" t="s">
        <v>1881</v>
      </c>
      <c r="K478" s="65" t="s">
        <v>1865</v>
      </c>
      <c r="L478" s="64" t="s">
        <v>925</v>
      </c>
      <c r="M478" s="69" t="str">
        <f>IF(tbl_cty_phi[[#This Row],[ten_ngan]]=MASTER!$B$1,ROW(),"")</f>
        <v/>
      </c>
    </row>
    <row r="479" spans="3:13">
      <c r="C479" s="49" t="s">
        <v>1306</v>
      </c>
      <c r="D479" s="49" t="s">
        <v>1307</v>
      </c>
      <c r="E479" s="49" t="s">
        <v>696</v>
      </c>
      <c r="F479" s="63" t="s">
        <v>938</v>
      </c>
      <c r="G479" s="69" t="str">
        <f>IF(tbl_cty_bp[[#This Row],[ten_ngan]]=MASTER!$B$1,ROW(),"")</f>
        <v/>
      </c>
      <c r="I479" s="65" t="s">
        <v>1885</v>
      </c>
      <c r="J479" s="65" t="s">
        <v>1886</v>
      </c>
      <c r="K479" s="65" t="s">
        <v>1887</v>
      </c>
      <c r="L479" s="64" t="s">
        <v>925</v>
      </c>
      <c r="M479" s="69" t="str">
        <f>IF(tbl_cty_phi[[#This Row],[ten_ngan]]=MASTER!$B$1,ROW(),"")</f>
        <v/>
      </c>
    </row>
    <row r="480" spans="3:13">
      <c r="C480" s="49" t="s">
        <v>1308</v>
      </c>
      <c r="D480" s="49" t="s">
        <v>1309</v>
      </c>
      <c r="E480" s="49" t="s">
        <v>696</v>
      </c>
      <c r="F480" s="63" t="s">
        <v>938</v>
      </c>
      <c r="G480" s="69" t="str">
        <f>IF(tbl_cty_bp[[#This Row],[ten_ngan]]=MASTER!$B$1,ROW(),"")</f>
        <v/>
      </c>
      <c r="I480" s="65" t="s">
        <v>1950</v>
      </c>
      <c r="J480" s="65" t="s">
        <v>1951</v>
      </c>
      <c r="K480" s="65" t="s">
        <v>1952</v>
      </c>
      <c r="L480" s="64" t="s">
        <v>925</v>
      </c>
      <c r="M480" s="69" t="str">
        <f>IF(tbl_cty_phi[[#This Row],[ten_ngan]]=MASTER!$B$1,ROW(),"")</f>
        <v/>
      </c>
    </row>
    <row r="481" spans="3:13">
      <c r="C481" s="67" t="s">
        <v>1310</v>
      </c>
      <c r="D481" s="67" t="s">
        <v>1311</v>
      </c>
      <c r="E481" s="67" t="s">
        <v>696</v>
      </c>
      <c r="F481" s="68" t="s">
        <v>938</v>
      </c>
      <c r="G481" s="69" t="str">
        <f>IF(tbl_cty_bp[[#This Row],[ten_ngan]]=MASTER!$B$1,ROW(),"")</f>
        <v/>
      </c>
      <c r="I481" s="65" t="s">
        <v>1953</v>
      </c>
      <c r="J481" s="65" t="s">
        <v>1954</v>
      </c>
      <c r="K481" s="65" t="s">
        <v>1952</v>
      </c>
      <c r="L481" s="64" t="s">
        <v>925</v>
      </c>
      <c r="M481" s="69" t="str">
        <f>IF(tbl_cty_phi[[#This Row],[ten_ngan]]=MASTER!$B$1,ROW(),"")</f>
        <v/>
      </c>
    </row>
    <row r="482" spans="3:13">
      <c r="C482" s="67" t="s">
        <v>1312</v>
      </c>
      <c r="D482" s="67" t="s">
        <v>1313</v>
      </c>
      <c r="E482" s="67" t="s">
        <v>696</v>
      </c>
      <c r="F482" s="68" t="s">
        <v>938</v>
      </c>
      <c r="G482" s="69" t="str">
        <f>IF(tbl_cty_bp[[#This Row],[ten_ngan]]=MASTER!$B$1,ROW(),"")</f>
        <v/>
      </c>
      <c r="I482" s="65" t="s">
        <v>1955</v>
      </c>
      <c r="J482" s="65" t="s">
        <v>1956</v>
      </c>
      <c r="K482" s="65" t="s">
        <v>1952</v>
      </c>
      <c r="L482" s="64" t="s">
        <v>925</v>
      </c>
      <c r="M482" s="69" t="str">
        <f>IF(tbl_cty_phi[[#This Row],[ten_ngan]]=MASTER!$B$1,ROW(),"")</f>
        <v/>
      </c>
    </row>
    <row r="483" spans="3:13">
      <c r="C483" s="67" t="s">
        <v>1314</v>
      </c>
      <c r="D483" s="67" t="s">
        <v>1315</v>
      </c>
      <c r="E483" s="67" t="s">
        <v>696</v>
      </c>
      <c r="F483" s="68" t="s">
        <v>938</v>
      </c>
      <c r="G483" s="69" t="str">
        <f>IF(tbl_cty_bp[[#This Row],[ten_ngan]]=MASTER!$B$1,ROW(),"")</f>
        <v/>
      </c>
      <c r="I483" s="65" t="s">
        <v>1957</v>
      </c>
      <c r="J483" s="65" t="s">
        <v>1958</v>
      </c>
      <c r="K483" s="65" t="s">
        <v>1952</v>
      </c>
      <c r="L483" s="64" t="s">
        <v>925</v>
      </c>
      <c r="M483" s="69" t="str">
        <f>IF(tbl_cty_phi[[#This Row],[ten_ngan]]=MASTER!$B$1,ROW(),"")</f>
        <v/>
      </c>
    </row>
    <row r="484" spans="3:13">
      <c r="C484" s="67" t="s">
        <v>1316</v>
      </c>
      <c r="D484" s="67" t="s">
        <v>1317</v>
      </c>
      <c r="E484" s="67" t="s">
        <v>696</v>
      </c>
      <c r="F484" s="68" t="s">
        <v>938</v>
      </c>
      <c r="G484" s="69" t="str">
        <f>IF(tbl_cty_bp[[#This Row],[ten_ngan]]=MASTER!$B$1,ROW(),"")</f>
        <v/>
      </c>
      <c r="I484" s="65" t="s">
        <v>1961</v>
      </c>
      <c r="J484" s="65" t="s">
        <v>1962</v>
      </c>
      <c r="K484" s="65" t="s">
        <v>1963</v>
      </c>
      <c r="L484" s="64" t="s">
        <v>925</v>
      </c>
      <c r="M484" s="69" t="str">
        <f>IF(tbl_cty_phi[[#This Row],[ten_ngan]]=MASTER!$B$1,ROW(),"")</f>
        <v/>
      </c>
    </row>
    <row r="485" spans="3:13">
      <c r="C485" s="67" t="s">
        <v>1318</v>
      </c>
      <c r="D485" s="67" t="s">
        <v>1319</v>
      </c>
      <c r="E485" s="67" t="s">
        <v>696</v>
      </c>
      <c r="F485" s="68" t="s">
        <v>938</v>
      </c>
      <c r="G485" s="69" t="str">
        <f>IF(tbl_cty_bp[[#This Row],[ten_ngan]]=MASTER!$B$1,ROW(),"")</f>
        <v/>
      </c>
      <c r="I485" s="65" t="s">
        <v>1964</v>
      </c>
      <c r="J485" s="65" t="s">
        <v>1965</v>
      </c>
      <c r="K485" s="65" t="s">
        <v>1963</v>
      </c>
      <c r="L485" s="64" t="s">
        <v>925</v>
      </c>
      <c r="M485" s="69" t="str">
        <f>IF(tbl_cty_phi[[#This Row],[ten_ngan]]=MASTER!$B$1,ROW(),"")</f>
        <v/>
      </c>
    </row>
    <row r="486" spans="3:13">
      <c r="C486" s="67" t="s">
        <v>1320</v>
      </c>
      <c r="D486" s="67" t="s">
        <v>1321</v>
      </c>
      <c r="E486" s="67" t="s">
        <v>696</v>
      </c>
      <c r="F486" s="68" t="s">
        <v>938</v>
      </c>
      <c r="G486" s="69" t="str">
        <f>IF(tbl_cty_bp[[#This Row],[ten_ngan]]=MASTER!$B$1,ROW(),"")</f>
        <v/>
      </c>
      <c r="I486" s="65" t="s">
        <v>1966</v>
      </c>
      <c r="J486" s="65" t="s">
        <v>1967</v>
      </c>
      <c r="K486" s="65" t="s">
        <v>1963</v>
      </c>
      <c r="L486" s="64" t="s">
        <v>925</v>
      </c>
      <c r="M486" s="69" t="str">
        <f>IF(tbl_cty_phi[[#This Row],[ten_ngan]]=MASTER!$B$1,ROW(),"")</f>
        <v/>
      </c>
    </row>
    <row r="487" spans="3:13">
      <c r="C487" s="67" t="s">
        <v>1322</v>
      </c>
      <c r="D487" s="67" t="s">
        <v>1323</v>
      </c>
      <c r="E487" s="67" t="s">
        <v>696</v>
      </c>
      <c r="F487" s="68" t="s">
        <v>938</v>
      </c>
      <c r="G487" s="69" t="str">
        <f>IF(tbl_cty_bp[[#This Row],[ten_ngan]]=MASTER!$B$1,ROW(),"")</f>
        <v/>
      </c>
      <c r="I487" s="65" t="s">
        <v>1968</v>
      </c>
      <c r="J487" s="65" t="s">
        <v>1969</v>
      </c>
      <c r="K487" s="65" t="s">
        <v>1963</v>
      </c>
      <c r="L487" s="64" t="s">
        <v>925</v>
      </c>
      <c r="M487" s="69" t="str">
        <f>IF(tbl_cty_phi[[#This Row],[ten_ngan]]=MASTER!$B$1,ROW(),"")</f>
        <v/>
      </c>
    </row>
    <row r="488" spans="3:13">
      <c r="C488" s="67" t="s">
        <v>1324</v>
      </c>
      <c r="D488" s="67" t="s">
        <v>1325</v>
      </c>
      <c r="E488" s="67" t="s">
        <v>696</v>
      </c>
      <c r="F488" s="68" t="s">
        <v>938</v>
      </c>
      <c r="G488" s="69" t="str">
        <f>IF(tbl_cty_bp[[#This Row],[ten_ngan]]=MASTER!$B$1,ROW(),"")</f>
        <v/>
      </c>
      <c r="I488" s="65" t="s">
        <v>1970</v>
      </c>
      <c r="J488" s="65" t="s">
        <v>1971</v>
      </c>
      <c r="K488" s="65" t="s">
        <v>1963</v>
      </c>
      <c r="L488" s="64" t="s">
        <v>925</v>
      </c>
      <c r="M488" s="69" t="str">
        <f>IF(tbl_cty_phi[[#This Row],[ten_ngan]]=MASTER!$B$1,ROW(),"")</f>
        <v/>
      </c>
    </row>
    <row r="489" spans="3:13">
      <c r="C489" s="67" t="s">
        <v>1326</v>
      </c>
      <c r="D489" s="67" t="s">
        <v>1327</v>
      </c>
      <c r="E489" s="67" t="s">
        <v>696</v>
      </c>
      <c r="F489" s="68" t="s">
        <v>938</v>
      </c>
      <c r="G489" s="69" t="str">
        <f>IF(tbl_cty_bp[[#This Row],[ten_ngan]]=MASTER!$B$1,ROW(),"")</f>
        <v/>
      </c>
      <c r="I489" s="65" t="s">
        <v>1972</v>
      </c>
      <c r="J489" s="65" t="s">
        <v>1973</v>
      </c>
      <c r="K489" s="65" t="s">
        <v>1963</v>
      </c>
      <c r="L489" s="64" t="s">
        <v>925</v>
      </c>
      <c r="M489" s="69" t="str">
        <f>IF(tbl_cty_phi[[#This Row],[ten_ngan]]=MASTER!$B$1,ROW(),"")</f>
        <v/>
      </c>
    </row>
    <row r="490" spans="3:13">
      <c r="C490" s="67" t="s">
        <v>1328</v>
      </c>
      <c r="D490" s="67" t="s">
        <v>1329</v>
      </c>
      <c r="E490" s="67" t="s">
        <v>696</v>
      </c>
      <c r="F490" s="68" t="s">
        <v>938</v>
      </c>
      <c r="G490" s="69" t="str">
        <f>IF(tbl_cty_bp[[#This Row],[ten_ngan]]=MASTER!$B$1,ROW(),"")</f>
        <v/>
      </c>
      <c r="I490" s="65" t="s">
        <v>1974</v>
      </c>
      <c r="J490" s="65" t="s">
        <v>1975</v>
      </c>
      <c r="K490" s="65" t="s">
        <v>1963</v>
      </c>
      <c r="L490" s="64" t="s">
        <v>925</v>
      </c>
      <c r="M490" s="69" t="str">
        <f>IF(tbl_cty_phi[[#This Row],[ten_ngan]]=MASTER!$B$1,ROW(),"")</f>
        <v/>
      </c>
    </row>
    <row r="491" spans="3:13">
      <c r="C491" s="67" t="s">
        <v>1330</v>
      </c>
      <c r="D491" s="67" t="s">
        <v>1331</v>
      </c>
      <c r="E491" s="67" t="s">
        <v>696</v>
      </c>
      <c r="F491" s="68" t="s">
        <v>938</v>
      </c>
      <c r="G491" s="69" t="str">
        <f>IF(tbl_cty_bp[[#This Row],[ten_ngan]]=MASTER!$B$1,ROW(),"")</f>
        <v/>
      </c>
      <c r="I491" s="65" t="s">
        <v>1976</v>
      </c>
      <c r="J491" s="65" t="s">
        <v>1977</v>
      </c>
      <c r="K491" s="65" t="s">
        <v>1963</v>
      </c>
      <c r="L491" s="64" t="s">
        <v>925</v>
      </c>
      <c r="M491" s="69" t="str">
        <f>IF(tbl_cty_phi[[#This Row],[ten_ngan]]=MASTER!$B$1,ROW(),"")</f>
        <v/>
      </c>
    </row>
    <row r="492" spans="3:13">
      <c r="C492" s="67" t="s">
        <v>1332</v>
      </c>
      <c r="D492" s="67" t="s">
        <v>1333</v>
      </c>
      <c r="E492" s="67" t="s">
        <v>696</v>
      </c>
      <c r="F492" s="68" t="s">
        <v>938</v>
      </c>
      <c r="G492" s="69" t="str">
        <f>IF(tbl_cty_bp[[#This Row],[ten_ngan]]=MASTER!$B$1,ROW(),"")</f>
        <v/>
      </c>
      <c r="I492" s="65" t="s">
        <v>1978</v>
      </c>
      <c r="J492" s="65" t="s">
        <v>1979</v>
      </c>
      <c r="K492" s="65" t="s">
        <v>1963</v>
      </c>
      <c r="L492" s="64" t="s">
        <v>925</v>
      </c>
      <c r="M492" s="69" t="str">
        <f>IF(tbl_cty_phi[[#This Row],[ten_ngan]]=MASTER!$B$1,ROW(),"")</f>
        <v/>
      </c>
    </row>
    <row r="493" spans="3:13">
      <c r="C493" s="67" t="s">
        <v>1334</v>
      </c>
      <c r="D493" s="67" t="s">
        <v>1335</v>
      </c>
      <c r="E493" s="67" t="s">
        <v>696</v>
      </c>
      <c r="F493" s="68" t="s">
        <v>938</v>
      </c>
      <c r="G493" s="69" t="str">
        <f>IF(tbl_cty_bp[[#This Row],[ten_ngan]]=MASTER!$B$1,ROW(),"")</f>
        <v/>
      </c>
      <c r="I493" s="65" t="s">
        <v>1983</v>
      </c>
      <c r="J493" s="65" t="s">
        <v>1984</v>
      </c>
      <c r="K493" s="65" t="s">
        <v>1985</v>
      </c>
      <c r="L493" s="64" t="s">
        <v>925</v>
      </c>
      <c r="M493" s="69" t="str">
        <f>IF(tbl_cty_phi[[#This Row],[ten_ngan]]=MASTER!$B$1,ROW(),"")</f>
        <v/>
      </c>
    </row>
    <row r="494" spans="3:13">
      <c r="C494" s="67" t="s">
        <v>1336</v>
      </c>
      <c r="D494" s="67" t="s">
        <v>1337</v>
      </c>
      <c r="E494" s="67" t="s">
        <v>696</v>
      </c>
      <c r="F494" s="68" t="s">
        <v>938</v>
      </c>
      <c r="G494" s="69" t="str">
        <f>IF(tbl_cty_bp[[#This Row],[ten_ngan]]=MASTER!$B$1,ROW(),"")</f>
        <v/>
      </c>
      <c r="I494" s="65" t="s">
        <v>2036</v>
      </c>
      <c r="J494" s="65" t="s">
        <v>2037</v>
      </c>
      <c r="K494" s="65" t="s">
        <v>2038</v>
      </c>
      <c r="L494" s="64" t="s">
        <v>925</v>
      </c>
      <c r="M494" s="69" t="str">
        <f>IF(tbl_cty_phi[[#This Row],[ten_ngan]]=MASTER!$B$1,ROW(),"")</f>
        <v/>
      </c>
    </row>
    <row r="495" spans="3:13">
      <c r="C495" s="67" t="s">
        <v>1338</v>
      </c>
      <c r="D495" s="67" t="s">
        <v>1339</v>
      </c>
      <c r="E495" s="67" t="s">
        <v>696</v>
      </c>
      <c r="F495" s="68" t="s">
        <v>938</v>
      </c>
      <c r="G495" s="69" t="str">
        <f>IF(tbl_cty_bp[[#This Row],[ten_ngan]]=MASTER!$B$1,ROW(),"")</f>
        <v/>
      </c>
      <c r="I495" s="65" t="s">
        <v>2039</v>
      </c>
      <c r="J495" s="65" t="s">
        <v>2040</v>
      </c>
      <c r="K495" s="65" t="s">
        <v>2038</v>
      </c>
      <c r="L495" s="64" t="s">
        <v>925</v>
      </c>
      <c r="M495" s="69" t="str">
        <f>IF(tbl_cty_phi[[#This Row],[ten_ngan]]=MASTER!$B$1,ROW(),"")</f>
        <v/>
      </c>
    </row>
    <row r="496" spans="3:13">
      <c r="C496" s="67" t="s">
        <v>1340</v>
      </c>
      <c r="D496" s="67" t="s">
        <v>1341</v>
      </c>
      <c r="E496" s="67" t="s">
        <v>696</v>
      </c>
      <c r="F496" s="68" t="s">
        <v>938</v>
      </c>
      <c r="G496" s="69" t="str">
        <f>IF(tbl_cty_bp[[#This Row],[ten_ngan]]=MASTER!$B$1,ROW(),"")</f>
        <v/>
      </c>
      <c r="I496" s="65" t="s">
        <v>913</v>
      </c>
      <c r="J496" s="65" t="s">
        <v>914</v>
      </c>
      <c r="K496" s="65" t="s">
        <v>915</v>
      </c>
      <c r="L496" s="64" t="s">
        <v>925</v>
      </c>
      <c r="M496" s="69" t="str">
        <f>IF(tbl_cty_phi[[#This Row],[ten_ngan]]=MASTER!$B$1,ROW(),"")</f>
        <v/>
      </c>
    </row>
    <row r="497" spans="3:13">
      <c r="C497" s="67" t="s">
        <v>1342</v>
      </c>
      <c r="D497" s="67" t="s">
        <v>1343</v>
      </c>
      <c r="E497" s="67" t="s">
        <v>696</v>
      </c>
      <c r="F497" s="68" t="s">
        <v>938</v>
      </c>
      <c r="G497" s="69" t="str">
        <f>IF(tbl_cty_bp[[#This Row],[ten_ngan]]=MASTER!$B$1,ROW(),"")</f>
        <v/>
      </c>
      <c r="I497" s="65" t="s">
        <v>916</v>
      </c>
      <c r="J497" s="65" t="s">
        <v>917</v>
      </c>
      <c r="K497" s="65" t="s">
        <v>915</v>
      </c>
      <c r="L497" s="64" t="s">
        <v>925</v>
      </c>
      <c r="M497" s="69" t="str">
        <f>IF(tbl_cty_phi[[#This Row],[ten_ngan]]=MASTER!$B$1,ROW(),"")</f>
        <v/>
      </c>
    </row>
    <row r="498" spans="3:13">
      <c r="C498" s="67" t="s">
        <v>1344</v>
      </c>
      <c r="D498" s="67" t="s">
        <v>1345</v>
      </c>
      <c r="E498" s="67" t="s">
        <v>696</v>
      </c>
      <c r="F498" s="68" t="s">
        <v>938</v>
      </c>
      <c r="G498" s="69" t="str">
        <f>IF(tbl_cty_bp[[#This Row],[ten_ngan]]=MASTER!$B$1,ROW(),"")</f>
        <v/>
      </c>
      <c r="I498" s="65" t="s">
        <v>1677</v>
      </c>
      <c r="J498" s="65" t="s">
        <v>1678</v>
      </c>
      <c r="K498" s="65" t="s">
        <v>1679</v>
      </c>
      <c r="L498" s="64" t="s">
        <v>1521</v>
      </c>
      <c r="M498" s="69" t="str">
        <f>IF(tbl_cty_phi[[#This Row],[ten_ngan]]=MASTER!$B$1,ROW(),"")</f>
        <v/>
      </c>
    </row>
    <row r="499" spans="3:13">
      <c r="C499" s="67" t="s">
        <v>1346</v>
      </c>
      <c r="D499" s="67" t="s">
        <v>1347</v>
      </c>
      <c r="E499" s="67" t="s">
        <v>696</v>
      </c>
      <c r="F499" s="68" t="s">
        <v>938</v>
      </c>
      <c r="G499" s="69" t="str">
        <f>IF(tbl_cty_bp[[#This Row],[ten_ngan]]=MASTER!$B$1,ROW(),"")</f>
        <v/>
      </c>
      <c r="I499" s="65" t="s">
        <v>1680</v>
      </c>
      <c r="J499" s="65" t="s">
        <v>1681</v>
      </c>
      <c r="K499" s="65" t="s">
        <v>1679</v>
      </c>
      <c r="L499" s="64" t="s">
        <v>1521</v>
      </c>
      <c r="M499" s="69" t="str">
        <f>IF(tbl_cty_phi[[#This Row],[ten_ngan]]=MASTER!$B$1,ROW(),"")</f>
        <v/>
      </c>
    </row>
    <row r="500" spans="3:13">
      <c r="C500" s="67" t="s">
        <v>446</v>
      </c>
      <c r="D500" s="67" t="s">
        <v>447</v>
      </c>
      <c r="E500" s="67" t="s">
        <v>448</v>
      </c>
      <c r="F500" s="68" t="s">
        <v>939</v>
      </c>
      <c r="G500" s="69" t="str">
        <f>IF(tbl_cty_bp[[#This Row],[ten_ngan]]=MASTER!$B$1,ROW(),"")</f>
        <v/>
      </c>
      <c r="I500" s="65" t="s">
        <v>1682</v>
      </c>
      <c r="J500" s="65" t="s">
        <v>1683</v>
      </c>
      <c r="K500" s="65" t="s">
        <v>1679</v>
      </c>
      <c r="L500" s="64" t="s">
        <v>1521</v>
      </c>
      <c r="M500" s="69" t="str">
        <f>IF(tbl_cty_phi[[#This Row],[ten_ngan]]=MASTER!$B$1,ROW(),"")</f>
        <v/>
      </c>
    </row>
    <row r="501" spans="3:13">
      <c r="C501" s="67" t="s">
        <v>449</v>
      </c>
      <c r="D501" s="67" t="s">
        <v>450</v>
      </c>
      <c r="E501" s="67" t="s">
        <v>448</v>
      </c>
      <c r="F501" s="68" t="s">
        <v>939</v>
      </c>
      <c r="G501" s="69" t="str">
        <f>IF(tbl_cty_bp[[#This Row],[ten_ngan]]=MASTER!$B$1,ROW(),"")</f>
        <v/>
      </c>
      <c r="I501" s="65" t="s">
        <v>1684</v>
      </c>
      <c r="J501" s="65" t="s">
        <v>1685</v>
      </c>
      <c r="K501" s="65" t="s">
        <v>1679</v>
      </c>
      <c r="L501" s="64" t="s">
        <v>1521</v>
      </c>
      <c r="M501" s="69" t="str">
        <f>IF(tbl_cty_phi[[#This Row],[ten_ngan]]=MASTER!$B$1,ROW(),"")</f>
        <v/>
      </c>
    </row>
    <row r="502" spans="3:13">
      <c r="C502" s="67" t="s">
        <v>451</v>
      </c>
      <c r="D502" s="67" t="s">
        <v>452</v>
      </c>
      <c r="E502" s="67" t="s">
        <v>448</v>
      </c>
      <c r="F502" s="68" t="s">
        <v>939</v>
      </c>
      <c r="G502" s="69" t="str">
        <f>IF(tbl_cty_bp[[#This Row],[ten_ngan]]=MASTER!$B$1,ROW(),"")</f>
        <v/>
      </c>
      <c r="I502" s="65" t="s">
        <v>1842</v>
      </c>
      <c r="J502" s="65" t="s">
        <v>1843</v>
      </c>
      <c r="K502" s="65" t="s">
        <v>1835</v>
      </c>
      <c r="L502" s="64" t="s">
        <v>1521</v>
      </c>
      <c r="M502" s="69" t="str">
        <f>IF(tbl_cty_phi[[#This Row],[ten_ngan]]=MASTER!$B$1,ROW(),"")</f>
        <v/>
      </c>
    </row>
    <row r="503" spans="3:13">
      <c r="C503" s="67" t="s">
        <v>453</v>
      </c>
      <c r="D503" s="67" t="s">
        <v>454</v>
      </c>
      <c r="E503" s="67" t="s">
        <v>448</v>
      </c>
      <c r="F503" s="68" t="s">
        <v>939</v>
      </c>
      <c r="G503" s="69" t="str">
        <f>IF(tbl_cty_bp[[#This Row],[ten_ngan]]=MASTER!$B$1,ROW(),"")</f>
        <v/>
      </c>
      <c r="I503" s="65" t="s">
        <v>1850</v>
      </c>
      <c r="J503" s="65" t="s">
        <v>1851</v>
      </c>
      <c r="K503" s="65" t="s">
        <v>1835</v>
      </c>
      <c r="L503" s="64" t="s">
        <v>1521</v>
      </c>
      <c r="M503" s="69" t="str">
        <f>IF(tbl_cty_phi[[#This Row],[ten_ngan]]=MASTER!$B$1,ROW(),"")</f>
        <v/>
      </c>
    </row>
    <row r="504" spans="3:13">
      <c r="C504" s="67" t="s">
        <v>455</v>
      </c>
      <c r="D504" s="67" t="s">
        <v>456</v>
      </c>
      <c r="E504" s="67" t="s">
        <v>448</v>
      </c>
      <c r="F504" s="68" t="s">
        <v>939</v>
      </c>
      <c r="G504" s="69" t="str">
        <f>IF(tbl_cty_bp[[#This Row],[ten_ngan]]=MASTER!$B$1,ROW(),"")</f>
        <v/>
      </c>
      <c r="I504" s="65" t="s">
        <v>1868</v>
      </c>
      <c r="J504" s="65" t="s">
        <v>1869</v>
      </c>
      <c r="K504" s="65" t="s">
        <v>1865</v>
      </c>
      <c r="L504" s="64" t="s">
        <v>1521</v>
      </c>
      <c r="M504" s="69" t="str">
        <f>IF(tbl_cty_phi[[#This Row],[ten_ngan]]=MASTER!$B$1,ROW(),"")</f>
        <v/>
      </c>
    </row>
    <row r="505" spans="3:13">
      <c r="C505" s="67" t="s">
        <v>457</v>
      </c>
      <c r="D505" s="67" t="s">
        <v>458</v>
      </c>
      <c r="E505" s="67" t="s">
        <v>448</v>
      </c>
      <c r="F505" s="68" t="s">
        <v>939</v>
      </c>
      <c r="G505" s="69" t="str">
        <f>IF(tbl_cty_bp[[#This Row],[ten_ngan]]=MASTER!$B$1,ROW(),"")</f>
        <v/>
      </c>
      <c r="I505" s="65" t="s">
        <v>1874</v>
      </c>
      <c r="J505" s="65" t="s">
        <v>1875</v>
      </c>
      <c r="K505" s="65" t="s">
        <v>1865</v>
      </c>
      <c r="L505" s="64" t="s">
        <v>1521</v>
      </c>
      <c r="M505" s="69" t="str">
        <f>IF(tbl_cty_phi[[#This Row],[ten_ngan]]=MASTER!$B$1,ROW(),"")</f>
        <v/>
      </c>
    </row>
    <row r="506" spans="3:13">
      <c r="C506" s="67" t="s">
        <v>459</v>
      </c>
      <c r="D506" s="67" t="s">
        <v>460</v>
      </c>
      <c r="E506" s="67" t="s">
        <v>448</v>
      </c>
      <c r="F506" s="68" t="s">
        <v>939</v>
      </c>
      <c r="G506" s="69" t="str">
        <f>IF(tbl_cty_bp[[#This Row],[ten_ngan]]=MASTER!$B$1,ROW(),"")</f>
        <v/>
      </c>
      <c r="I506" s="65" t="s">
        <v>1880</v>
      </c>
      <c r="J506" s="65" t="s">
        <v>1881</v>
      </c>
      <c r="K506" s="65" t="s">
        <v>1865</v>
      </c>
      <c r="L506" s="64" t="s">
        <v>1521</v>
      </c>
      <c r="M506" s="69" t="str">
        <f>IF(tbl_cty_phi[[#This Row],[ten_ngan]]=MASTER!$B$1,ROW(),"")</f>
        <v/>
      </c>
    </row>
    <row r="507" spans="3:13">
      <c r="C507" s="67" t="s">
        <v>461</v>
      </c>
      <c r="D507" s="67" t="s">
        <v>462</v>
      </c>
      <c r="E507" s="67" t="s">
        <v>448</v>
      </c>
      <c r="F507" s="68" t="s">
        <v>939</v>
      </c>
      <c r="G507" s="69" t="str">
        <f>IF(tbl_cty_bp[[#This Row],[ten_ngan]]=MASTER!$B$1,ROW(),"")</f>
        <v/>
      </c>
      <c r="I507" s="65" t="s">
        <v>1943</v>
      </c>
      <c r="J507" s="65" t="s">
        <v>1944</v>
      </c>
      <c r="K507" s="65" t="s">
        <v>1945</v>
      </c>
      <c r="L507" s="64" t="s">
        <v>1521</v>
      </c>
      <c r="M507" s="69" t="str">
        <f>IF(tbl_cty_phi[[#This Row],[ten_ngan]]=MASTER!$B$1,ROW(),"")</f>
        <v/>
      </c>
    </row>
    <row r="508" spans="3:13">
      <c r="C508" s="67" t="s">
        <v>463</v>
      </c>
      <c r="D508" s="67" t="s">
        <v>464</v>
      </c>
      <c r="E508" s="67" t="s">
        <v>448</v>
      </c>
      <c r="F508" s="68" t="s">
        <v>939</v>
      </c>
      <c r="G508" s="69" t="str">
        <f>IF(tbl_cty_bp[[#This Row],[ten_ngan]]=MASTER!$B$1,ROW(),"")</f>
        <v/>
      </c>
      <c r="I508" s="65" t="s">
        <v>1966</v>
      </c>
      <c r="J508" s="65" t="s">
        <v>1967</v>
      </c>
      <c r="K508" s="65" t="s">
        <v>1963</v>
      </c>
      <c r="L508" s="64" t="s">
        <v>1521</v>
      </c>
      <c r="M508" s="69" t="str">
        <f>IF(tbl_cty_phi[[#This Row],[ten_ngan]]=MASTER!$B$1,ROW(),"")</f>
        <v/>
      </c>
    </row>
    <row r="509" spans="3:13">
      <c r="C509" s="67" t="s">
        <v>465</v>
      </c>
      <c r="D509" s="67" t="s">
        <v>466</v>
      </c>
      <c r="E509" s="67" t="s">
        <v>448</v>
      </c>
      <c r="F509" s="68" t="s">
        <v>939</v>
      </c>
      <c r="G509" s="69" t="str">
        <f>IF(tbl_cty_bp[[#This Row],[ten_ngan]]=MASTER!$B$1,ROW(),"")</f>
        <v/>
      </c>
      <c r="I509" s="65" t="s">
        <v>1972</v>
      </c>
      <c r="J509" s="65" t="s">
        <v>1973</v>
      </c>
      <c r="K509" s="65" t="s">
        <v>1963</v>
      </c>
      <c r="L509" s="64" t="s">
        <v>1521</v>
      </c>
      <c r="M509" s="69" t="str">
        <f>IF(tbl_cty_phi[[#This Row],[ten_ngan]]=MASTER!$B$1,ROW(),"")</f>
        <v/>
      </c>
    </row>
    <row r="510" spans="3:13">
      <c r="C510" s="67" t="s">
        <v>1112</v>
      </c>
      <c r="D510" s="67" t="s">
        <v>1113</v>
      </c>
      <c r="E510" s="67" t="s">
        <v>448</v>
      </c>
      <c r="F510" s="68" t="s">
        <v>939</v>
      </c>
      <c r="G510" s="69" t="str">
        <f>IF(tbl_cty_bp[[#This Row],[ten_ngan]]=MASTER!$B$1,ROW(),"")</f>
        <v/>
      </c>
      <c r="I510" s="65" t="s">
        <v>1978</v>
      </c>
      <c r="J510" s="65" t="s">
        <v>1979</v>
      </c>
      <c r="K510" s="65" t="s">
        <v>1963</v>
      </c>
      <c r="L510" s="64" t="s">
        <v>1521</v>
      </c>
      <c r="M510" s="69" t="str">
        <f>IF(tbl_cty_phi[[#This Row],[ten_ngan]]=MASTER!$B$1,ROW(),"")</f>
        <v/>
      </c>
    </row>
    <row r="511" spans="3:13">
      <c r="C511" s="67" t="s">
        <v>467</v>
      </c>
      <c r="D511" s="67" t="s">
        <v>468</v>
      </c>
      <c r="E511" s="67" t="s">
        <v>448</v>
      </c>
      <c r="F511" s="68" t="s">
        <v>939</v>
      </c>
      <c r="G511" s="69" t="str">
        <f>IF(tbl_cty_bp[[#This Row],[ten_ngan]]=MASTER!$B$1,ROW(),"")</f>
        <v/>
      </c>
      <c r="I511" s="65" t="s">
        <v>2043</v>
      </c>
      <c r="J511" s="65" t="s">
        <v>2044</v>
      </c>
      <c r="K511" s="65" t="s">
        <v>2045</v>
      </c>
      <c r="L511" s="64" t="s">
        <v>1521</v>
      </c>
      <c r="M511" s="69" t="str">
        <f>IF(tbl_cty_phi[[#This Row],[ten_ngan]]=MASTER!$B$1,ROW(),"")</f>
        <v/>
      </c>
    </row>
    <row r="512" spans="3:13">
      <c r="C512" s="67" t="s">
        <v>469</v>
      </c>
      <c r="D512" s="67" t="s">
        <v>470</v>
      </c>
      <c r="E512" s="67" t="s">
        <v>448</v>
      </c>
      <c r="F512" s="68" t="s">
        <v>939</v>
      </c>
      <c r="G512" s="69" t="str">
        <f>IF(tbl_cty_bp[[#This Row],[ten_ngan]]=MASTER!$B$1,ROW(),"")</f>
        <v/>
      </c>
      <c r="I512" s="65" t="s">
        <v>860</v>
      </c>
      <c r="J512" s="65" t="s">
        <v>861</v>
      </c>
      <c r="K512" s="65" t="s">
        <v>859</v>
      </c>
      <c r="L512" s="64" t="s">
        <v>1521</v>
      </c>
      <c r="M512" s="69" t="str">
        <f>IF(tbl_cty_phi[[#This Row],[ten_ngan]]=MASTER!$B$1,ROW(),"")</f>
        <v/>
      </c>
    </row>
    <row r="513" spans="3:13">
      <c r="C513" s="67" t="s">
        <v>471</v>
      </c>
      <c r="D513" s="67" t="s">
        <v>472</v>
      </c>
      <c r="E513" s="67" t="s">
        <v>448</v>
      </c>
      <c r="F513" s="68" t="s">
        <v>939</v>
      </c>
      <c r="G513" s="69" t="str">
        <f>IF(tbl_cty_bp[[#This Row],[ten_ngan]]=MASTER!$B$1,ROW(),"")</f>
        <v/>
      </c>
      <c r="I513" s="65" t="s">
        <v>1657</v>
      </c>
      <c r="J513" s="65" t="s">
        <v>1658</v>
      </c>
      <c r="K513" s="65" t="s">
        <v>1654</v>
      </c>
      <c r="L513" s="64" t="s">
        <v>928</v>
      </c>
      <c r="M513" s="69" t="str">
        <f>IF(tbl_cty_phi[[#This Row],[ten_ngan]]=MASTER!$B$1,ROW(),"")</f>
        <v/>
      </c>
    </row>
    <row r="514" spans="3:13">
      <c r="C514" s="67" t="s">
        <v>473</v>
      </c>
      <c r="D514" s="67" t="s">
        <v>474</v>
      </c>
      <c r="E514" s="67" t="s">
        <v>448</v>
      </c>
      <c r="F514" s="68" t="s">
        <v>939</v>
      </c>
      <c r="G514" s="69" t="str">
        <f>IF(tbl_cty_bp[[#This Row],[ten_ngan]]=MASTER!$B$1,ROW(),"")</f>
        <v/>
      </c>
      <c r="I514" s="65" t="s">
        <v>1661</v>
      </c>
      <c r="J514" s="65" t="s">
        <v>1662</v>
      </c>
      <c r="K514" s="65" t="s">
        <v>1654</v>
      </c>
      <c r="L514" s="64" t="s">
        <v>928</v>
      </c>
      <c r="M514" s="69" t="str">
        <f>IF(tbl_cty_phi[[#This Row],[ten_ngan]]=MASTER!$B$1,ROW(),"")</f>
        <v/>
      </c>
    </row>
    <row r="515" spans="3:13">
      <c r="C515" s="67" t="s">
        <v>475</v>
      </c>
      <c r="D515" s="67" t="s">
        <v>940</v>
      </c>
      <c r="E515" s="67" t="s">
        <v>448</v>
      </c>
      <c r="F515" s="68" t="s">
        <v>939</v>
      </c>
      <c r="G515" s="69" t="str">
        <f>IF(tbl_cty_bp[[#This Row],[ten_ngan]]=MASTER!$B$1,ROW(),"")</f>
        <v/>
      </c>
      <c r="I515" s="65" t="s">
        <v>1663</v>
      </c>
      <c r="J515" s="65" t="s">
        <v>1664</v>
      </c>
      <c r="K515" s="65" t="s">
        <v>1654</v>
      </c>
      <c r="L515" s="64" t="s">
        <v>928</v>
      </c>
      <c r="M515" s="69" t="str">
        <f>IF(tbl_cty_phi[[#This Row],[ten_ngan]]=MASTER!$B$1,ROW(),"")</f>
        <v/>
      </c>
    </row>
    <row r="516" spans="3:13">
      <c r="C516" s="67" t="s">
        <v>476</v>
      </c>
      <c r="D516" s="67" t="s">
        <v>477</v>
      </c>
      <c r="E516" s="67" t="s">
        <v>448</v>
      </c>
      <c r="F516" s="68" t="s">
        <v>939</v>
      </c>
      <c r="G516" s="69" t="str">
        <f>IF(tbl_cty_bp[[#This Row],[ten_ngan]]=MASTER!$B$1,ROW(),"")</f>
        <v/>
      </c>
      <c r="I516" s="65" t="s">
        <v>1665</v>
      </c>
      <c r="J516" s="65" t="s">
        <v>1666</v>
      </c>
      <c r="K516" s="65" t="s">
        <v>1654</v>
      </c>
      <c r="L516" s="64" t="s">
        <v>928</v>
      </c>
      <c r="M516" s="69" t="str">
        <f>IF(tbl_cty_phi[[#This Row],[ten_ngan]]=MASTER!$B$1,ROW(),"")</f>
        <v/>
      </c>
    </row>
    <row r="517" spans="3:13">
      <c r="C517" s="67" t="s">
        <v>1114</v>
      </c>
      <c r="D517" s="67" t="s">
        <v>1115</v>
      </c>
      <c r="E517" s="67" t="s">
        <v>448</v>
      </c>
      <c r="F517" s="68" t="s">
        <v>939</v>
      </c>
      <c r="G517" s="69" t="str">
        <f>IF(tbl_cty_bp[[#This Row],[ten_ngan]]=MASTER!$B$1,ROW(),"")</f>
        <v/>
      </c>
      <c r="I517" s="65" t="s">
        <v>1669</v>
      </c>
      <c r="J517" s="65" t="s">
        <v>1670</v>
      </c>
      <c r="K517" s="65" t="s">
        <v>1654</v>
      </c>
      <c r="L517" s="64" t="s">
        <v>928</v>
      </c>
      <c r="M517" s="69" t="str">
        <f>IF(tbl_cty_phi[[#This Row],[ten_ngan]]=MASTER!$B$1,ROW(),"")</f>
        <v/>
      </c>
    </row>
    <row r="518" spans="3:13">
      <c r="C518" s="67" t="s">
        <v>478</v>
      </c>
      <c r="D518" s="67" t="s">
        <v>479</v>
      </c>
      <c r="E518" s="67" t="s">
        <v>448</v>
      </c>
      <c r="F518" s="68" t="s">
        <v>939</v>
      </c>
      <c r="G518" s="69" t="str">
        <f>IF(tbl_cty_bp[[#This Row],[ten_ngan]]=MASTER!$B$1,ROW(),"")</f>
        <v/>
      </c>
      <c r="I518" s="65" t="s">
        <v>1673</v>
      </c>
      <c r="J518" s="65" t="s">
        <v>1674</v>
      </c>
      <c r="K518" s="65" t="s">
        <v>1654</v>
      </c>
      <c r="L518" s="64" t="s">
        <v>928</v>
      </c>
      <c r="M518" s="69" t="str">
        <f>IF(tbl_cty_phi[[#This Row],[ten_ngan]]=MASTER!$B$1,ROW(),"")</f>
        <v/>
      </c>
    </row>
    <row r="519" spans="3:13">
      <c r="C519" s="67" t="s">
        <v>480</v>
      </c>
      <c r="D519" s="67" t="s">
        <v>481</v>
      </c>
      <c r="E519" s="67" t="s">
        <v>448</v>
      </c>
      <c r="F519" s="68" t="s">
        <v>939</v>
      </c>
      <c r="G519" s="69" t="str">
        <f>IF(tbl_cty_bp[[#This Row],[ten_ngan]]=MASTER!$B$1,ROW(),"")</f>
        <v/>
      </c>
      <c r="I519" s="65" t="s">
        <v>1833</v>
      </c>
      <c r="J519" s="65" t="s">
        <v>1834</v>
      </c>
      <c r="K519" s="65" t="s">
        <v>1835</v>
      </c>
      <c r="L519" s="64" t="s">
        <v>928</v>
      </c>
      <c r="M519" s="69" t="str">
        <f>IF(tbl_cty_phi[[#This Row],[ten_ngan]]=MASTER!$B$1,ROW(),"")</f>
        <v/>
      </c>
    </row>
    <row r="520" spans="3:13">
      <c r="C520" s="67" t="s">
        <v>482</v>
      </c>
      <c r="D520" s="67" t="s">
        <v>483</v>
      </c>
      <c r="E520" s="67" t="s">
        <v>448</v>
      </c>
      <c r="F520" s="68" t="s">
        <v>939</v>
      </c>
      <c r="G520" s="69" t="str">
        <f>IF(tbl_cty_bp[[#This Row],[ten_ngan]]=MASTER!$B$1,ROW(),"")</f>
        <v/>
      </c>
      <c r="I520" s="65" t="s">
        <v>1836</v>
      </c>
      <c r="J520" s="65" t="s">
        <v>1837</v>
      </c>
      <c r="K520" s="65" t="s">
        <v>1835</v>
      </c>
      <c r="L520" s="64" t="s">
        <v>928</v>
      </c>
      <c r="M520" s="69" t="str">
        <f>IF(tbl_cty_phi[[#This Row],[ten_ngan]]=MASTER!$B$1,ROW(),"")</f>
        <v/>
      </c>
    </row>
    <row r="521" spans="3:13">
      <c r="C521" s="67" t="s">
        <v>484</v>
      </c>
      <c r="D521" s="67" t="s">
        <v>485</v>
      </c>
      <c r="E521" s="67" t="s">
        <v>448</v>
      </c>
      <c r="F521" s="68" t="s">
        <v>939</v>
      </c>
      <c r="G521" s="69" t="str">
        <f>IF(tbl_cty_bp[[#This Row],[ten_ngan]]=MASTER!$B$1,ROW(),"")</f>
        <v/>
      </c>
      <c r="I521" s="65" t="s">
        <v>1838</v>
      </c>
      <c r="J521" s="65" t="s">
        <v>1839</v>
      </c>
      <c r="K521" s="65" t="s">
        <v>1835</v>
      </c>
      <c r="L521" s="64" t="s">
        <v>928</v>
      </c>
      <c r="M521" s="69" t="str">
        <f>IF(tbl_cty_phi[[#This Row],[ten_ngan]]=MASTER!$B$1,ROW(),"")</f>
        <v/>
      </c>
    </row>
    <row r="522" spans="3:13">
      <c r="C522" s="67" t="s">
        <v>486</v>
      </c>
      <c r="D522" s="67" t="s">
        <v>487</v>
      </c>
      <c r="E522" s="67" t="s">
        <v>448</v>
      </c>
      <c r="F522" s="68" t="s">
        <v>939</v>
      </c>
      <c r="G522" s="69" t="str">
        <f>IF(tbl_cty_bp[[#This Row],[ten_ngan]]=MASTER!$B$1,ROW(),"")</f>
        <v/>
      </c>
      <c r="I522" s="65" t="s">
        <v>1840</v>
      </c>
      <c r="J522" s="65" t="s">
        <v>1841</v>
      </c>
      <c r="K522" s="65" t="s">
        <v>1835</v>
      </c>
      <c r="L522" s="64" t="s">
        <v>928</v>
      </c>
      <c r="M522" s="69" t="str">
        <f>IF(tbl_cty_phi[[#This Row],[ten_ngan]]=MASTER!$B$1,ROW(),"")</f>
        <v/>
      </c>
    </row>
    <row r="523" spans="3:13">
      <c r="C523" s="67" t="s">
        <v>488</v>
      </c>
      <c r="D523" s="67" t="s">
        <v>489</v>
      </c>
      <c r="E523" s="67" t="s">
        <v>448</v>
      </c>
      <c r="F523" s="68" t="s">
        <v>939</v>
      </c>
      <c r="G523" s="69" t="str">
        <f>IF(tbl_cty_bp[[#This Row],[ten_ngan]]=MASTER!$B$1,ROW(),"")</f>
        <v/>
      </c>
      <c r="I523" s="65" t="s">
        <v>1842</v>
      </c>
      <c r="J523" s="65" t="s">
        <v>1843</v>
      </c>
      <c r="K523" s="65" t="s">
        <v>1835</v>
      </c>
      <c r="L523" s="64" t="s">
        <v>928</v>
      </c>
      <c r="M523" s="69" t="str">
        <f>IF(tbl_cty_phi[[#This Row],[ten_ngan]]=MASTER!$B$1,ROW(),"")</f>
        <v/>
      </c>
    </row>
    <row r="524" spans="3:13">
      <c r="C524" s="67" t="s">
        <v>490</v>
      </c>
      <c r="D524" s="67" t="s">
        <v>491</v>
      </c>
      <c r="E524" s="67" t="s">
        <v>448</v>
      </c>
      <c r="F524" s="68" t="s">
        <v>939</v>
      </c>
      <c r="G524" s="69" t="str">
        <f>IF(tbl_cty_bp[[#This Row],[ten_ngan]]=MASTER!$B$1,ROW(),"")</f>
        <v/>
      </c>
      <c r="I524" s="65" t="s">
        <v>1850</v>
      </c>
      <c r="J524" s="65" t="s">
        <v>1851</v>
      </c>
      <c r="K524" s="65" t="s">
        <v>1835</v>
      </c>
      <c r="L524" s="64" t="s">
        <v>928</v>
      </c>
      <c r="M524" s="69" t="str">
        <f>IF(tbl_cty_phi[[#This Row],[ten_ngan]]=MASTER!$B$1,ROW(),"")</f>
        <v/>
      </c>
    </row>
    <row r="525" spans="3:13">
      <c r="C525" s="67" t="s">
        <v>492</v>
      </c>
      <c r="D525" s="67" t="s">
        <v>493</v>
      </c>
      <c r="E525" s="67" t="s">
        <v>448</v>
      </c>
      <c r="F525" s="68" t="s">
        <v>939</v>
      </c>
      <c r="G525" s="69" t="str">
        <f>IF(tbl_cty_bp[[#This Row],[ten_ngan]]=MASTER!$B$1,ROW(),"")</f>
        <v/>
      </c>
      <c r="I525" s="65" t="s">
        <v>1852</v>
      </c>
      <c r="J525" s="65" t="s">
        <v>1853</v>
      </c>
      <c r="K525" s="65" t="s">
        <v>1835</v>
      </c>
      <c r="L525" s="64" t="s">
        <v>928</v>
      </c>
      <c r="M525" s="69" t="str">
        <f>IF(tbl_cty_phi[[#This Row],[ten_ngan]]=MASTER!$B$1,ROW(),"")</f>
        <v/>
      </c>
    </row>
    <row r="526" spans="3:13">
      <c r="C526" s="67" t="s">
        <v>494</v>
      </c>
      <c r="D526" s="67" t="s">
        <v>495</v>
      </c>
      <c r="E526" s="67" t="s">
        <v>448</v>
      </c>
      <c r="F526" s="68" t="s">
        <v>939</v>
      </c>
      <c r="G526" s="69" t="str">
        <f>IF(tbl_cty_bp[[#This Row],[ten_ngan]]=MASTER!$B$1,ROW(),"")</f>
        <v/>
      </c>
      <c r="I526" s="65" t="s">
        <v>1863</v>
      </c>
      <c r="J526" s="65" t="s">
        <v>1864</v>
      </c>
      <c r="K526" s="65" t="s">
        <v>1865</v>
      </c>
      <c r="L526" s="64" t="s">
        <v>928</v>
      </c>
      <c r="M526" s="69" t="str">
        <f>IF(tbl_cty_phi[[#This Row],[ten_ngan]]=MASTER!$B$1,ROW(),"")</f>
        <v/>
      </c>
    </row>
    <row r="527" spans="3:13">
      <c r="C527" s="67" t="s">
        <v>496</v>
      </c>
      <c r="D527" s="67" t="s">
        <v>1116</v>
      </c>
      <c r="E527" s="67" t="s">
        <v>448</v>
      </c>
      <c r="F527" s="68" t="s">
        <v>939</v>
      </c>
      <c r="G527" s="69" t="str">
        <f>IF(tbl_cty_bp[[#This Row],[ten_ngan]]=MASTER!$B$1,ROW(),"")</f>
        <v/>
      </c>
      <c r="I527" s="65" t="s">
        <v>1868</v>
      </c>
      <c r="J527" s="65" t="s">
        <v>1869</v>
      </c>
      <c r="K527" s="65" t="s">
        <v>1865</v>
      </c>
      <c r="L527" s="64" t="s">
        <v>928</v>
      </c>
      <c r="M527" s="69" t="str">
        <f>IF(tbl_cty_phi[[#This Row],[ten_ngan]]=MASTER!$B$1,ROW(),"")</f>
        <v/>
      </c>
    </row>
    <row r="528" spans="3:13">
      <c r="C528" s="67" t="s">
        <v>497</v>
      </c>
      <c r="D528" s="67" t="s">
        <v>1117</v>
      </c>
      <c r="E528" s="67" t="s">
        <v>448</v>
      </c>
      <c r="F528" s="68" t="s">
        <v>939</v>
      </c>
      <c r="G528" s="69" t="str">
        <f>IF(tbl_cty_bp[[#This Row],[ten_ngan]]=MASTER!$B$1,ROW(),"")</f>
        <v/>
      </c>
      <c r="I528" s="65" t="s">
        <v>1870</v>
      </c>
      <c r="J528" s="65" t="s">
        <v>1871</v>
      </c>
      <c r="K528" s="65" t="s">
        <v>1865</v>
      </c>
      <c r="L528" s="64" t="s">
        <v>928</v>
      </c>
      <c r="M528" s="69" t="str">
        <f>IF(tbl_cty_phi[[#This Row],[ten_ngan]]=MASTER!$B$1,ROW(),"")</f>
        <v/>
      </c>
    </row>
    <row r="529" spans="3:13">
      <c r="C529" s="67" t="s">
        <v>1118</v>
      </c>
      <c r="D529" s="67" t="s">
        <v>1119</v>
      </c>
      <c r="E529" s="67" t="s">
        <v>448</v>
      </c>
      <c r="F529" s="68" t="s">
        <v>939</v>
      </c>
      <c r="G529" s="69" t="str">
        <f>IF(tbl_cty_bp[[#This Row],[ten_ngan]]=MASTER!$B$1,ROW(),"")</f>
        <v/>
      </c>
      <c r="I529" s="65" t="s">
        <v>1874</v>
      </c>
      <c r="J529" s="65" t="s">
        <v>1875</v>
      </c>
      <c r="K529" s="65" t="s">
        <v>1865</v>
      </c>
      <c r="L529" s="64" t="s">
        <v>928</v>
      </c>
      <c r="M529" s="69" t="str">
        <f>IF(tbl_cty_phi[[#This Row],[ten_ngan]]=MASTER!$B$1,ROW(),"")</f>
        <v/>
      </c>
    </row>
    <row r="530" spans="3:13">
      <c r="C530" s="67" t="s">
        <v>1120</v>
      </c>
      <c r="D530" s="67" t="s">
        <v>1121</v>
      </c>
      <c r="E530" s="67" t="s">
        <v>448</v>
      </c>
      <c r="F530" s="68" t="s">
        <v>939</v>
      </c>
      <c r="G530" s="69" t="str">
        <f>IF(tbl_cty_bp[[#This Row],[ten_ngan]]=MASTER!$B$1,ROW(),"")</f>
        <v/>
      </c>
      <c r="I530" s="65" t="s">
        <v>1876</v>
      </c>
      <c r="J530" s="65" t="s">
        <v>1877</v>
      </c>
      <c r="K530" s="65" t="s">
        <v>1865</v>
      </c>
      <c r="L530" s="64" t="s">
        <v>928</v>
      </c>
      <c r="M530" s="69" t="str">
        <f>IF(tbl_cty_phi[[#This Row],[ten_ngan]]=MASTER!$B$1,ROW(),"")</f>
        <v/>
      </c>
    </row>
    <row r="531" spans="3:13">
      <c r="C531" s="67" t="s">
        <v>1122</v>
      </c>
      <c r="D531" s="67" t="s">
        <v>1123</v>
      </c>
      <c r="E531" s="67" t="s">
        <v>448</v>
      </c>
      <c r="F531" s="68" t="s">
        <v>939</v>
      </c>
      <c r="G531" s="69" t="str">
        <f>IF(tbl_cty_bp[[#This Row],[ten_ngan]]=MASTER!$B$1,ROW(),"")</f>
        <v/>
      </c>
      <c r="I531" s="65" t="s">
        <v>1880</v>
      </c>
      <c r="J531" s="65" t="s">
        <v>1881</v>
      </c>
      <c r="K531" s="65" t="s">
        <v>1865</v>
      </c>
      <c r="L531" s="64" t="s">
        <v>928</v>
      </c>
      <c r="M531" s="69" t="str">
        <f>IF(tbl_cty_phi[[#This Row],[ten_ngan]]=MASTER!$B$1,ROW(),"")</f>
        <v/>
      </c>
    </row>
    <row r="532" spans="3:13">
      <c r="C532" s="67" t="s">
        <v>498</v>
      </c>
      <c r="D532" s="67" t="s">
        <v>499</v>
      </c>
      <c r="E532" s="67" t="s">
        <v>448</v>
      </c>
      <c r="F532" s="68" t="s">
        <v>939</v>
      </c>
      <c r="G532" s="69" t="str">
        <f>IF(tbl_cty_bp[[#This Row],[ten_ngan]]=MASTER!$B$1,ROW(),"")</f>
        <v/>
      </c>
      <c r="I532" s="65" t="s">
        <v>1961</v>
      </c>
      <c r="J532" s="65" t="s">
        <v>1962</v>
      </c>
      <c r="K532" s="65" t="s">
        <v>1963</v>
      </c>
      <c r="L532" s="64" t="s">
        <v>928</v>
      </c>
      <c r="M532" s="69" t="str">
        <f>IF(tbl_cty_phi[[#This Row],[ten_ngan]]=MASTER!$B$1,ROW(),"")</f>
        <v/>
      </c>
    </row>
    <row r="533" spans="3:13">
      <c r="C533" s="67" t="s">
        <v>500</v>
      </c>
      <c r="D533" s="67" t="s">
        <v>501</v>
      </c>
      <c r="E533" s="67" t="s">
        <v>448</v>
      </c>
      <c r="F533" s="68" t="s">
        <v>939</v>
      </c>
      <c r="G533" s="69" t="str">
        <f>IF(tbl_cty_bp[[#This Row],[ten_ngan]]=MASTER!$B$1,ROW(),"")</f>
        <v/>
      </c>
      <c r="I533" s="65" t="s">
        <v>1966</v>
      </c>
      <c r="J533" s="65" t="s">
        <v>1967</v>
      </c>
      <c r="K533" s="65" t="s">
        <v>1963</v>
      </c>
      <c r="L533" s="64" t="s">
        <v>928</v>
      </c>
      <c r="M533" s="69" t="str">
        <f>IF(tbl_cty_phi[[#This Row],[ten_ngan]]=MASTER!$B$1,ROW(),"")</f>
        <v/>
      </c>
    </row>
    <row r="534" spans="3:13">
      <c r="C534" s="67" t="s">
        <v>502</v>
      </c>
      <c r="D534" s="67" t="s">
        <v>503</v>
      </c>
      <c r="E534" s="67" t="s">
        <v>448</v>
      </c>
      <c r="F534" s="68" t="s">
        <v>939</v>
      </c>
      <c r="G534" s="69" t="str">
        <f>IF(tbl_cty_bp[[#This Row],[ten_ngan]]=MASTER!$B$1,ROW(),"")</f>
        <v/>
      </c>
      <c r="I534" s="65" t="s">
        <v>1968</v>
      </c>
      <c r="J534" s="65" t="s">
        <v>1969</v>
      </c>
      <c r="K534" s="65" t="s">
        <v>1963</v>
      </c>
      <c r="L534" s="64" t="s">
        <v>928</v>
      </c>
      <c r="M534" s="69" t="str">
        <f>IF(tbl_cty_phi[[#This Row],[ten_ngan]]=MASTER!$B$1,ROW(),"")</f>
        <v/>
      </c>
    </row>
    <row r="535" spans="3:13">
      <c r="C535" s="67" t="s">
        <v>504</v>
      </c>
      <c r="D535" s="67" t="s">
        <v>505</v>
      </c>
      <c r="E535" s="67" t="s">
        <v>448</v>
      </c>
      <c r="F535" s="68" t="s">
        <v>939</v>
      </c>
      <c r="G535" s="69" t="str">
        <f>IF(tbl_cty_bp[[#This Row],[ten_ngan]]=MASTER!$B$1,ROW(),"")</f>
        <v/>
      </c>
      <c r="I535" s="65" t="s">
        <v>1972</v>
      </c>
      <c r="J535" s="65" t="s">
        <v>1973</v>
      </c>
      <c r="K535" s="65" t="s">
        <v>1963</v>
      </c>
      <c r="L535" s="64" t="s">
        <v>928</v>
      </c>
      <c r="M535" s="69" t="str">
        <f>IF(tbl_cty_phi[[#This Row],[ten_ngan]]=MASTER!$B$1,ROW(),"")</f>
        <v/>
      </c>
    </row>
    <row r="536" spans="3:13">
      <c r="C536" s="67" t="s">
        <v>506</v>
      </c>
      <c r="D536" s="67" t="s">
        <v>507</v>
      </c>
      <c r="E536" s="67" t="s">
        <v>448</v>
      </c>
      <c r="F536" s="68" t="s">
        <v>939</v>
      </c>
      <c r="G536" s="69" t="str">
        <f>IF(tbl_cty_bp[[#This Row],[ten_ngan]]=MASTER!$B$1,ROW(),"")</f>
        <v/>
      </c>
      <c r="I536" s="65" t="s">
        <v>1974</v>
      </c>
      <c r="J536" s="65" t="s">
        <v>1975</v>
      </c>
      <c r="K536" s="65" t="s">
        <v>1963</v>
      </c>
      <c r="L536" s="64" t="s">
        <v>928</v>
      </c>
      <c r="M536" s="69" t="str">
        <f>IF(tbl_cty_phi[[#This Row],[ten_ngan]]=MASTER!$B$1,ROW(),"")</f>
        <v/>
      </c>
    </row>
    <row r="537" spans="3:13">
      <c r="C537" s="67" t="s">
        <v>508</v>
      </c>
      <c r="D537" s="67" t="s">
        <v>509</v>
      </c>
      <c r="E537" s="67" t="s">
        <v>448</v>
      </c>
      <c r="F537" s="68" t="s">
        <v>939</v>
      </c>
      <c r="G537" s="69" t="str">
        <f>IF(tbl_cty_bp[[#This Row],[ten_ngan]]=MASTER!$B$1,ROW(),"")</f>
        <v/>
      </c>
      <c r="I537" s="65" t="s">
        <v>1978</v>
      </c>
      <c r="J537" s="65" t="s">
        <v>1979</v>
      </c>
      <c r="K537" s="65" t="s">
        <v>1963</v>
      </c>
      <c r="L537" s="64" t="s">
        <v>928</v>
      </c>
      <c r="M537" s="69" t="str">
        <f>IF(tbl_cty_phi[[#This Row],[ten_ngan]]=MASTER!$B$1,ROW(),"")</f>
        <v/>
      </c>
    </row>
    <row r="538" spans="3:13">
      <c r="C538" s="67" t="s">
        <v>510</v>
      </c>
      <c r="D538" s="67" t="s">
        <v>511</v>
      </c>
      <c r="E538" s="67" t="s">
        <v>448</v>
      </c>
      <c r="F538" s="68" t="s">
        <v>939</v>
      </c>
      <c r="G538" s="69" t="str">
        <f>IF(tbl_cty_bp[[#This Row],[ten_ngan]]=MASTER!$B$1,ROW(),"")</f>
        <v/>
      </c>
      <c r="I538" s="65" t="s">
        <v>862</v>
      </c>
      <c r="J538" s="65" t="s">
        <v>863</v>
      </c>
      <c r="K538" s="65" t="s">
        <v>864</v>
      </c>
      <c r="L538" s="64" t="s">
        <v>928</v>
      </c>
      <c r="M538" s="69" t="str">
        <f>IF(tbl_cty_phi[[#This Row],[ten_ngan]]=MASTER!$B$1,ROW(),"")</f>
        <v/>
      </c>
    </row>
    <row r="539" spans="3:13">
      <c r="C539" s="67" t="s">
        <v>512</v>
      </c>
      <c r="D539" s="67" t="s">
        <v>513</v>
      </c>
      <c r="E539" s="67" t="s">
        <v>448</v>
      </c>
      <c r="F539" s="68" t="s">
        <v>939</v>
      </c>
      <c r="G539" s="69" t="str">
        <f>IF(tbl_cty_bp[[#This Row],[ten_ngan]]=MASTER!$B$1,ROW(),"")</f>
        <v/>
      </c>
      <c r="I539" s="65" t="s">
        <v>877</v>
      </c>
      <c r="J539" s="65" t="s">
        <v>878</v>
      </c>
      <c r="K539" s="65" t="s">
        <v>864</v>
      </c>
      <c r="L539" s="64" t="s">
        <v>928</v>
      </c>
      <c r="M539" s="69" t="str">
        <f>IF(tbl_cty_phi[[#This Row],[ten_ngan]]=MASTER!$B$1,ROW(),"")</f>
        <v/>
      </c>
    </row>
    <row r="540" spans="3:13">
      <c r="C540" s="67" t="s">
        <v>514</v>
      </c>
      <c r="D540" s="67" t="s">
        <v>515</v>
      </c>
      <c r="E540" s="67" t="s">
        <v>448</v>
      </c>
      <c r="F540" s="68" t="s">
        <v>939</v>
      </c>
      <c r="G540" s="69" t="str">
        <f>IF(tbl_cty_bp[[#This Row],[ten_ngan]]=MASTER!$B$1,ROW(),"")</f>
        <v/>
      </c>
      <c r="I540" s="65" t="s">
        <v>879</v>
      </c>
      <c r="J540" s="65" t="s">
        <v>880</v>
      </c>
      <c r="K540" s="65" t="s">
        <v>864</v>
      </c>
      <c r="L540" s="64" t="s">
        <v>928</v>
      </c>
      <c r="M540" s="69" t="str">
        <f>IF(tbl_cty_phi[[#This Row],[ten_ngan]]=MASTER!$B$1,ROW(),"")</f>
        <v/>
      </c>
    </row>
    <row r="541" spans="3:13">
      <c r="C541" s="67" t="s">
        <v>516</v>
      </c>
      <c r="D541" s="67" t="s">
        <v>517</v>
      </c>
      <c r="E541" s="67" t="s">
        <v>448</v>
      </c>
      <c r="F541" s="68" t="s">
        <v>939</v>
      </c>
      <c r="G541" s="69" t="str">
        <f>IF(tbl_cty_bp[[#This Row],[ten_ngan]]=MASTER!$B$1,ROW(),"")</f>
        <v/>
      </c>
      <c r="I541" s="65" t="s">
        <v>881</v>
      </c>
      <c r="J541" s="65" t="s">
        <v>882</v>
      </c>
      <c r="K541" s="65" t="s">
        <v>864</v>
      </c>
      <c r="L541" s="64" t="s">
        <v>928</v>
      </c>
      <c r="M541" s="69" t="str">
        <f>IF(tbl_cty_phi[[#This Row],[ten_ngan]]=MASTER!$B$1,ROW(),"")</f>
        <v/>
      </c>
    </row>
    <row r="542" spans="3:13">
      <c r="C542" s="67" t="s">
        <v>518</v>
      </c>
      <c r="D542" s="67" t="s">
        <v>519</v>
      </c>
      <c r="E542" s="67" t="s">
        <v>448</v>
      </c>
      <c r="F542" s="68" t="s">
        <v>939</v>
      </c>
      <c r="G542" s="69" t="str">
        <f>IF(tbl_cty_bp[[#This Row],[ten_ngan]]=MASTER!$B$1,ROW(),"")</f>
        <v/>
      </c>
      <c r="I542" s="65" t="s">
        <v>883</v>
      </c>
      <c r="J542" s="65" t="s">
        <v>884</v>
      </c>
      <c r="K542" s="65" t="s">
        <v>864</v>
      </c>
      <c r="L542" s="64" t="s">
        <v>928</v>
      </c>
      <c r="M542" s="69" t="str">
        <f>IF(tbl_cty_phi[[#This Row],[ten_ngan]]=MASTER!$B$1,ROW(),"")</f>
        <v/>
      </c>
    </row>
    <row r="543" spans="3:13">
      <c r="C543" s="67" t="s">
        <v>520</v>
      </c>
      <c r="D543" s="67" t="s">
        <v>521</v>
      </c>
      <c r="E543" s="67" t="s">
        <v>448</v>
      </c>
      <c r="F543" s="68" t="s">
        <v>939</v>
      </c>
      <c r="G543" s="69" t="str">
        <f>IF(tbl_cty_bp[[#This Row],[ten_ngan]]=MASTER!$B$1,ROW(),"")</f>
        <v/>
      </c>
      <c r="I543" s="65" t="s">
        <v>885</v>
      </c>
      <c r="J543" s="65" t="s">
        <v>886</v>
      </c>
      <c r="K543" s="65" t="s">
        <v>864</v>
      </c>
      <c r="L543" s="64" t="s">
        <v>928</v>
      </c>
      <c r="M543" s="69" t="str">
        <f>IF(tbl_cty_phi[[#This Row],[ten_ngan]]=MASTER!$B$1,ROW(),"")</f>
        <v/>
      </c>
    </row>
    <row r="544" spans="3:13">
      <c r="C544" s="67" t="s">
        <v>522</v>
      </c>
      <c r="D544" s="67" t="s">
        <v>523</v>
      </c>
      <c r="E544" s="67" t="s">
        <v>448</v>
      </c>
      <c r="F544" s="68" t="s">
        <v>939</v>
      </c>
      <c r="G544" s="69" t="str">
        <f>IF(tbl_cty_bp[[#This Row],[ten_ngan]]=MASTER!$B$1,ROW(),"")</f>
        <v/>
      </c>
      <c r="I544" s="65" t="s">
        <v>887</v>
      </c>
      <c r="J544" s="65" t="s">
        <v>888</v>
      </c>
      <c r="K544" s="65" t="s">
        <v>864</v>
      </c>
      <c r="L544" s="64" t="s">
        <v>928</v>
      </c>
      <c r="M544" s="69" t="str">
        <f>IF(tbl_cty_phi[[#This Row],[ten_ngan]]=MASTER!$B$1,ROW(),"")</f>
        <v/>
      </c>
    </row>
    <row r="545" spans="3:13">
      <c r="C545" s="67" t="s">
        <v>524</v>
      </c>
      <c r="D545" s="67" t="s">
        <v>525</v>
      </c>
      <c r="E545" s="67" t="s">
        <v>448</v>
      </c>
      <c r="F545" s="68" t="s">
        <v>939</v>
      </c>
      <c r="G545" s="69" t="str">
        <f>IF(tbl_cty_bp[[#This Row],[ten_ngan]]=MASTER!$B$1,ROW(),"")</f>
        <v/>
      </c>
      <c r="I545" s="65" t="s">
        <v>889</v>
      </c>
      <c r="J545" s="65" t="s">
        <v>890</v>
      </c>
      <c r="K545" s="65" t="s">
        <v>864</v>
      </c>
      <c r="L545" s="64" t="s">
        <v>928</v>
      </c>
      <c r="M545" s="69" t="str">
        <f>IF(tbl_cty_phi[[#This Row],[ten_ngan]]=MASTER!$B$1,ROW(),"")</f>
        <v/>
      </c>
    </row>
    <row r="546" spans="3:13">
      <c r="C546" s="67" t="s">
        <v>1124</v>
      </c>
      <c r="D546" s="67" t="s">
        <v>1125</v>
      </c>
      <c r="E546" s="67" t="s">
        <v>448</v>
      </c>
      <c r="F546" s="68" t="s">
        <v>939</v>
      </c>
      <c r="G546" s="69" t="str">
        <f>IF(tbl_cty_bp[[#This Row],[ten_ngan]]=MASTER!$B$1,ROW(),"")</f>
        <v/>
      </c>
      <c r="I546" s="65" t="s">
        <v>1652</v>
      </c>
      <c r="J546" s="65" t="s">
        <v>1653</v>
      </c>
      <c r="K546" s="65" t="s">
        <v>1654</v>
      </c>
      <c r="L546" s="64" t="s">
        <v>929</v>
      </c>
      <c r="M546" s="69" t="str">
        <f>IF(tbl_cty_phi[[#This Row],[ten_ngan]]=MASTER!$B$1,ROW(),"")</f>
        <v/>
      </c>
    </row>
    <row r="547" spans="3:13">
      <c r="C547" s="67" t="s">
        <v>526</v>
      </c>
      <c r="D547" s="67" t="s">
        <v>527</v>
      </c>
      <c r="E547" s="67" t="s">
        <v>448</v>
      </c>
      <c r="F547" s="68" t="s">
        <v>939</v>
      </c>
      <c r="G547" s="69" t="str">
        <f>IF(tbl_cty_bp[[#This Row],[ten_ngan]]=MASTER!$B$1,ROW(),"")</f>
        <v/>
      </c>
      <c r="I547" s="65" t="s">
        <v>1655</v>
      </c>
      <c r="J547" s="65" t="s">
        <v>1656</v>
      </c>
      <c r="K547" s="65" t="s">
        <v>1654</v>
      </c>
      <c r="L547" s="64" t="s">
        <v>929</v>
      </c>
      <c r="M547" s="69" t="str">
        <f>IF(tbl_cty_phi[[#This Row],[ten_ngan]]=MASTER!$B$1,ROW(),"")</f>
        <v/>
      </c>
    </row>
    <row r="548" spans="3:13">
      <c r="C548" s="67" t="s">
        <v>528</v>
      </c>
      <c r="D548" s="67" t="s">
        <v>529</v>
      </c>
      <c r="E548" s="67" t="s">
        <v>448</v>
      </c>
      <c r="F548" s="68" t="s">
        <v>939</v>
      </c>
      <c r="G548" s="69" t="str">
        <f>IF(tbl_cty_bp[[#This Row],[ten_ngan]]=MASTER!$B$1,ROW(),"")</f>
        <v/>
      </c>
      <c r="I548" s="65" t="s">
        <v>1659</v>
      </c>
      <c r="J548" s="65" t="s">
        <v>1660</v>
      </c>
      <c r="K548" s="65" t="s">
        <v>1654</v>
      </c>
      <c r="L548" s="64" t="s">
        <v>929</v>
      </c>
      <c r="M548" s="69" t="str">
        <f>IF(tbl_cty_phi[[#This Row],[ten_ngan]]=MASTER!$B$1,ROW(),"")</f>
        <v/>
      </c>
    </row>
    <row r="549" spans="3:13">
      <c r="C549" s="67" t="s">
        <v>1126</v>
      </c>
      <c r="D549" s="67" t="s">
        <v>1127</v>
      </c>
      <c r="E549" s="67" t="s">
        <v>448</v>
      </c>
      <c r="F549" s="68" t="s">
        <v>939</v>
      </c>
      <c r="G549" s="69" t="str">
        <f>IF(tbl_cty_bp[[#This Row],[ten_ngan]]=MASTER!$B$1,ROW(),"")</f>
        <v/>
      </c>
      <c r="I549" s="65" t="s">
        <v>1661</v>
      </c>
      <c r="J549" s="65" t="s">
        <v>1662</v>
      </c>
      <c r="K549" s="65" t="s">
        <v>1654</v>
      </c>
      <c r="L549" s="64" t="s">
        <v>929</v>
      </c>
      <c r="M549" s="69" t="str">
        <f>IF(tbl_cty_phi[[#This Row],[ten_ngan]]=MASTER!$B$1,ROW(),"")</f>
        <v/>
      </c>
    </row>
    <row r="550" spans="3:13">
      <c r="C550" s="67" t="s">
        <v>1128</v>
      </c>
      <c r="D550" s="67" t="s">
        <v>1129</v>
      </c>
      <c r="E550" s="67" t="s">
        <v>1130</v>
      </c>
      <c r="F550" s="68" t="s">
        <v>1523</v>
      </c>
      <c r="G550" s="69" t="str">
        <f>IF(tbl_cty_bp[[#This Row],[ten_ngan]]=MASTER!$B$1,ROW(),"")</f>
        <v/>
      </c>
      <c r="I550" s="65" t="s">
        <v>1667</v>
      </c>
      <c r="J550" s="65" t="s">
        <v>1668</v>
      </c>
      <c r="K550" s="65" t="s">
        <v>1654</v>
      </c>
      <c r="L550" s="64" t="s">
        <v>929</v>
      </c>
      <c r="M550" s="69" t="str">
        <f>IF(tbl_cty_phi[[#This Row],[ten_ngan]]=MASTER!$B$1,ROW(),"")</f>
        <v/>
      </c>
    </row>
    <row r="551" spans="3:13">
      <c r="C551" s="67" t="s">
        <v>1131</v>
      </c>
      <c r="D551" s="67" t="s">
        <v>1132</v>
      </c>
      <c r="E551" s="67" t="s">
        <v>1130</v>
      </c>
      <c r="F551" s="68" t="s">
        <v>1523</v>
      </c>
      <c r="G551" s="69" t="str">
        <f>IF(tbl_cty_bp[[#This Row],[ten_ngan]]=MASTER!$B$1,ROW(),"")</f>
        <v/>
      </c>
      <c r="I551" s="65" t="s">
        <v>1671</v>
      </c>
      <c r="J551" s="65" t="s">
        <v>1672</v>
      </c>
      <c r="K551" s="65" t="s">
        <v>1654</v>
      </c>
      <c r="L551" s="64" t="s">
        <v>929</v>
      </c>
      <c r="M551" s="69" t="str">
        <f>IF(tbl_cty_phi[[#This Row],[ten_ngan]]=MASTER!$B$1,ROW(),"")</f>
        <v/>
      </c>
    </row>
    <row r="552" spans="3:13">
      <c r="C552" s="67" t="s">
        <v>1133</v>
      </c>
      <c r="D552" s="67" t="s">
        <v>1134</v>
      </c>
      <c r="E552" s="67" t="s">
        <v>1130</v>
      </c>
      <c r="F552" s="68" t="s">
        <v>1523</v>
      </c>
      <c r="G552" s="69" t="str">
        <f>IF(tbl_cty_bp[[#This Row],[ten_ngan]]=MASTER!$B$1,ROW(),"")</f>
        <v/>
      </c>
      <c r="I552" s="65" t="s">
        <v>1675</v>
      </c>
      <c r="J552" s="65" t="s">
        <v>1676</v>
      </c>
      <c r="K552" s="65" t="s">
        <v>1654</v>
      </c>
      <c r="L552" s="64" t="s">
        <v>929</v>
      </c>
      <c r="M552" s="69" t="str">
        <f>IF(tbl_cty_phi[[#This Row],[ten_ngan]]=MASTER!$B$1,ROW(),"")</f>
        <v/>
      </c>
    </row>
    <row r="553" spans="3:13">
      <c r="C553" s="67" t="s">
        <v>1135</v>
      </c>
      <c r="D553" s="67" t="s">
        <v>1136</v>
      </c>
      <c r="E553" s="67" t="s">
        <v>1130</v>
      </c>
      <c r="F553" s="68" t="s">
        <v>1523</v>
      </c>
      <c r="G553" s="69" t="str">
        <f>IF(tbl_cty_bp[[#This Row],[ten_ngan]]=MASTER!$B$1,ROW(),"")</f>
        <v/>
      </c>
      <c r="I553" s="65" t="s">
        <v>1833</v>
      </c>
      <c r="J553" s="65" t="s">
        <v>1834</v>
      </c>
      <c r="K553" s="65" t="s">
        <v>1835</v>
      </c>
      <c r="L553" s="64" t="s">
        <v>929</v>
      </c>
      <c r="M553" s="69" t="str">
        <f>IF(tbl_cty_phi[[#This Row],[ten_ngan]]=MASTER!$B$1,ROW(),"")</f>
        <v/>
      </c>
    </row>
    <row r="554" spans="3:13">
      <c r="C554" s="67" t="s">
        <v>1137</v>
      </c>
      <c r="D554" s="67" t="s">
        <v>1138</v>
      </c>
      <c r="E554" s="67" t="s">
        <v>1130</v>
      </c>
      <c r="F554" s="68" t="s">
        <v>1523</v>
      </c>
      <c r="G554" s="69" t="str">
        <f>IF(tbl_cty_bp[[#This Row],[ten_ngan]]=MASTER!$B$1,ROW(),"")</f>
        <v/>
      </c>
      <c r="I554" s="65" t="s">
        <v>1836</v>
      </c>
      <c r="J554" s="65" t="s">
        <v>1837</v>
      </c>
      <c r="K554" s="65" t="s">
        <v>1835</v>
      </c>
      <c r="L554" s="64" t="s">
        <v>929</v>
      </c>
      <c r="M554" s="69" t="str">
        <f>IF(tbl_cty_phi[[#This Row],[ten_ngan]]=MASTER!$B$1,ROW(),"")</f>
        <v/>
      </c>
    </row>
    <row r="555" spans="3:13">
      <c r="C555" s="67" t="s">
        <v>1139</v>
      </c>
      <c r="D555" s="67" t="s">
        <v>1140</v>
      </c>
      <c r="E555" s="67" t="s">
        <v>1130</v>
      </c>
      <c r="F555" s="68" t="s">
        <v>1523</v>
      </c>
      <c r="G555" s="69" t="str">
        <f>IF(tbl_cty_bp[[#This Row],[ten_ngan]]=MASTER!$B$1,ROW(),"")</f>
        <v/>
      </c>
      <c r="I555" s="65" t="s">
        <v>1838</v>
      </c>
      <c r="J555" s="65" t="s">
        <v>1839</v>
      </c>
      <c r="K555" s="65" t="s">
        <v>1835</v>
      </c>
      <c r="L555" s="64" t="s">
        <v>929</v>
      </c>
      <c r="M555" s="69" t="str">
        <f>IF(tbl_cty_phi[[#This Row],[ten_ngan]]=MASTER!$B$1,ROW(),"")</f>
        <v/>
      </c>
    </row>
    <row r="556" spans="3:13">
      <c r="C556" s="67" t="s">
        <v>1141</v>
      </c>
      <c r="D556" s="67" t="s">
        <v>1142</v>
      </c>
      <c r="E556" s="67" t="s">
        <v>1130</v>
      </c>
      <c r="F556" s="68" t="s">
        <v>1523</v>
      </c>
      <c r="G556" s="69" t="str">
        <f>IF(tbl_cty_bp[[#This Row],[ten_ngan]]=MASTER!$B$1,ROW(),"")</f>
        <v/>
      </c>
      <c r="I556" s="65" t="s">
        <v>1840</v>
      </c>
      <c r="J556" s="65" t="s">
        <v>1841</v>
      </c>
      <c r="K556" s="65" t="s">
        <v>1835</v>
      </c>
      <c r="L556" s="64" t="s">
        <v>929</v>
      </c>
      <c r="M556" s="69" t="str">
        <f>IF(tbl_cty_phi[[#This Row],[ten_ngan]]=MASTER!$B$1,ROW(),"")</f>
        <v/>
      </c>
    </row>
    <row r="557" spans="3:13">
      <c r="C557" s="67" t="s">
        <v>1143</v>
      </c>
      <c r="D557" s="67" t="s">
        <v>1144</v>
      </c>
      <c r="E557" s="67" t="s">
        <v>1130</v>
      </c>
      <c r="F557" s="68" t="s">
        <v>1523</v>
      </c>
      <c r="G557" s="69" t="str">
        <f>IF(tbl_cty_bp[[#This Row],[ten_ngan]]=MASTER!$B$1,ROW(),"")</f>
        <v/>
      </c>
      <c r="I557" s="65" t="s">
        <v>1842</v>
      </c>
      <c r="J557" s="65" t="s">
        <v>1843</v>
      </c>
      <c r="K557" s="65" t="s">
        <v>1835</v>
      </c>
      <c r="L557" s="64" t="s">
        <v>929</v>
      </c>
      <c r="M557" s="69" t="str">
        <f>IF(tbl_cty_phi[[#This Row],[ten_ngan]]=MASTER!$B$1,ROW(),"")</f>
        <v/>
      </c>
    </row>
    <row r="558" spans="3:13">
      <c r="C558" s="67" t="s">
        <v>1145</v>
      </c>
      <c r="D558" s="67" t="s">
        <v>1146</v>
      </c>
      <c r="E558" s="67" t="s">
        <v>1130</v>
      </c>
      <c r="F558" s="68" t="s">
        <v>1523</v>
      </c>
      <c r="G558" s="69" t="str">
        <f>IF(tbl_cty_bp[[#This Row],[ten_ngan]]=MASTER!$B$1,ROW(),"")</f>
        <v/>
      </c>
      <c r="I558" s="65" t="s">
        <v>1844</v>
      </c>
      <c r="J558" s="65" t="s">
        <v>1845</v>
      </c>
      <c r="K558" s="65" t="s">
        <v>1835</v>
      </c>
      <c r="L558" s="64" t="s">
        <v>929</v>
      </c>
      <c r="M558" s="69" t="str">
        <f>IF(tbl_cty_phi[[#This Row],[ten_ngan]]=MASTER!$B$1,ROW(),"")</f>
        <v/>
      </c>
    </row>
    <row r="559" spans="3:13">
      <c r="C559" s="67" t="s">
        <v>1147</v>
      </c>
      <c r="D559" s="67" t="s">
        <v>1148</v>
      </c>
      <c r="E559" s="67" t="s">
        <v>1130</v>
      </c>
      <c r="F559" s="68" t="s">
        <v>1523</v>
      </c>
      <c r="G559" s="69" t="str">
        <f>IF(tbl_cty_bp[[#This Row],[ten_ngan]]=MASTER!$B$1,ROW(),"")</f>
        <v/>
      </c>
      <c r="I559" s="65" t="s">
        <v>1848</v>
      </c>
      <c r="J559" s="65" t="s">
        <v>1849</v>
      </c>
      <c r="K559" s="65" t="s">
        <v>1835</v>
      </c>
      <c r="L559" s="64" t="s">
        <v>929</v>
      </c>
      <c r="M559" s="69" t="str">
        <f>IF(tbl_cty_phi[[#This Row],[ten_ngan]]=MASTER!$B$1,ROW(),"")</f>
        <v/>
      </c>
    </row>
    <row r="560" spans="3:13">
      <c r="C560" s="67" t="s">
        <v>1149</v>
      </c>
      <c r="D560" s="67" t="s">
        <v>1150</v>
      </c>
      <c r="E560" s="67" t="s">
        <v>1130</v>
      </c>
      <c r="F560" s="68" t="s">
        <v>1523</v>
      </c>
      <c r="G560" s="69" t="str">
        <f>IF(tbl_cty_bp[[#This Row],[ten_ngan]]=MASTER!$B$1,ROW(),"")</f>
        <v/>
      </c>
      <c r="I560" s="65" t="s">
        <v>1850</v>
      </c>
      <c r="J560" s="65" t="s">
        <v>1851</v>
      </c>
      <c r="K560" s="65" t="s">
        <v>1835</v>
      </c>
      <c r="L560" s="64" t="s">
        <v>929</v>
      </c>
      <c r="M560" s="69" t="str">
        <f>IF(tbl_cty_phi[[#This Row],[ten_ngan]]=MASTER!$B$1,ROW(),"")</f>
        <v/>
      </c>
    </row>
    <row r="561" spans="3:13">
      <c r="C561" s="67" t="s">
        <v>1151</v>
      </c>
      <c r="D561" s="67" t="s">
        <v>1152</v>
      </c>
      <c r="E561" s="67" t="s">
        <v>1130</v>
      </c>
      <c r="F561" s="68" t="s">
        <v>1523</v>
      </c>
      <c r="G561" s="69" t="str">
        <f>IF(tbl_cty_bp[[#This Row],[ten_ngan]]=MASTER!$B$1,ROW(),"")</f>
        <v/>
      </c>
      <c r="I561" s="65" t="s">
        <v>1852</v>
      </c>
      <c r="J561" s="65" t="s">
        <v>1853</v>
      </c>
      <c r="K561" s="65" t="s">
        <v>1835</v>
      </c>
      <c r="L561" s="64" t="s">
        <v>929</v>
      </c>
      <c r="M561" s="69" t="str">
        <f>IF(tbl_cty_phi[[#This Row],[ten_ngan]]=MASTER!$B$1,ROW(),"")</f>
        <v/>
      </c>
    </row>
    <row r="562" spans="3:13">
      <c r="C562" s="67" t="s">
        <v>1153</v>
      </c>
      <c r="D562" s="67" t="s">
        <v>1154</v>
      </c>
      <c r="E562" s="67" t="s">
        <v>1130</v>
      </c>
      <c r="F562" s="68" t="s">
        <v>1523</v>
      </c>
      <c r="G562" s="69" t="str">
        <f>IF(tbl_cty_bp[[#This Row],[ten_ngan]]=MASTER!$B$1,ROW(),"")</f>
        <v/>
      </c>
      <c r="I562" s="65" t="s">
        <v>1854</v>
      </c>
      <c r="J562" s="65" t="s">
        <v>1855</v>
      </c>
      <c r="K562" s="65" t="s">
        <v>1856</v>
      </c>
      <c r="L562" s="64" t="s">
        <v>929</v>
      </c>
      <c r="M562" s="69" t="str">
        <f>IF(tbl_cty_phi[[#This Row],[ten_ngan]]=MASTER!$B$1,ROW(),"")</f>
        <v/>
      </c>
    </row>
    <row r="563" spans="3:13">
      <c r="C563" s="67" t="s">
        <v>1155</v>
      </c>
      <c r="D563" s="67" t="s">
        <v>1156</v>
      </c>
      <c r="E563" s="67" t="s">
        <v>1130</v>
      </c>
      <c r="F563" s="68" t="s">
        <v>1523</v>
      </c>
      <c r="G563" s="69" t="str">
        <f>IF(tbl_cty_bp[[#This Row],[ten_ngan]]=MASTER!$B$1,ROW(),"")</f>
        <v/>
      </c>
      <c r="I563" s="65" t="s">
        <v>1863</v>
      </c>
      <c r="J563" s="65" t="s">
        <v>1864</v>
      </c>
      <c r="K563" s="65" t="s">
        <v>1865</v>
      </c>
      <c r="L563" s="64" t="s">
        <v>929</v>
      </c>
      <c r="M563" s="69" t="str">
        <f>IF(tbl_cty_phi[[#This Row],[ten_ngan]]=MASTER!$B$1,ROW(),"")</f>
        <v/>
      </c>
    </row>
    <row r="564" spans="3:13">
      <c r="C564" s="67" t="s">
        <v>1157</v>
      </c>
      <c r="D564" s="67" t="s">
        <v>1158</v>
      </c>
      <c r="E564" s="67" t="s">
        <v>1130</v>
      </c>
      <c r="F564" s="68" t="s">
        <v>1523</v>
      </c>
      <c r="G564" s="69" t="str">
        <f>IF(tbl_cty_bp[[#This Row],[ten_ngan]]=MASTER!$B$1,ROW(),"")</f>
        <v/>
      </c>
      <c r="I564" s="65" t="s">
        <v>1868</v>
      </c>
      <c r="J564" s="65" t="s">
        <v>1869</v>
      </c>
      <c r="K564" s="65" t="s">
        <v>1865</v>
      </c>
      <c r="L564" s="64" t="s">
        <v>929</v>
      </c>
      <c r="M564" s="69" t="str">
        <f>IF(tbl_cty_phi[[#This Row],[ten_ngan]]=MASTER!$B$1,ROW(),"")</f>
        <v/>
      </c>
    </row>
    <row r="565" spans="3:13">
      <c r="C565" s="67" t="s">
        <v>1159</v>
      </c>
      <c r="D565" s="67" t="s">
        <v>1160</v>
      </c>
      <c r="E565" s="67" t="s">
        <v>1130</v>
      </c>
      <c r="F565" s="68" t="s">
        <v>1523</v>
      </c>
      <c r="G565" s="69" t="str">
        <f>IF(tbl_cty_bp[[#This Row],[ten_ngan]]=MASTER!$B$1,ROW(),"")</f>
        <v/>
      </c>
      <c r="I565" s="65" t="s">
        <v>1870</v>
      </c>
      <c r="J565" s="65" t="s">
        <v>1871</v>
      </c>
      <c r="K565" s="65" t="s">
        <v>1865</v>
      </c>
      <c r="L565" s="64" t="s">
        <v>929</v>
      </c>
      <c r="M565" s="69" t="str">
        <f>IF(tbl_cty_phi[[#This Row],[ten_ngan]]=MASTER!$B$1,ROW(),"")</f>
        <v/>
      </c>
    </row>
    <row r="566" spans="3:13">
      <c r="C566" s="67" t="s">
        <v>1161</v>
      </c>
      <c r="D566" s="67" t="s">
        <v>1162</v>
      </c>
      <c r="E566" s="67" t="s">
        <v>1130</v>
      </c>
      <c r="F566" s="68" t="s">
        <v>1523</v>
      </c>
      <c r="G566" s="69" t="str">
        <f>IF(tbl_cty_bp[[#This Row],[ten_ngan]]=MASTER!$B$1,ROW(),"")</f>
        <v/>
      </c>
      <c r="I566" s="65" t="s">
        <v>1874</v>
      </c>
      <c r="J566" s="65" t="s">
        <v>1875</v>
      </c>
      <c r="K566" s="65" t="s">
        <v>1865</v>
      </c>
      <c r="L566" s="64" t="s">
        <v>929</v>
      </c>
      <c r="M566" s="69" t="str">
        <f>IF(tbl_cty_phi[[#This Row],[ten_ngan]]=MASTER!$B$1,ROW(),"")</f>
        <v/>
      </c>
    </row>
    <row r="567" spans="3:13">
      <c r="C567" s="67" t="s">
        <v>1163</v>
      </c>
      <c r="D567" s="67" t="s">
        <v>1164</v>
      </c>
      <c r="E567" s="67" t="s">
        <v>1130</v>
      </c>
      <c r="F567" s="68" t="s">
        <v>1523</v>
      </c>
      <c r="G567" s="69" t="str">
        <f>IF(tbl_cty_bp[[#This Row],[ten_ngan]]=MASTER!$B$1,ROW(),"")</f>
        <v/>
      </c>
      <c r="I567" s="65" t="s">
        <v>1876</v>
      </c>
      <c r="J567" s="65" t="s">
        <v>1877</v>
      </c>
      <c r="K567" s="65" t="s">
        <v>1865</v>
      </c>
      <c r="L567" s="64" t="s">
        <v>929</v>
      </c>
      <c r="M567" s="69" t="str">
        <f>IF(tbl_cty_phi[[#This Row],[ten_ngan]]=MASTER!$B$1,ROW(),"")</f>
        <v/>
      </c>
    </row>
    <row r="568" spans="3:13">
      <c r="C568" s="67" t="s">
        <v>1165</v>
      </c>
      <c r="D568" s="67" t="s">
        <v>1166</v>
      </c>
      <c r="E568" s="67" t="s">
        <v>1130</v>
      </c>
      <c r="F568" s="68" t="s">
        <v>1523</v>
      </c>
      <c r="G568" s="69" t="str">
        <f>IF(tbl_cty_bp[[#This Row],[ten_ngan]]=MASTER!$B$1,ROW(),"")</f>
        <v/>
      </c>
      <c r="I568" s="65" t="s">
        <v>1880</v>
      </c>
      <c r="J568" s="65" t="s">
        <v>1881</v>
      </c>
      <c r="K568" s="65" t="s">
        <v>1865</v>
      </c>
      <c r="L568" s="64" t="s">
        <v>929</v>
      </c>
      <c r="M568" s="69" t="str">
        <f>IF(tbl_cty_phi[[#This Row],[ten_ngan]]=MASTER!$B$1,ROW(),"")</f>
        <v/>
      </c>
    </row>
    <row r="569" spans="3:13">
      <c r="C569" s="67" t="s">
        <v>1167</v>
      </c>
      <c r="D569" s="67" t="s">
        <v>1168</v>
      </c>
      <c r="E569" s="67" t="s">
        <v>1130</v>
      </c>
      <c r="F569" s="68" t="s">
        <v>1523</v>
      </c>
      <c r="G569" s="69" t="str">
        <f>IF(tbl_cty_bp[[#This Row],[ten_ngan]]=MASTER!$B$1,ROW(),"")</f>
        <v/>
      </c>
      <c r="I569" s="65" t="s">
        <v>1961</v>
      </c>
      <c r="J569" s="65" t="s">
        <v>1962</v>
      </c>
      <c r="K569" s="65" t="s">
        <v>1963</v>
      </c>
      <c r="L569" s="64" t="s">
        <v>929</v>
      </c>
      <c r="M569" s="69" t="str">
        <f>IF(tbl_cty_phi[[#This Row],[ten_ngan]]=MASTER!$B$1,ROW(),"")</f>
        <v/>
      </c>
    </row>
    <row r="570" spans="3:13">
      <c r="C570" s="67" t="s">
        <v>1169</v>
      </c>
      <c r="D570" s="67" t="s">
        <v>1170</v>
      </c>
      <c r="E570" s="67" t="s">
        <v>1130</v>
      </c>
      <c r="F570" s="68" t="s">
        <v>1523</v>
      </c>
      <c r="G570" s="69" t="str">
        <f>IF(tbl_cty_bp[[#This Row],[ten_ngan]]=MASTER!$B$1,ROW(),"")</f>
        <v/>
      </c>
      <c r="I570" s="65" t="s">
        <v>1966</v>
      </c>
      <c r="J570" s="65" t="s">
        <v>1967</v>
      </c>
      <c r="K570" s="65" t="s">
        <v>1963</v>
      </c>
      <c r="L570" s="64" t="s">
        <v>929</v>
      </c>
      <c r="M570" s="69" t="str">
        <f>IF(tbl_cty_phi[[#This Row],[ten_ngan]]=MASTER!$B$1,ROW(),"")</f>
        <v/>
      </c>
    </row>
    <row r="571" spans="3:13">
      <c r="C571" s="67" t="s">
        <v>1171</v>
      </c>
      <c r="D571" s="67" t="s">
        <v>1172</v>
      </c>
      <c r="E571" s="67" t="s">
        <v>1130</v>
      </c>
      <c r="F571" s="68" t="s">
        <v>1523</v>
      </c>
      <c r="G571" s="69" t="str">
        <f>IF(tbl_cty_bp[[#This Row],[ten_ngan]]=MASTER!$B$1,ROW(),"")</f>
        <v/>
      </c>
      <c r="I571" s="65" t="s">
        <v>1968</v>
      </c>
      <c r="J571" s="65" t="s">
        <v>1969</v>
      </c>
      <c r="K571" s="65" t="s">
        <v>1963</v>
      </c>
      <c r="L571" s="64" t="s">
        <v>929</v>
      </c>
      <c r="M571" s="69" t="str">
        <f>IF(tbl_cty_phi[[#This Row],[ten_ngan]]=MASTER!$B$1,ROW(),"")</f>
        <v/>
      </c>
    </row>
    <row r="572" spans="3:13">
      <c r="C572" s="67" t="s">
        <v>1173</v>
      </c>
      <c r="D572" s="67" t="s">
        <v>1174</v>
      </c>
      <c r="E572" s="67" t="s">
        <v>1130</v>
      </c>
      <c r="F572" s="68" t="s">
        <v>1523</v>
      </c>
      <c r="G572" s="69" t="str">
        <f>IF(tbl_cty_bp[[#This Row],[ten_ngan]]=MASTER!$B$1,ROW(),"")</f>
        <v/>
      </c>
      <c r="I572" s="65" t="s">
        <v>1972</v>
      </c>
      <c r="J572" s="65" t="s">
        <v>1973</v>
      </c>
      <c r="K572" s="65" t="s">
        <v>1963</v>
      </c>
      <c r="L572" s="64" t="s">
        <v>929</v>
      </c>
      <c r="M572" s="69" t="str">
        <f>IF(tbl_cty_phi[[#This Row],[ten_ngan]]=MASTER!$B$1,ROW(),"")</f>
        <v/>
      </c>
    </row>
    <row r="573" spans="3:13">
      <c r="C573" s="67" t="s">
        <v>1175</v>
      </c>
      <c r="D573" s="67" t="s">
        <v>1176</v>
      </c>
      <c r="E573" s="67" t="s">
        <v>1130</v>
      </c>
      <c r="F573" s="68" t="s">
        <v>1523</v>
      </c>
      <c r="G573" s="69" t="str">
        <f>IF(tbl_cty_bp[[#This Row],[ten_ngan]]=MASTER!$B$1,ROW(),"")</f>
        <v/>
      </c>
      <c r="I573" s="65" t="s">
        <v>1974</v>
      </c>
      <c r="J573" s="65" t="s">
        <v>1975</v>
      </c>
      <c r="K573" s="65" t="s">
        <v>1963</v>
      </c>
      <c r="L573" s="64" t="s">
        <v>929</v>
      </c>
      <c r="M573" s="69" t="str">
        <f>IF(tbl_cty_phi[[#This Row],[ten_ngan]]=MASTER!$B$1,ROW(),"")</f>
        <v/>
      </c>
    </row>
    <row r="574" spans="3:13">
      <c r="C574" s="67" t="s">
        <v>1177</v>
      </c>
      <c r="D574" s="67" t="s">
        <v>1178</v>
      </c>
      <c r="E574" s="67" t="s">
        <v>1130</v>
      </c>
      <c r="F574" s="68" t="s">
        <v>1523</v>
      </c>
      <c r="G574" s="69" t="str">
        <f>IF(tbl_cty_bp[[#This Row],[ten_ngan]]=MASTER!$B$1,ROW(),"")</f>
        <v/>
      </c>
      <c r="I574" s="65" t="s">
        <v>1978</v>
      </c>
      <c r="J574" s="65" t="s">
        <v>1979</v>
      </c>
      <c r="K574" s="65" t="s">
        <v>1963</v>
      </c>
      <c r="L574" s="64" t="s">
        <v>929</v>
      </c>
      <c r="M574" s="69" t="str">
        <f>IF(tbl_cty_phi[[#This Row],[ten_ngan]]=MASTER!$B$1,ROW(),"")</f>
        <v/>
      </c>
    </row>
    <row r="575" spans="3:13">
      <c r="C575" s="67" t="s">
        <v>1179</v>
      </c>
      <c r="D575" s="67" t="s">
        <v>1180</v>
      </c>
      <c r="E575" s="67" t="s">
        <v>1130</v>
      </c>
      <c r="F575" s="68" t="s">
        <v>1523</v>
      </c>
      <c r="G575" s="69" t="str">
        <f>IF(tbl_cty_bp[[#This Row],[ten_ngan]]=MASTER!$B$1,ROW(),"")</f>
        <v/>
      </c>
      <c r="I575" s="65" t="s">
        <v>860</v>
      </c>
      <c r="J575" s="65" t="s">
        <v>861</v>
      </c>
      <c r="K575" s="65" t="s">
        <v>859</v>
      </c>
      <c r="L575" s="64" t="s">
        <v>929</v>
      </c>
      <c r="M575" s="69" t="str">
        <f>IF(tbl_cty_phi[[#This Row],[ten_ngan]]=MASTER!$B$1,ROW(),"")</f>
        <v/>
      </c>
    </row>
    <row r="576" spans="3:13">
      <c r="C576" s="67" t="s">
        <v>1181</v>
      </c>
      <c r="D576" s="67" t="s">
        <v>1182</v>
      </c>
      <c r="E576" s="67" t="s">
        <v>1130</v>
      </c>
      <c r="F576" s="68" t="s">
        <v>1523</v>
      </c>
      <c r="G576" s="69" t="str">
        <f>IF(tbl_cty_bp[[#This Row],[ten_ngan]]=MASTER!$B$1,ROW(),"")</f>
        <v/>
      </c>
      <c r="I576" s="65" t="s">
        <v>862</v>
      </c>
      <c r="J576" s="65" t="s">
        <v>863</v>
      </c>
      <c r="K576" s="65" t="s">
        <v>864</v>
      </c>
      <c r="L576" s="64" t="s">
        <v>929</v>
      </c>
      <c r="M576" s="69" t="str">
        <f>IF(tbl_cty_phi[[#This Row],[ten_ngan]]=MASTER!$B$1,ROW(),"")</f>
        <v/>
      </c>
    </row>
    <row r="577" spans="3:13">
      <c r="C577" s="67" t="s">
        <v>1183</v>
      </c>
      <c r="D577" s="67" t="s">
        <v>1184</v>
      </c>
      <c r="E577" s="67" t="s">
        <v>1130</v>
      </c>
      <c r="F577" s="68" t="s">
        <v>1523</v>
      </c>
      <c r="G577" s="69" t="str">
        <f>IF(tbl_cty_bp[[#This Row],[ten_ngan]]=MASTER!$B$1,ROW(),"")</f>
        <v/>
      </c>
      <c r="I577" s="65" t="s">
        <v>865</v>
      </c>
      <c r="J577" s="65" t="s">
        <v>866</v>
      </c>
      <c r="K577" s="65" t="s">
        <v>864</v>
      </c>
      <c r="L577" s="64" t="s">
        <v>929</v>
      </c>
      <c r="M577" s="69" t="str">
        <f>IF(tbl_cty_phi[[#This Row],[ten_ngan]]=MASTER!$B$1,ROW(),"")</f>
        <v/>
      </c>
    </row>
    <row r="578" spans="3:13">
      <c r="C578" s="67" t="s">
        <v>1185</v>
      </c>
      <c r="D578" s="67" t="s">
        <v>1186</v>
      </c>
      <c r="E578" s="67" t="s">
        <v>1130</v>
      </c>
      <c r="F578" s="68" t="s">
        <v>1523</v>
      </c>
      <c r="G578" s="69" t="str">
        <f>IF(tbl_cty_bp[[#This Row],[ten_ngan]]=MASTER!$B$1,ROW(),"")</f>
        <v/>
      </c>
      <c r="I578" s="65" t="s">
        <v>867</v>
      </c>
      <c r="J578" s="65" t="s">
        <v>868</v>
      </c>
      <c r="K578" s="65" t="s">
        <v>864</v>
      </c>
      <c r="L578" s="64" t="s">
        <v>929</v>
      </c>
      <c r="M578" s="69" t="str">
        <f>IF(tbl_cty_phi[[#This Row],[ten_ngan]]=MASTER!$B$1,ROW(),"")</f>
        <v/>
      </c>
    </row>
    <row r="579" spans="3:13">
      <c r="C579" s="67" t="s">
        <v>1187</v>
      </c>
      <c r="D579" s="67" t="s">
        <v>1188</v>
      </c>
      <c r="E579" s="67" t="s">
        <v>1130</v>
      </c>
      <c r="F579" s="68" t="s">
        <v>1523</v>
      </c>
      <c r="G579" s="69" t="str">
        <f>IF(tbl_cty_bp[[#This Row],[ten_ngan]]=MASTER!$B$1,ROW(),"")</f>
        <v/>
      </c>
      <c r="I579" s="65" t="s">
        <v>869</v>
      </c>
      <c r="J579" s="65" t="s">
        <v>870</v>
      </c>
      <c r="K579" s="65" t="s">
        <v>864</v>
      </c>
      <c r="L579" s="64" t="s">
        <v>929</v>
      </c>
      <c r="M579" s="69" t="str">
        <f>IF(tbl_cty_phi[[#This Row],[ten_ngan]]=MASTER!$B$1,ROW(),"")</f>
        <v/>
      </c>
    </row>
    <row r="580" spans="3:13">
      <c r="C580" s="67" t="s">
        <v>1189</v>
      </c>
      <c r="D580" s="67" t="s">
        <v>1190</v>
      </c>
      <c r="E580" s="67" t="s">
        <v>1130</v>
      </c>
      <c r="F580" s="68" t="s">
        <v>1523</v>
      </c>
      <c r="G580" s="69" t="str">
        <f>IF(tbl_cty_bp[[#This Row],[ten_ngan]]=MASTER!$B$1,ROW(),"")</f>
        <v/>
      </c>
      <c r="I580" s="65" t="s">
        <v>871</v>
      </c>
      <c r="J580" s="65" t="s">
        <v>872</v>
      </c>
      <c r="K580" s="65" t="s">
        <v>864</v>
      </c>
      <c r="L580" s="64" t="s">
        <v>929</v>
      </c>
      <c r="M580" s="69" t="str">
        <f>IF(tbl_cty_phi[[#This Row],[ten_ngan]]=MASTER!$B$1,ROW(),"")</f>
        <v/>
      </c>
    </row>
    <row r="581" spans="3:13">
      <c r="C581" s="67" t="s">
        <v>1191</v>
      </c>
      <c r="D581" s="67" t="s">
        <v>1192</v>
      </c>
      <c r="E581" s="67" t="s">
        <v>1130</v>
      </c>
      <c r="F581" s="68" t="s">
        <v>1523</v>
      </c>
      <c r="G581" s="69" t="str">
        <f>IF(tbl_cty_bp[[#This Row],[ten_ngan]]=MASTER!$B$1,ROW(),"")</f>
        <v/>
      </c>
      <c r="I581" s="65" t="s">
        <v>873</v>
      </c>
      <c r="J581" s="65" t="s">
        <v>874</v>
      </c>
      <c r="K581" s="65" t="s">
        <v>864</v>
      </c>
      <c r="L581" s="64" t="s">
        <v>929</v>
      </c>
      <c r="M581" s="69" t="str">
        <f>IF(tbl_cty_phi[[#This Row],[ten_ngan]]=MASTER!$B$1,ROW(),"")</f>
        <v/>
      </c>
    </row>
    <row r="582" spans="3:13">
      <c r="C582" s="67" t="s">
        <v>1193</v>
      </c>
      <c r="D582" s="67" t="s">
        <v>1194</v>
      </c>
      <c r="E582" s="67" t="s">
        <v>1130</v>
      </c>
      <c r="F582" s="68" t="s">
        <v>1523</v>
      </c>
      <c r="G582" s="69" t="str">
        <f>IF(tbl_cty_bp[[#This Row],[ten_ngan]]=MASTER!$B$1,ROW(),"")</f>
        <v/>
      </c>
      <c r="I582" s="65" t="s">
        <v>875</v>
      </c>
      <c r="J582" s="65" t="s">
        <v>876</v>
      </c>
      <c r="K582" s="65" t="s">
        <v>864</v>
      </c>
      <c r="L582" s="64" t="s">
        <v>929</v>
      </c>
      <c r="M582" s="69" t="str">
        <f>IF(tbl_cty_phi[[#This Row],[ten_ngan]]=MASTER!$B$1,ROW(),"")</f>
        <v/>
      </c>
    </row>
    <row r="583" spans="3:13">
      <c r="C583" s="67" t="s">
        <v>1195</v>
      </c>
      <c r="D583" s="67" t="s">
        <v>1196</v>
      </c>
      <c r="E583" s="67" t="s">
        <v>1130</v>
      </c>
      <c r="F583" s="68" t="s">
        <v>1523</v>
      </c>
      <c r="G583" s="69" t="str">
        <f>IF(tbl_cty_bp[[#This Row],[ten_ngan]]=MASTER!$B$1,ROW(),"")</f>
        <v/>
      </c>
      <c r="I583" s="65" t="s">
        <v>889</v>
      </c>
      <c r="J583" s="65" t="s">
        <v>890</v>
      </c>
      <c r="K583" s="65" t="s">
        <v>864</v>
      </c>
      <c r="L583" s="64" t="s">
        <v>929</v>
      </c>
      <c r="M583" s="69" t="str">
        <f>IF(tbl_cty_phi[[#This Row],[ten_ngan]]=MASTER!$B$1,ROW(),"")</f>
        <v/>
      </c>
    </row>
    <row r="584" spans="3:13">
      <c r="C584" s="67" t="s">
        <v>1197</v>
      </c>
      <c r="D584" s="67" t="s">
        <v>1198</v>
      </c>
      <c r="E584" s="67" t="s">
        <v>1130</v>
      </c>
      <c r="F584" s="68" t="s">
        <v>1523</v>
      </c>
      <c r="G584" s="69" t="str">
        <f>IF(tbl_cty_bp[[#This Row],[ten_ngan]]=MASTER!$B$1,ROW(),"")</f>
        <v/>
      </c>
      <c r="I584" s="65" t="s">
        <v>1652</v>
      </c>
      <c r="J584" s="65" t="s">
        <v>1653</v>
      </c>
      <c r="K584" s="65" t="s">
        <v>1654</v>
      </c>
      <c r="L584" s="64" t="s">
        <v>930</v>
      </c>
      <c r="M584" s="69" t="str">
        <f>IF(tbl_cty_phi[[#This Row],[ten_ngan]]=MASTER!$B$1,ROW(),"")</f>
        <v/>
      </c>
    </row>
    <row r="585" spans="3:13">
      <c r="C585" s="67" t="s">
        <v>1199</v>
      </c>
      <c r="D585" s="67" t="s">
        <v>1200</v>
      </c>
      <c r="E585" s="67" t="s">
        <v>1130</v>
      </c>
      <c r="F585" s="68" t="s">
        <v>1523</v>
      </c>
      <c r="G585" s="69" t="str">
        <f>IF(tbl_cty_bp[[#This Row],[ten_ngan]]=MASTER!$B$1,ROW(),"")</f>
        <v/>
      </c>
      <c r="I585" s="65" t="s">
        <v>1655</v>
      </c>
      <c r="J585" s="65" t="s">
        <v>1656</v>
      </c>
      <c r="K585" s="65" t="s">
        <v>1654</v>
      </c>
      <c r="L585" s="64" t="s">
        <v>930</v>
      </c>
      <c r="M585" s="69" t="str">
        <f>IF(tbl_cty_phi[[#This Row],[ten_ngan]]=MASTER!$B$1,ROW(),"")</f>
        <v/>
      </c>
    </row>
    <row r="586" spans="3:13">
      <c r="C586" s="67" t="s">
        <v>1201</v>
      </c>
      <c r="D586" s="67" t="s">
        <v>1202</v>
      </c>
      <c r="E586" s="67" t="s">
        <v>1130</v>
      </c>
      <c r="F586" s="68" t="s">
        <v>1523</v>
      </c>
      <c r="G586" s="69" t="str">
        <f>IF(tbl_cty_bp[[#This Row],[ten_ngan]]=MASTER!$B$1,ROW(),"")</f>
        <v/>
      </c>
      <c r="I586" s="65" t="s">
        <v>1659</v>
      </c>
      <c r="J586" s="65" t="s">
        <v>1660</v>
      </c>
      <c r="K586" s="65" t="s">
        <v>1654</v>
      </c>
      <c r="L586" s="64" t="s">
        <v>930</v>
      </c>
      <c r="M586" s="69" t="str">
        <f>IF(tbl_cty_phi[[#This Row],[ten_ngan]]=MASTER!$B$1,ROW(),"")</f>
        <v/>
      </c>
    </row>
    <row r="587" spans="3:13">
      <c r="C587" s="67" t="s">
        <v>1203</v>
      </c>
      <c r="D587" s="67" t="s">
        <v>1204</v>
      </c>
      <c r="E587" s="67" t="s">
        <v>1130</v>
      </c>
      <c r="F587" s="68" t="s">
        <v>1523</v>
      </c>
      <c r="G587" s="69" t="str">
        <f>IF(tbl_cty_bp[[#This Row],[ten_ngan]]=MASTER!$B$1,ROW(),"")</f>
        <v/>
      </c>
      <c r="I587" s="65" t="s">
        <v>1661</v>
      </c>
      <c r="J587" s="65" t="s">
        <v>1662</v>
      </c>
      <c r="K587" s="65" t="s">
        <v>1654</v>
      </c>
      <c r="L587" s="64" t="s">
        <v>930</v>
      </c>
      <c r="M587" s="69" t="str">
        <f>IF(tbl_cty_phi[[#This Row],[ten_ngan]]=MASTER!$B$1,ROW(),"")</f>
        <v/>
      </c>
    </row>
    <row r="588" spans="3:13">
      <c r="C588" s="67" t="s">
        <v>1205</v>
      </c>
      <c r="D588" s="67" t="s">
        <v>1206</v>
      </c>
      <c r="E588" s="67" t="s">
        <v>1130</v>
      </c>
      <c r="F588" s="68" t="s">
        <v>1523</v>
      </c>
      <c r="G588" s="69" t="str">
        <f>IF(tbl_cty_bp[[#This Row],[ten_ngan]]=MASTER!$B$1,ROW(),"")</f>
        <v/>
      </c>
      <c r="I588" s="65" t="s">
        <v>1667</v>
      </c>
      <c r="J588" s="65" t="s">
        <v>1668</v>
      </c>
      <c r="K588" s="65" t="s">
        <v>1654</v>
      </c>
      <c r="L588" s="64" t="s">
        <v>930</v>
      </c>
      <c r="M588" s="69" t="str">
        <f>IF(tbl_cty_phi[[#This Row],[ten_ngan]]=MASTER!$B$1,ROW(),"")</f>
        <v/>
      </c>
    </row>
    <row r="589" spans="3:13">
      <c r="C589" s="67" t="s">
        <v>1207</v>
      </c>
      <c r="D589" s="67" t="s">
        <v>1208</v>
      </c>
      <c r="E589" s="67" t="s">
        <v>1130</v>
      </c>
      <c r="F589" s="68" t="s">
        <v>1523</v>
      </c>
      <c r="G589" s="69" t="str">
        <f>IF(tbl_cty_bp[[#This Row],[ten_ngan]]=MASTER!$B$1,ROW(),"")</f>
        <v/>
      </c>
      <c r="I589" s="65" t="s">
        <v>1671</v>
      </c>
      <c r="J589" s="65" t="s">
        <v>1672</v>
      </c>
      <c r="K589" s="65" t="s">
        <v>1654</v>
      </c>
      <c r="L589" s="64" t="s">
        <v>930</v>
      </c>
      <c r="M589" s="69" t="str">
        <f>IF(tbl_cty_phi[[#This Row],[ten_ngan]]=MASTER!$B$1,ROW(),"")</f>
        <v/>
      </c>
    </row>
    <row r="590" spans="3:13">
      <c r="C590" s="67" t="s">
        <v>1209</v>
      </c>
      <c r="D590" s="67" t="s">
        <v>1210</v>
      </c>
      <c r="E590" s="67" t="s">
        <v>1130</v>
      </c>
      <c r="F590" s="68" t="s">
        <v>1523</v>
      </c>
      <c r="G590" s="69" t="str">
        <f>IF(tbl_cty_bp[[#This Row],[ten_ngan]]=MASTER!$B$1,ROW(),"")</f>
        <v/>
      </c>
      <c r="I590" s="65" t="s">
        <v>1675</v>
      </c>
      <c r="J590" s="65" t="s">
        <v>1676</v>
      </c>
      <c r="K590" s="65" t="s">
        <v>1654</v>
      </c>
      <c r="L590" s="64" t="s">
        <v>930</v>
      </c>
      <c r="M590" s="69" t="str">
        <f>IF(tbl_cty_phi[[#This Row],[ten_ngan]]=MASTER!$B$1,ROW(),"")</f>
        <v/>
      </c>
    </row>
    <row r="591" spans="3:13">
      <c r="C591" s="67" t="s">
        <v>1211</v>
      </c>
      <c r="D591" s="67" t="s">
        <v>1212</v>
      </c>
      <c r="E591" s="67" t="s">
        <v>1130</v>
      </c>
      <c r="F591" s="68" t="s">
        <v>1523</v>
      </c>
      <c r="G591" s="69" t="str">
        <f>IF(tbl_cty_bp[[#This Row],[ten_ngan]]=MASTER!$B$1,ROW(),"")</f>
        <v/>
      </c>
      <c r="I591" s="65" t="s">
        <v>1833</v>
      </c>
      <c r="J591" s="65" t="s">
        <v>1834</v>
      </c>
      <c r="K591" s="65" t="s">
        <v>1835</v>
      </c>
      <c r="L591" s="64" t="s">
        <v>930</v>
      </c>
      <c r="M591" s="69" t="str">
        <f>IF(tbl_cty_phi[[#This Row],[ten_ngan]]=MASTER!$B$1,ROW(),"")</f>
        <v/>
      </c>
    </row>
    <row r="592" spans="3:13">
      <c r="C592" s="67" t="s">
        <v>1213</v>
      </c>
      <c r="D592" s="67" t="s">
        <v>1214</v>
      </c>
      <c r="E592" s="67" t="s">
        <v>1130</v>
      </c>
      <c r="F592" s="68" t="s">
        <v>1523</v>
      </c>
      <c r="G592" s="69" t="str">
        <f>IF(tbl_cty_bp[[#This Row],[ten_ngan]]=MASTER!$B$1,ROW(),"")</f>
        <v/>
      </c>
      <c r="I592" s="65" t="s">
        <v>1836</v>
      </c>
      <c r="J592" s="65" t="s">
        <v>1837</v>
      </c>
      <c r="K592" s="65" t="s">
        <v>1835</v>
      </c>
      <c r="L592" s="64" t="s">
        <v>930</v>
      </c>
      <c r="M592" s="69" t="str">
        <f>IF(tbl_cty_phi[[#This Row],[ten_ngan]]=MASTER!$B$1,ROW(),"")</f>
        <v/>
      </c>
    </row>
    <row r="593" spans="3:13">
      <c r="C593" s="67" t="s">
        <v>1215</v>
      </c>
      <c r="D593" s="67" t="s">
        <v>1216</v>
      </c>
      <c r="E593" s="67" t="s">
        <v>1130</v>
      </c>
      <c r="F593" s="68" t="s">
        <v>1523</v>
      </c>
      <c r="G593" s="69" t="str">
        <f>IF(tbl_cty_bp[[#This Row],[ten_ngan]]=MASTER!$B$1,ROW(),"")</f>
        <v/>
      </c>
      <c r="I593" s="65" t="s">
        <v>1838</v>
      </c>
      <c r="J593" s="65" t="s">
        <v>1839</v>
      </c>
      <c r="K593" s="65" t="s">
        <v>1835</v>
      </c>
      <c r="L593" s="64" t="s">
        <v>930</v>
      </c>
      <c r="M593" s="69" t="str">
        <f>IF(tbl_cty_phi[[#This Row],[ten_ngan]]=MASTER!$B$1,ROW(),"")</f>
        <v/>
      </c>
    </row>
    <row r="594" spans="3:13">
      <c r="C594" s="67" t="s">
        <v>1217</v>
      </c>
      <c r="D594" s="67" t="s">
        <v>1218</v>
      </c>
      <c r="E594" s="67" t="s">
        <v>1130</v>
      </c>
      <c r="F594" s="68" t="s">
        <v>1523</v>
      </c>
      <c r="G594" s="69" t="str">
        <f>IF(tbl_cty_bp[[#This Row],[ten_ngan]]=MASTER!$B$1,ROW(),"")</f>
        <v/>
      </c>
      <c r="I594" s="65" t="s">
        <v>1840</v>
      </c>
      <c r="J594" s="65" t="s">
        <v>1841</v>
      </c>
      <c r="K594" s="65" t="s">
        <v>1835</v>
      </c>
      <c r="L594" s="64" t="s">
        <v>930</v>
      </c>
      <c r="M594" s="69" t="str">
        <f>IF(tbl_cty_phi[[#This Row],[ten_ngan]]=MASTER!$B$1,ROW(),"")</f>
        <v/>
      </c>
    </row>
    <row r="595" spans="3:13">
      <c r="C595" s="67" t="s">
        <v>530</v>
      </c>
      <c r="D595" s="67" t="s">
        <v>531</v>
      </c>
      <c r="E595" s="67" t="s">
        <v>532</v>
      </c>
      <c r="F595" s="68" t="s">
        <v>941</v>
      </c>
      <c r="G595" s="69" t="str">
        <f>IF(tbl_cty_bp[[#This Row],[ten_ngan]]=MASTER!$B$1,ROW(),"")</f>
        <v/>
      </c>
      <c r="I595" s="65" t="s">
        <v>1842</v>
      </c>
      <c r="J595" s="65" t="s">
        <v>1843</v>
      </c>
      <c r="K595" s="65" t="s">
        <v>1835</v>
      </c>
      <c r="L595" s="64" t="s">
        <v>930</v>
      </c>
      <c r="M595" s="69" t="str">
        <f>IF(tbl_cty_phi[[#This Row],[ten_ngan]]=MASTER!$B$1,ROW(),"")</f>
        <v/>
      </c>
    </row>
    <row r="596" spans="3:13">
      <c r="C596" s="67" t="s">
        <v>276</v>
      </c>
      <c r="D596" s="67" t="s">
        <v>277</v>
      </c>
      <c r="E596" s="67" t="s">
        <v>278</v>
      </c>
      <c r="F596" s="68" t="s">
        <v>942</v>
      </c>
      <c r="G596" s="69">
        <f>IF(tbl_cty_bp[[#This Row],[ten_ngan]]=MASTER!$B$1,ROW(),"")</f>
        <v>596</v>
      </c>
      <c r="I596" s="65" t="s">
        <v>1844</v>
      </c>
      <c r="J596" s="65" t="s">
        <v>1845</v>
      </c>
      <c r="K596" s="65" t="s">
        <v>1835</v>
      </c>
      <c r="L596" s="64" t="s">
        <v>930</v>
      </c>
      <c r="M596" s="69" t="str">
        <f>IF(tbl_cty_phi[[#This Row],[ten_ngan]]=MASTER!$B$1,ROW(),"")</f>
        <v/>
      </c>
    </row>
    <row r="597" spans="3:13">
      <c r="C597" s="67" t="s">
        <v>279</v>
      </c>
      <c r="D597" s="67" t="s">
        <v>1081</v>
      </c>
      <c r="E597" s="67" t="s">
        <v>278</v>
      </c>
      <c r="F597" s="68" t="s">
        <v>942</v>
      </c>
      <c r="G597" s="69">
        <f>IF(tbl_cty_bp[[#This Row],[ten_ngan]]=MASTER!$B$1,ROW(),"")</f>
        <v>597</v>
      </c>
      <c r="I597" s="65" t="s">
        <v>1848</v>
      </c>
      <c r="J597" s="65" t="s">
        <v>1849</v>
      </c>
      <c r="K597" s="65" t="s">
        <v>1835</v>
      </c>
      <c r="L597" s="64" t="s">
        <v>930</v>
      </c>
      <c r="M597" s="69" t="str">
        <f>IF(tbl_cty_phi[[#This Row],[ten_ngan]]=MASTER!$B$1,ROW(),"")</f>
        <v/>
      </c>
    </row>
    <row r="598" spans="3:13">
      <c r="C598" s="67" t="s">
        <v>280</v>
      </c>
      <c r="D598" s="67" t="s">
        <v>1082</v>
      </c>
      <c r="E598" s="67" t="s">
        <v>278</v>
      </c>
      <c r="F598" s="68" t="s">
        <v>942</v>
      </c>
      <c r="G598" s="69">
        <f>IF(tbl_cty_bp[[#This Row],[ten_ngan]]=MASTER!$B$1,ROW(),"")</f>
        <v>598</v>
      </c>
      <c r="I598" s="65" t="s">
        <v>1850</v>
      </c>
      <c r="J598" s="65" t="s">
        <v>1851</v>
      </c>
      <c r="K598" s="65" t="s">
        <v>1835</v>
      </c>
      <c r="L598" s="64" t="s">
        <v>930</v>
      </c>
      <c r="M598" s="69" t="str">
        <f>IF(tbl_cty_phi[[#This Row],[ten_ngan]]=MASTER!$B$1,ROW(),"")</f>
        <v/>
      </c>
    </row>
    <row r="599" spans="3:13">
      <c r="C599" s="67" t="s">
        <v>281</v>
      </c>
      <c r="D599" s="67" t="s">
        <v>282</v>
      </c>
      <c r="E599" s="67" t="s">
        <v>278</v>
      </c>
      <c r="F599" s="68" t="s">
        <v>942</v>
      </c>
      <c r="G599" s="69">
        <f>IF(tbl_cty_bp[[#This Row],[ten_ngan]]=MASTER!$B$1,ROW(),"")</f>
        <v>599</v>
      </c>
      <c r="I599" s="65" t="s">
        <v>1852</v>
      </c>
      <c r="J599" s="65" t="s">
        <v>1853</v>
      </c>
      <c r="K599" s="65" t="s">
        <v>1835</v>
      </c>
      <c r="L599" s="64" t="s">
        <v>930</v>
      </c>
      <c r="M599" s="69" t="str">
        <f>IF(tbl_cty_phi[[#This Row],[ten_ngan]]=MASTER!$B$1,ROW(),"")</f>
        <v/>
      </c>
    </row>
    <row r="600" spans="3:13">
      <c r="C600" s="67" t="s">
        <v>283</v>
      </c>
      <c r="D600" s="67" t="s">
        <v>284</v>
      </c>
      <c r="E600" s="67" t="s">
        <v>278</v>
      </c>
      <c r="F600" s="68" t="s">
        <v>942</v>
      </c>
      <c r="G600" s="69">
        <f>IF(tbl_cty_bp[[#This Row],[ten_ngan]]=MASTER!$B$1,ROW(),"")</f>
        <v>600</v>
      </c>
      <c r="I600" s="65" t="s">
        <v>1854</v>
      </c>
      <c r="J600" s="65" t="s">
        <v>1855</v>
      </c>
      <c r="K600" s="65" t="s">
        <v>1856</v>
      </c>
      <c r="L600" s="64" t="s">
        <v>930</v>
      </c>
      <c r="M600" s="69" t="str">
        <f>IF(tbl_cty_phi[[#This Row],[ten_ngan]]=MASTER!$B$1,ROW(),"")</f>
        <v/>
      </c>
    </row>
    <row r="601" spans="3:13">
      <c r="C601" s="67" t="s">
        <v>285</v>
      </c>
      <c r="D601" s="67" t="s">
        <v>286</v>
      </c>
      <c r="E601" s="67" t="s">
        <v>278</v>
      </c>
      <c r="F601" s="68" t="s">
        <v>942</v>
      </c>
      <c r="G601" s="69">
        <f>IF(tbl_cty_bp[[#This Row],[ten_ngan]]=MASTER!$B$1,ROW(),"")</f>
        <v>601</v>
      </c>
      <c r="I601" s="65" t="s">
        <v>1863</v>
      </c>
      <c r="J601" s="65" t="s">
        <v>1864</v>
      </c>
      <c r="K601" s="65" t="s">
        <v>1865</v>
      </c>
      <c r="L601" s="64" t="s">
        <v>930</v>
      </c>
      <c r="M601" s="69" t="str">
        <f>IF(tbl_cty_phi[[#This Row],[ten_ngan]]=MASTER!$B$1,ROW(),"")</f>
        <v/>
      </c>
    </row>
    <row r="602" spans="3:13">
      <c r="C602" s="67" t="s">
        <v>287</v>
      </c>
      <c r="D602" s="67" t="s">
        <v>288</v>
      </c>
      <c r="E602" s="67" t="s">
        <v>278</v>
      </c>
      <c r="F602" s="68" t="s">
        <v>942</v>
      </c>
      <c r="G602" s="69">
        <f>IF(tbl_cty_bp[[#This Row],[ten_ngan]]=MASTER!$B$1,ROW(),"")</f>
        <v>602</v>
      </c>
      <c r="I602" s="65" t="s">
        <v>1868</v>
      </c>
      <c r="J602" s="65" t="s">
        <v>1869</v>
      </c>
      <c r="K602" s="65" t="s">
        <v>1865</v>
      </c>
      <c r="L602" s="64" t="s">
        <v>930</v>
      </c>
      <c r="M602" s="69" t="str">
        <f>IF(tbl_cty_phi[[#This Row],[ten_ngan]]=MASTER!$B$1,ROW(),"")</f>
        <v/>
      </c>
    </row>
    <row r="603" spans="3:13">
      <c r="C603" s="67" t="s">
        <v>289</v>
      </c>
      <c r="D603" s="67" t="s">
        <v>290</v>
      </c>
      <c r="E603" s="67" t="s">
        <v>278</v>
      </c>
      <c r="F603" s="68" t="s">
        <v>942</v>
      </c>
      <c r="G603" s="69">
        <f>IF(tbl_cty_bp[[#This Row],[ten_ngan]]=MASTER!$B$1,ROW(),"")</f>
        <v>603</v>
      </c>
      <c r="I603" s="65" t="s">
        <v>1870</v>
      </c>
      <c r="J603" s="65" t="s">
        <v>1871</v>
      </c>
      <c r="K603" s="65" t="s">
        <v>1865</v>
      </c>
      <c r="L603" s="64" t="s">
        <v>930</v>
      </c>
      <c r="M603" s="69" t="str">
        <f>IF(tbl_cty_phi[[#This Row],[ten_ngan]]=MASTER!$B$1,ROW(),"")</f>
        <v/>
      </c>
    </row>
    <row r="604" spans="3:13">
      <c r="C604" s="67" t="s">
        <v>291</v>
      </c>
      <c r="D604" s="67" t="s">
        <v>292</v>
      </c>
      <c r="E604" s="67" t="s">
        <v>278</v>
      </c>
      <c r="F604" s="68" t="s">
        <v>942</v>
      </c>
      <c r="G604" s="69">
        <f>IF(tbl_cty_bp[[#This Row],[ten_ngan]]=MASTER!$B$1,ROW(),"")</f>
        <v>604</v>
      </c>
      <c r="I604" s="65" t="s">
        <v>1874</v>
      </c>
      <c r="J604" s="65" t="s">
        <v>1875</v>
      </c>
      <c r="K604" s="65" t="s">
        <v>1865</v>
      </c>
      <c r="L604" s="64" t="s">
        <v>930</v>
      </c>
      <c r="M604" s="69" t="str">
        <f>IF(tbl_cty_phi[[#This Row],[ten_ngan]]=MASTER!$B$1,ROW(),"")</f>
        <v/>
      </c>
    </row>
    <row r="605" spans="3:13">
      <c r="C605" s="67" t="s">
        <v>1083</v>
      </c>
      <c r="D605" s="67" t="s">
        <v>1084</v>
      </c>
      <c r="E605" s="67" t="s">
        <v>278</v>
      </c>
      <c r="F605" s="68" t="s">
        <v>942</v>
      </c>
      <c r="G605" s="69">
        <f>IF(tbl_cty_bp[[#This Row],[ten_ngan]]=MASTER!$B$1,ROW(),"")</f>
        <v>605</v>
      </c>
      <c r="I605" s="65" t="s">
        <v>1876</v>
      </c>
      <c r="J605" s="65" t="s">
        <v>1877</v>
      </c>
      <c r="K605" s="65" t="s">
        <v>1865</v>
      </c>
      <c r="L605" s="64" t="s">
        <v>930</v>
      </c>
      <c r="M605" s="69" t="str">
        <f>IF(tbl_cty_phi[[#This Row],[ten_ngan]]=MASTER!$B$1,ROW(),"")</f>
        <v/>
      </c>
    </row>
    <row r="606" spans="3:13">
      <c r="C606" s="67" t="s">
        <v>293</v>
      </c>
      <c r="D606" s="67" t="s">
        <v>294</v>
      </c>
      <c r="E606" s="67" t="s">
        <v>278</v>
      </c>
      <c r="F606" s="68" t="s">
        <v>942</v>
      </c>
      <c r="G606" s="69">
        <f>IF(tbl_cty_bp[[#This Row],[ten_ngan]]=MASTER!$B$1,ROW(),"")</f>
        <v>606</v>
      </c>
      <c r="I606" s="65" t="s">
        <v>1880</v>
      </c>
      <c r="J606" s="65" t="s">
        <v>1881</v>
      </c>
      <c r="K606" s="65" t="s">
        <v>1865</v>
      </c>
      <c r="L606" s="64" t="s">
        <v>930</v>
      </c>
      <c r="M606" s="69" t="str">
        <f>IF(tbl_cty_phi[[#This Row],[ten_ngan]]=MASTER!$B$1,ROW(),"")</f>
        <v/>
      </c>
    </row>
    <row r="607" spans="3:13">
      <c r="C607" s="67" t="s">
        <v>295</v>
      </c>
      <c r="D607" s="67" t="s">
        <v>296</v>
      </c>
      <c r="E607" s="67" t="s">
        <v>278</v>
      </c>
      <c r="F607" s="68" t="s">
        <v>942</v>
      </c>
      <c r="G607" s="69">
        <f>IF(tbl_cty_bp[[#This Row],[ten_ngan]]=MASTER!$B$1,ROW(),"")</f>
        <v>607</v>
      </c>
      <c r="I607" s="65" t="s">
        <v>1961</v>
      </c>
      <c r="J607" s="65" t="s">
        <v>1962</v>
      </c>
      <c r="K607" s="65" t="s">
        <v>1963</v>
      </c>
      <c r="L607" s="64" t="s">
        <v>930</v>
      </c>
      <c r="M607" s="69" t="str">
        <f>IF(tbl_cty_phi[[#This Row],[ten_ngan]]=MASTER!$B$1,ROW(),"")</f>
        <v/>
      </c>
    </row>
    <row r="608" spans="3:13">
      <c r="C608" s="67" t="s">
        <v>297</v>
      </c>
      <c r="D608" s="67" t="s">
        <v>298</v>
      </c>
      <c r="E608" s="67" t="s">
        <v>278</v>
      </c>
      <c r="F608" s="68" t="s">
        <v>942</v>
      </c>
      <c r="G608" s="69">
        <f>IF(tbl_cty_bp[[#This Row],[ten_ngan]]=MASTER!$B$1,ROW(),"")</f>
        <v>608</v>
      </c>
      <c r="I608" s="65" t="s">
        <v>1966</v>
      </c>
      <c r="J608" s="65" t="s">
        <v>1967</v>
      </c>
      <c r="K608" s="65" t="s">
        <v>1963</v>
      </c>
      <c r="L608" s="64" t="s">
        <v>930</v>
      </c>
      <c r="M608" s="69" t="str">
        <f>IF(tbl_cty_phi[[#This Row],[ten_ngan]]=MASTER!$B$1,ROW(),"")</f>
        <v/>
      </c>
    </row>
    <row r="609" spans="3:13">
      <c r="C609" s="67" t="s">
        <v>299</v>
      </c>
      <c r="D609" s="67" t="s">
        <v>300</v>
      </c>
      <c r="E609" s="67" t="s">
        <v>278</v>
      </c>
      <c r="F609" s="68" t="s">
        <v>942</v>
      </c>
      <c r="G609" s="69">
        <f>IF(tbl_cty_bp[[#This Row],[ten_ngan]]=MASTER!$B$1,ROW(),"")</f>
        <v>609</v>
      </c>
      <c r="I609" s="65" t="s">
        <v>1968</v>
      </c>
      <c r="J609" s="65" t="s">
        <v>1969</v>
      </c>
      <c r="K609" s="65" t="s">
        <v>1963</v>
      </c>
      <c r="L609" s="64" t="s">
        <v>930</v>
      </c>
      <c r="M609" s="69" t="str">
        <f>IF(tbl_cty_phi[[#This Row],[ten_ngan]]=MASTER!$B$1,ROW(),"")</f>
        <v/>
      </c>
    </row>
    <row r="610" spans="3:13">
      <c r="C610" s="67" t="s">
        <v>301</v>
      </c>
      <c r="D610" s="67" t="s">
        <v>302</v>
      </c>
      <c r="E610" s="67" t="s">
        <v>278</v>
      </c>
      <c r="F610" s="68" t="s">
        <v>942</v>
      </c>
      <c r="G610" s="69">
        <f>IF(tbl_cty_bp[[#This Row],[ten_ngan]]=MASTER!$B$1,ROW(),"")</f>
        <v>610</v>
      </c>
      <c r="I610" s="65" t="s">
        <v>1972</v>
      </c>
      <c r="J610" s="65" t="s">
        <v>1973</v>
      </c>
      <c r="K610" s="65" t="s">
        <v>1963</v>
      </c>
      <c r="L610" s="64" t="s">
        <v>930</v>
      </c>
      <c r="M610" s="69" t="str">
        <f>IF(tbl_cty_phi[[#This Row],[ten_ngan]]=MASTER!$B$1,ROW(),"")</f>
        <v/>
      </c>
    </row>
    <row r="611" spans="3:13">
      <c r="C611" s="67" t="s">
        <v>303</v>
      </c>
      <c r="D611" s="67" t="s">
        <v>304</v>
      </c>
      <c r="E611" s="67" t="s">
        <v>278</v>
      </c>
      <c r="F611" s="68" t="s">
        <v>942</v>
      </c>
      <c r="G611" s="69">
        <f>IF(tbl_cty_bp[[#This Row],[ten_ngan]]=MASTER!$B$1,ROW(),"")</f>
        <v>611</v>
      </c>
      <c r="I611" s="65" t="s">
        <v>1974</v>
      </c>
      <c r="J611" s="65" t="s">
        <v>1975</v>
      </c>
      <c r="K611" s="65" t="s">
        <v>1963</v>
      </c>
      <c r="L611" s="64" t="s">
        <v>930</v>
      </c>
      <c r="M611" s="69" t="str">
        <f>IF(tbl_cty_phi[[#This Row],[ten_ngan]]=MASTER!$B$1,ROW(),"")</f>
        <v/>
      </c>
    </row>
    <row r="612" spans="3:13">
      <c r="C612" s="67" t="s">
        <v>305</v>
      </c>
      <c r="D612" s="67" t="s">
        <v>1085</v>
      </c>
      <c r="E612" s="67" t="s">
        <v>278</v>
      </c>
      <c r="F612" s="68" t="s">
        <v>942</v>
      </c>
      <c r="G612" s="69">
        <f>IF(tbl_cty_bp[[#This Row],[ten_ngan]]=MASTER!$B$1,ROW(),"")</f>
        <v>612</v>
      </c>
      <c r="I612" s="65" t="s">
        <v>1978</v>
      </c>
      <c r="J612" s="65" t="s">
        <v>1979</v>
      </c>
      <c r="K612" s="65" t="s">
        <v>1963</v>
      </c>
      <c r="L612" s="64" t="s">
        <v>930</v>
      </c>
      <c r="M612" s="69" t="str">
        <f>IF(tbl_cty_phi[[#This Row],[ten_ngan]]=MASTER!$B$1,ROW(),"")</f>
        <v/>
      </c>
    </row>
    <row r="613" spans="3:13">
      <c r="C613" s="67" t="s">
        <v>306</v>
      </c>
      <c r="D613" s="67" t="s">
        <v>307</v>
      </c>
      <c r="E613" s="67" t="s">
        <v>278</v>
      </c>
      <c r="F613" s="68" t="s">
        <v>942</v>
      </c>
      <c r="G613" s="69">
        <f>IF(tbl_cty_bp[[#This Row],[ten_ngan]]=MASTER!$B$1,ROW(),"")</f>
        <v>613</v>
      </c>
      <c r="I613" s="65" t="s">
        <v>860</v>
      </c>
      <c r="J613" s="65" t="s">
        <v>861</v>
      </c>
      <c r="K613" s="65" t="s">
        <v>859</v>
      </c>
      <c r="L613" s="64" t="s">
        <v>930</v>
      </c>
      <c r="M613" s="69" t="str">
        <f>IF(tbl_cty_phi[[#This Row],[ten_ngan]]=MASTER!$B$1,ROW(),"")</f>
        <v/>
      </c>
    </row>
    <row r="614" spans="3:13">
      <c r="C614" s="67" t="s">
        <v>308</v>
      </c>
      <c r="D614" s="67" t="s">
        <v>309</v>
      </c>
      <c r="E614" s="67" t="s">
        <v>278</v>
      </c>
      <c r="F614" s="68" t="s">
        <v>942</v>
      </c>
      <c r="G614" s="69">
        <f>IF(tbl_cty_bp[[#This Row],[ten_ngan]]=MASTER!$B$1,ROW(),"")</f>
        <v>614</v>
      </c>
      <c r="I614" s="65" t="s">
        <v>862</v>
      </c>
      <c r="J614" s="65" t="s">
        <v>863</v>
      </c>
      <c r="K614" s="65" t="s">
        <v>864</v>
      </c>
      <c r="L614" s="64" t="s">
        <v>930</v>
      </c>
      <c r="M614" s="69" t="str">
        <f>IF(tbl_cty_phi[[#This Row],[ten_ngan]]=MASTER!$B$1,ROW(),"")</f>
        <v/>
      </c>
    </row>
    <row r="615" spans="3:13">
      <c r="C615" s="67" t="s">
        <v>310</v>
      </c>
      <c r="D615" s="67" t="s">
        <v>311</v>
      </c>
      <c r="E615" s="67" t="s">
        <v>278</v>
      </c>
      <c r="F615" s="68" t="s">
        <v>942</v>
      </c>
      <c r="G615" s="69">
        <f>IF(tbl_cty_bp[[#This Row],[ten_ngan]]=MASTER!$B$1,ROW(),"")</f>
        <v>615</v>
      </c>
      <c r="I615" s="65" t="s">
        <v>865</v>
      </c>
      <c r="J615" s="65" t="s">
        <v>866</v>
      </c>
      <c r="K615" s="65" t="s">
        <v>864</v>
      </c>
      <c r="L615" s="64" t="s">
        <v>930</v>
      </c>
      <c r="M615" s="69" t="str">
        <f>IF(tbl_cty_phi[[#This Row],[ten_ngan]]=MASTER!$B$1,ROW(),"")</f>
        <v/>
      </c>
    </row>
    <row r="616" spans="3:13">
      <c r="C616" s="67" t="s">
        <v>312</v>
      </c>
      <c r="D616" s="67" t="s">
        <v>313</v>
      </c>
      <c r="E616" s="67" t="s">
        <v>278</v>
      </c>
      <c r="F616" s="68" t="s">
        <v>942</v>
      </c>
      <c r="G616" s="69">
        <f>IF(tbl_cty_bp[[#This Row],[ten_ngan]]=MASTER!$B$1,ROW(),"")</f>
        <v>616</v>
      </c>
      <c r="I616" s="65" t="s">
        <v>867</v>
      </c>
      <c r="J616" s="65" t="s">
        <v>868</v>
      </c>
      <c r="K616" s="65" t="s">
        <v>864</v>
      </c>
      <c r="L616" s="64" t="s">
        <v>930</v>
      </c>
      <c r="M616" s="69" t="str">
        <f>IF(tbl_cty_phi[[#This Row],[ten_ngan]]=MASTER!$B$1,ROW(),"")</f>
        <v/>
      </c>
    </row>
    <row r="617" spans="3:13">
      <c r="C617" s="67" t="s">
        <v>314</v>
      </c>
      <c r="D617" s="67" t="s">
        <v>315</v>
      </c>
      <c r="E617" s="67" t="s">
        <v>278</v>
      </c>
      <c r="F617" s="68" t="s">
        <v>942</v>
      </c>
      <c r="G617" s="69">
        <f>IF(tbl_cty_bp[[#This Row],[ten_ngan]]=MASTER!$B$1,ROW(),"")</f>
        <v>617</v>
      </c>
      <c r="I617" s="65" t="s">
        <v>869</v>
      </c>
      <c r="J617" s="65" t="s">
        <v>870</v>
      </c>
      <c r="K617" s="65" t="s">
        <v>864</v>
      </c>
      <c r="L617" s="64" t="s">
        <v>930</v>
      </c>
      <c r="M617" s="69" t="str">
        <f>IF(tbl_cty_phi[[#This Row],[ten_ngan]]=MASTER!$B$1,ROW(),"")</f>
        <v/>
      </c>
    </row>
    <row r="618" spans="3:13">
      <c r="C618" s="67" t="s">
        <v>316</v>
      </c>
      <c r="D618" s="67" t="s">
        <v>317</v>
      </c>
      <c r="E618" s="67" t="s">
        <v>278</v>
      </c>
      <c r="F618" s="68" t="s">
        <v>942</v>
      </c>
      <c r="G618" s="69">
        <f>IF(tbl_cty_bp[[#This Row],[ten_ngan]]=MASTER!$B$1,ROW(),"")</f>
        <v>618</v>
      </c>
      <c r="I618" s="65" t="s">
        <v>871</v>
      </c>
      <c r="J618" s="65" t="s">
        <v>872</v>
      </c>
      <c r="K618" s="65" t="s">
        <v>864</v>
      </c>
      <c r="L618" s="64" t="s">
        <v>930</v>
      </c>
      <c r="M618" s="69" t="str">
        <f>IF(tbl_cty_phi[[#This Row],[ten_ngan]]=MASTER!$B$1,ROW(),"")</f>
        <v/>
      </c>
    </row>
    <row r="619" spans="3:13">
      <c r="C619" s="67" t="s">
        <v>318</v>
      </c>
      <c r="D619" s="67" t="s">
        <v>319</v>
      </c>
      <c r="E619" s="67" t="s">
        <v>278</v>
      </c>
      <c r="F619" s="68" t="s">
        <v>942</v>
      </c>
      <c r="G619" s="69">
        <f>IF(tbl_cty_bp[[#This Row],[ten_ngan]]=MASTER!$B$1,ROW(),"")</f>
        <v>619</v>
      </c>
      <c r="I619" s="65" t="s">
        <v>873</v>
      </c>
      <c r="J619" s="65" t="s">
        <v>874</v>
      </c>
      <c r="K619" s="65" t="s">
        <v>864</v>
      </c>
      <c r="L619" s="64" t="s">
        <v>930</v>
      </c>
      <c r="M619" s="69" t="str">
        <f>IF(tbl_cty_phi[[#This Row],[ten_ngan]]=MASTER!$B$1,ROW(),"")</f>
        <v/>
      </c>
    </row>
    <row r="620" spans="3:13">
      <c r="C620" s="67" t="s">
        <v>320</v>
      </c>
      <c r="D620" s="67" t="s">
        <v>1525</v>
      </c>
      <c r="E620" s="67" t="s">
        <v>278</v>
      </c>
      <c r="F620" s="68" t="s">
        <v>942</v>
      </c>
      <c r="G620" s="69">
        <f>IF(tbl_cty_bp[[#This Row],[ten_ngan]]=MASTER!$B$1,ROW(),"")</f>
        <v>620</v>
      </c>
      <c r="I620" s="65" t="s">
        <v>875</v>
      </c>
      <c r="J620" s="65" t="s">
        <v>876</v>
      </c>
      <c r="K620" s="65" t="s">
        <v>864</v>
      </c>
      <c r="L620" s="64" t="s">
        <v>930</v>
      </c>
      <c r="M620" s="69" t="str">
        <f>IF(tbl_cty_phi[[#This Row],[ten_ngan]]=MASTER!$B$1,ROW(),"")</f>
        <v/>
      </c>
    </row>
    <row r="621" spans="3:13">
      <c r="C621" s="67" t="s">
        <v>321</v>
      </c>
      <c r="D621" s="67" t="s">
        <v>1526</v>
      </c>
      <c r="E621" s="67" t="s">
        <v>278</v>
      </c>
      <c r="F621" s="68" t="s">
        <v>942</v>
      </c>
      <c r="G621" s="69">
        <f>IF(tbl_cty_bp[[#This Row],[ten_ngan]]=MASTER!$B$1,ROW(),"")</f>
        <v>621</v>
      </c>
      <c r="I621" s="65" t="s">
        <v>889</v>
      </c>
      <c r="J621" s="65" t="s">
        <v>890</v>
      </c>
      <c r="K621" s="65" t="s">
        <v>864</v>
      </c>
      <c r="L621" s="64" t="s">
        <v>930</v>
      </c>
      <c r="M621" s="69" t="str">
        <f>IF(tbl_cty_phi[[#This Row],[ten_ngan]]=MASTER!$B$1,ROW(),"")</f>
        <v/>
      </c>
    </row>
    <row r="622" spans="3:13">
      <c r="C622" s="67" t="s">
        <v>322</v>
      </c>
      <c r="D622" s="67" t="s">
        <v>1527</v>
      </c>
      <c r="E622" s="67" t="s">
        <v>278</v>
      </c>
      <c r="F622" s="68" t="s">
        <v>942</v>
      </c>
      <c r="G622" s="69">
        <f>IF(tbl_cty_bp[[#This Row],[ten_ngan]]=MASTER!$B$1,ROW(),"")</f>
        <v>622</v>
      </c>
      <c r="I622" s="65" t="s">
        <v>1652</v>
      </c>
      <c r="J622" s="65" t="s">
        <v>1653</v>
      </c>
      <c r="K622" s="65" t="s">
        <v>1654</v>
      </c>
      <c r="L622" s="64" t="s">
        <v>931</v>
      </c>
      <c r="M622" s="69" t="str">
        <f>IF(tbl_cty_phi[[#This Row],[ten_ngan]]=MASTER!$B$1,ROW(),"")</f>
        <v/>
      </c>
    </row>
    <row r="623" spans="3:13">
      <c r="C623" s="67" t="s">
        <v>323</v>
      </c>
      <c r="D623" s="67" t="s">
        <v>1528</v>
      </c>
      <c r="E623" s="67" t="s">
        <v>278</v>
      </c>
      <c r="F623" s="68" t="s">
        <v>942</v>
      </c>
      <c r="G623" s="69">
        <f>IF(tbl_cty_bp[[#This Row],[ten_ngan]]=MASTER!$B$1,ROW(),"")</f>
        <v>623</v>
      </c>
      <c r="I623" s="65" t="s">
        <v>1655</v>
      </c>
      <c r="J623" s="65" t="s">
        <v>1656</v>
      </c>
      <c r="K623" s="65" t="s">
        <v>1654</v>
      </c>
      <c r="L623" s="64" t="s">
        <v>931</v>
      </c>
      <c r="M623" s="69" t="str">
        <f>IF(tbl_cty_phi[[#This Row],[ten_ngan]]=MASTER!$B$1,ROW(),"")</f>
        <v/>
      </c>
    </row>
    <row r="624" spans="3:13">
      <c r="C624" s="67" t="s">
        <v>1086</v>
      </c>
      <c r="D624" s="67" t="s">
        <v>1529</v>
      </c>
      <c r="E624" s="67" t="s">
        <v>278</v>
      </c>
      <c r="F624" s="68" t="s">
        <v>942</v>
      </c>
      <c r="G624" s="69">
        <f>IF(tbl_cty_bp[[#This Row],[ten_ngan]]=MASTER!$B$1,ROW(),"")</f>
        <v>624</v>
      </c>
      <c r="I624" s="65" t="s">
        <v>1659</v>
      </c>
      <c r="J624" s="65" t="s">
        <v>1660</v>
      </c>
      <c r="K624" s="65" t="s">
        <v>1654</v>
      </c>
      <c r="L624" s="64" t="s">
        <v>931</v>
      </c>
      <c r="M624" s="69" t="str">
        <f>IF(tbl_cty_phi[[#This Row],[ten_ngan]]=MASTER!$B$1,ROW(),"")</f>
        <v/>
      </c>
    </row>
    <row r="625" spans="3:13">
      <c r="C625" s="67" t="s">
        <v>324</v>
      </c>
      <c r="D625" s="67" t="s">
        <v>1530</v>
      </c>
      <c r="E625" s="67" t="s">
        <v>278</v>
      </c>
      <c r="F625" s="68" t="s">
        <v>942</v>
      </c>
      <c r="G625" s="69">
        <f>IF(tbl_cty_bp[[#This Row],[ten_ngan]]=MASTER!$B$1,ROW(),"")</f>
        <v>625</v>
      </c>
      <c r="I625" s="65" t="s">
        <v>1667</v>
      </c>
      <c r="J625" s="65" t="s">
        <v>1668</v>
      </c>
      <c r="K625" s="65" t="s">
        <v>1654</v>
      </c>
      <c r="L625" s="64" t="s">
        <v>931</v>
      </c>
      <c r="M625" s="69" t="str">
        <f>IF(tbl_cty_phi[[#This Row],[ten_ngan]]=MASTER!$B$1,ROW(),"")</f>
        <v/>
      </c>
    </row>
    <row r="626" spans="3:13">
      <c r="C626" s="67" t="s">
        <v>325</v>
      </c>
      <c r="D626" s="67" t="s">
        <v>1531</v>
      </c>
      <c r="E626" s="67" t="s">
        <v>278</v>
      </c>
      <c r="F626" s="68" t="s">
        <v>942</v>
      </c>
      <c r="G626" s="69">
        <f>IF(tbl_cty_bp[[#This Row],[ten_ngan]]=MASTER!$B$1,ROW(),"")</f>
        <v>626</v>
      </c>
      <c r="I626" s="65" t="s">
        <v>1671</v>
      </c>
      <c r="J626" s="65" t="s">
        <v>1672</v>
      </c>
      <c r="K626" s="65" t="s">
        <v>1654</v>
      </c>
      <c r="L626" s="64" t="s">
        <v>931</v>
      </c>
      <c r="M626" s="69" t="str">
        <f>IF(tbl_cty_phi[[#This Row],[ten_ngan]]=MASTER!$B$1,ROW(),"")</f>
        <v/>
      </c>
    </row>
    <row r="627" spans="3:13">
      <c r="C627" s="67" t="s">
        <v>326</v>
      </c>
      <c r="D627" s="67" t="s">
        <v>1532</v>
      </c>
      <c r="E627" s="67" t="s">
        <v>278</v>
      </c>
      <c r="F627" s="68" t="s">
        <v>942</v>
      </c>
      <c r="G627" s="69">
        <f>IF(tbl_cty_bp[[#This Row],[ten_ngan]]=MASTER!$B$1,ROW(),"")</f>
        <v>627</v>
      </c>
      <c r="I627" s="65" t="s">
        <v>1675</v>
      </c>
      <c r="J627" s="65" t="s">
        <v>1676</v>
      </c>
      <c r="K627" s="65" t="s">
        <v>1654</v>
      </c>
      <c r="L627" s="64" t="s">
        <v>931</v>
      </c>
      <c r="M627" s="69" t="str">
        <f>IF(tbl_cty_phi[[#This Row],[ten_ngan]]=MASTER!$B$1,ROW(),"")</f>
        <v/>
      </c>
    </row>
    <row r="628" spans="3:13">
      <c r="C628" s="67" t="s">
        <v>327</v>
      </c>
      <c r="D628" s="67" t="s">
        <v>1533</v>
      </c>
      <c r="E628" s="67" t="s">
        <v>278</v>
      </c>
      <c r="F628" s="68" t="s">
        <v>942</v>
      </c>
      <c r="G628" s="69">
        <f>IF(tbl_cty_bp[[#This Row],[ten_ngan]]=MASTER!$B$1,ROW(),"")</f>
        <v>628</v>
      </c>
      <c r="I628" s="65" t="s">
        <v>1833</v>
      </c>
      <c r="J628" s="65" t="s">
        <v>1834</v>
      </c>
      <c r="K628" s="65" t="s">
        <v>1835</v>
      </c>
      <c r="L628" s="64" t="s">
        <v>931</v>
      </c>
      <c r="M628" s="69" t="str">
        <f>IF(tbl_cty_phi[[#This Row],[ten_ngan]]=MASTER!$B$1,ROW(),"")</f>
        <v/>
      </c>
    </row>
    <row r="629" spans="3:13">
      <c r="C629" s="67" t="s">
        <v>328</v>
      </c>
      <c r="D629" s="67" t="s">
        <v>1534</v>
      </c>
      <c r="E629" s="67" t="s">
        <v>278</v>
      </c>
      <c r="F629" s="68" t="s">
        <v>942</v>
      </c>
      <c r="G629" s="69">
        <f>IF(tbl_cty_bp[[#This Row],[ten_ngan]]=MASTER!$B$1,ROW(),"")</f>
        <v>629</v>
      </c>
      <c r="I629" s="65" t="s">
        <v>1836</v>
      </c>
      <c r="J629" s="65" t="s">
        <v>1837</v>
      </c>
      <c r="K629" s="65" t="s">
        <v>1835</v>
      </c>
      <c r="L629" s="64" t="s">
        <v>931</v>
      </c>
      <c r="M629" s="69" t="str">
        <f>IF(tbl_cty_phi[[#This Row],[ten_ngan]]=MASTER!$B$1,ROW(),"")</f>
        <v/>
      </c>
    </row>
    <row r="630" spans="3:13">
      <c r="C630" s="67" t="s">
        <v>329</v>
      </c>
      <c r="D630" s="67" t="s">
        <v>1535</v>
      </c>
      <c r="E630" s="67" t="s">
        <v>278</v>
      </c>
      <c r="F630" s="68" t="s">
        <v>942</v>
      </c>
      <c r="G630" s="69">
        <f>IF(tbl_cty_bp[[#This Row],[ten_ngan]]=MASTER!$B$1,ROW(),"")</f>
        <v>630</v>
      </c>
      <c r="I630" s="65" t="s">
        <v>1838</v>
      </c>
      <c r="J630" s="65" t="s">
        <v>1839</v>
      </c>
      <c r="K630" s="65" t="s">
        <v>1835</v>
      </c>
      <c r="L630" s="64" t="s">
        <v>931</v>
      </c>
      <c r="M630" s="69" t="str">
        <f>IF(tbl_cty_phi[[#This Row],[ten_ngan]]=MASTER!$B$1,ROW(),"")</f>
        <v/>
      </c>
    </row>
    <row r="631" spans="3:13">
      <c r="C631" s="67" t="s">
        <v>330</v>
      </c>
      <c r="D631" s="67" t="s">
        <v>1536</v>
      </c>
      <c r="E631" s="67" t="s">
        <v>278</v>
      </c>
      <c r="F631" s="68" t="s">
        <v>942</v>
      </c>
      <c r="G631" s="69">
        <f>IF(tbl_cty_bp[[#This Row],[ten_ngan]]=MASTER!$B$1,ROW(),"")</f>
        <v>631</v>
      </c>
      <c r="I631" s="65" t="s">
        <v>1840</v>
      </c>
      <c r="J631" s="65" t="s">
        <v>1841</v>
      </c>
      <c r="K631" s="65" t="s">
        <v>1835</v>
      </c>
      <c r="L631" s="64" t="s">
        <v>931</v>
      </c>
      <c r="M631" s="69" t="str">
        <f>IF(tbl_cty_phi[[#This Row],[ten_ngan]]=MASTER!$B$1,ROW(),"")</f>
        <v/>
      </c>
    </row>
    <row r="632" spans="3:13">
      <c r="C632" s="67" t="s">
        <v>331</v>
      </c>
      <c r="D632" s="67" t="s">
        <v>1537</v>
      </c>
      <c r="E632" s="67" t="s">
        <v>278</v>
      </c>
      <c r="F632" s="68" t="s">
        <v>942</v>
      </c>
      <c r="G632" s="69">
        <f>IF(tbl_cty_bp[[#This Row],[ten_ngan]]=MASTER!$B$1,ROW(),"")</f>
        <v>632</v>
      </c>
      <c r="I632" s="65" t="s">
        <v>1842</v>
      </c>
      <c r="J632" s="65" t="s">
        <v>1843</v>
      </c>
      <c r="K632" s="65" t="s">
        <v>1835</v>
      </c>
      <c r="L632" s="64" t="s">
        <v>931</v>
      </c>
      <c r="M632" s="69" t="str">
        <f>IF(tbl_cty_phi[[#This Row],[ten_ngan]]=MASTER!$B$1,ROW(),"")</f>
        <v/>
      </c>
    </row>
    <row r="633" spans="3:13">
      <c r="C633" s="67" t="s">
        <v>332</v>
      </c>
      <c r="D633" s="67" t="s">
        <v>1538</v>
      </c>
      <c r="E633" s="67" t="s">
        <v>278</v>
      </c>
      <c r="F633" s="68" t="s">
        <v>942</v>
      </c>
      <c r="G633" s="69">
        <f>IF(tbl_cty_bp[[#This Row],[ten_ngan]]=MASTER!$B$1,ROW(),"")</f>
        <v>633</v>
      </c>
      <c r="I633" s="65" t="s">
        <v>1844</v>
      </c>
      <c r="J633" s="65" t="s">
        <v>1845</v>
      </c>
      <c r="K633" s="65" t="s">
        <v>1835</v>
      </c>
      <c r="L633" s="64" t="s">
        <v>931</v>
      </c>
      <c r="M633" s="69" t="str">
        <f>IF(tbl_cty_phi[[#This Row],[ten_ngan]]=MASTER!$B$1,ROW(),"")</f>
        <v/>
      </c>
    </row>
    <row r="634" spans="3:13">
      <c r="C634" s="67" t="s">
        <v>333</v>
      </c>
      <c r="D634" s="67" t="s">
        <v>1539</v>
      </c>
      <c r="E634" s="67" t="s">
        <v>278</v>
      </c>
      <c r="F634" s="68" t="s">
        <v>942</v>
      </c>
      <c r="G634" s="69">
        <f>IF(tbl_cty_bp[[#This Row],[ten_ngan]]=MASTER!$B$1,ROW(),"")</f>
        <v>634</v>
      </c>
      <c r="I634" s="65" t="s">
        <v>1848</v>
      </c>
      <c r="J634" s="65" t="s">
        <v>1849</v>
      </c>
      <c r="K634" s="65" t="s">
        <v>1835</v>
      </c>
      <c r="L634" s="64" t="s">
        <v>931</v>
      </c>
      <c r="M634" s="69" t="str">
        <f>IF(tbl_cty_phi[[#This Row],[ten_ngan]]=MASTER!$B$1,ROW(),"")</f>
        <v/>
      </c>
    </row>
    <row r="635" spans="3:13">
      <c r="C635" s="67" t="s">
        <v>334</v>
      </c>
      <c r="D635" s="67" t="s">
        <v>1540</v>
      </c>
      <c r="E635" s="67" t="s">
        <v>278</v>
      </c>
      <c r="F635" s="68" t="s">
        <v>942</v>
      </c>
      <c r="G635" s="69">
        <f>IF(tbl_cty_bp[[#This Row],[ten_ngan]]=MASTER!$B$1,ROW(),"")</f>
        <v>635</v>
      </c>
      <c r="I635" s="65" t="s">
        <v>1850</v>
      </c>
      <c r="J635" s="65" t="s">
        <v>1851</v>
      </c>
      <c r="K635" s="65" t="s">
        <v>1835</v>
      </c>
      <c r="L635" s="64" t="s">
        <v>931</v>
      </c>
      <c r="M635" s="69" t="str">
        <f>IF(tbl_cty_phi[[#This Row],[ten_ngan]]=MASTER!$B$1,ROW(),"")</f>
        <v/>
      </c>
    </row>
    <row r="636" spans="3:13">
      <c r="C636" s="67" t="s">
        <v>335</v>
      </c>
      <c r="D636" s="67" t="s">
        <v>1541</v>
      </c>
      <c r="E636" s="67" t="s">
        <v>278</v>
      </c>
      <c r="F636" s="68" t="s">
        <v>942</v>
      </c>
      <c r="G636" s="69">
        <f>IF(tbl_cty_bp[[#This Row],[ten_ngan]]=MASTER!$B$1,ROW(),"")</f>
        <v>636</v>
      </c>
      <c r="I636" s="65" t="s">
        <v>1852</v>
      </c>
      <c r="J636" s="65" t="s">
        <v>1853</v>
      </c>
      <c r="K636" s="65" t="s">
        <v>1835</v>
      </c>
      <c r="L636" s="64" t="s">
        <v>931</v>
      </c>
      <c r="M636" s="69" t="str">
        <f>IF(tbl_cty_phi[[#This Row],[ten_ngan]]=MASTER!$B$1,ROW(),"")</f>
        <v/>
      </c>
    </row>
    <row r="637" spans="3:13">
      <c r="C637" s="67" t="s">
        <v>336</v>
      </c>
      <c r="D637" s="67" t="s">
        <v>1542</v>
      </c>
      <c r="E637" s="67" t="s">
        <v>278</v>
      </c>
      <c r="F637" s="68" t="s">
        <v>942</v>
      </c>
      <c r="G637" s="69">
        <f>IF(tbl_cty_bp[[#This Row],[ten_ngan]]=MASTER!$B$1,ROW(),"")</f>
        <v>637</v>
      </c>
      <c r="I637" s="65" t="s">
        <v>1854</v>
      </c>
      <c r="J637" s="65" t="s">
        <v>1855</v>
      </c>
      <c r="K637" s="65" t="s">
        <v>1856</v>
      </c>
      <c r="L637" s="64" t="s">
        <v>931</v>
      </c>
      <c r="M637" s="69" t="str">
        <f>IF(tbl_cty_phi[[#This Row],[ten_ngan]]=MASTER!$B$1,ROW(),"")</f>
        <v/>
      </c>
    </row>
    <row r="638" spans="3:13">
      <c r="C638" s="67" t="s">
        <v>337</v>
      </c>
      <c r="D638" s="67" t="s">
        <v>1543</v>
      </c>
      <c r="E638" s="67" t="s">
        <v>278</v>
      </c>
      <c r="F638" s="68" t="s">
        <v>942</v>
      </c>
      <c r="G638" s="69">
        <f>IF(tbl_cty_bp[[#This Row],[ten_ngan]]=MASTER!$B$1,ROW(),"")</f>
        <v>638</v>
      </c>
      <c r="I638" s="65" t="s">
        <v>1863</v>
      </c>
      <c r="J638" s="65" t="s">
        <v>1864</v>
      </c>
      <c r="K638" s="65" t="s">
        <v>1865</v>
      </c>
      <c r="L638" s="64" t="s">
        <v>931</v>
      </c>
      <c r="M638" s="69" t="str">
        <f>IF(tbl_cty_phi[[#This Row],[ten_ngan]]=MASTER!$B$1,ROW(),"")</f>
        <v/>
      </c>
    </row>
    <row r="639" spans="3:13">
      <c r="C639" s="67" t="s">
        <v>338</v>
      </c>
      <c r="D639" s="67" t="s">
        <v>1544</v>
      </c>
      <c r="E639" s="67" t="s">
        <v>278</v>
      </c>
      <c r="F639" s="68" t="s">
        <v>942</v>
      </c>
      <c r="G639" s="69">
        <f>IF(tbl_cty_bp[[#This Row],[ten_ngan]]=MASTER!$B$1,ROW(),"")</f>
        <v>639</v>
      </c>
      <c r="I639" s="65" t="s">
        <v>1868</v>
      </c>
      <c r="J639" s="65" t="s">
        <v>1869</v>
      </c>
      <c r="K639" s="65" t="s">
        <v>1865</v>
      </c>
      <c r="L639" s="64" t="s">
        <v>931</v>
      </c>
      <c r="M639" s="69" t="str">
        <f>IF(tbl_cty_phi[[#This Row],[ten_ngan]]=MASTER!$B$1,ROW(),"")</f>
        <v/>
      </c>
    </row>
    <row r="640" spans="3:13">
      <c r="C640" s="67" t="s">
        <v>339</v>
      </c>
      <c r="D640" s="67" t="s">
        <v>1545</v>
      </c>
      <c r="E640" s="67" t="s">
        <v>278</v>
      </c>
      <c r="F640" s="68" t="s">
        <v>942</v>
      </c>
      <c r="G640" s="69">
        <f>IF(tbl_cty_bp[[#This Row],[ten_ngan]]=MASTER!$B$1,ROW(),"")</f>
        <v>640</v>
      </c>
      <c r="I640" s="65" t="s">
        <v>1870</v>
      </c>
      <c r="J640" s="65" t="s">
        <v>1871</v>
      </c>
      <c r="K640" s="65" t="s">
        <v>1865</v>
      </c>
      <c r="L640" s="64" t="s">
        <v>931</v>
      </c>
      <c r="M640" s="69" t="str">
        <f>IF(tbl_cty_phi[[#This Row],[ten_ngan]]=MASTER!$B$1,ROW(),"")</f>
        <v/>
      </c>
    </row>
    <row r="641" spans="3:13">
      <c r="C641" s="67" t="s">
        <v>340</v>
      </c>
      <c r="D641" s="67" t="s">
        <v>1546</v>
      </c>
      <c r="E641" s="67" t="s">
        <v>278</v>
      </c>
      <c r="F641" s="68" t="s">
        <v>942</v>
      </c>
      <c r="G641" s="69">
        <f>IF(tbl_cty_bp[[#This Row],[ten_ngan]]=MASTER!$B$1,ROW(),"")</f>
        <v>641</v>
      </c>
      <c r="I641" s="65" t="s">
        <v>1874</v>
      </c>
      <c r="J641" s="65" t="s">
        <v>1875</v>
      </c>
      <c r="K641" s="65" t="s">
        <v>1865</v>
      </c>
      <c r="L641" s="64" t="s">
        <v>931</v>
      </c>
      <c r="M641" s="69" t="str">
        <f>IF(tbl_cty_phi[[#This Row],[ten_ngan]]=MASTER!$B$1,ROW(),"")</f>
        <v/>
      </c>
    </row>
    <row r="642" spans="3:13">
      <c r="C642" s="67" t="s">
        <v>341</v>
      </c>
      <c r="D642" s="67" t="s">
        <v>1547</v>
      </c>
      <c r="E642" s="67" t="s">
        <v>278</v>
      </c>
      <c r="F642" s="68" t="s">
        <v>942</v>
      </c>
      <c r="G642" s="69">
        <f>IF(tbl_cty_bp[[#This Row],[ten_ngan]]=MASTER!$B$1,ROW(),"")</f>
        <v>642</v>
      </c>
      <c r="I642" s="65" t="s">
        <v>1876</v>
      </c>
      <c r="J642" s="65" t="s">
        <v>1877</v>
      </c>
      <c r="K642" s="65" t="s">
        <v>1865</v>
      </c>
      <c r="L642" s="64" t="s">
        <v>931</v>
      </c>
      <c r="M642" s="69" t="str">
        <f>IF(tbl_cty_phi[[#This Row],[ten_ngan]]=MASTER!$B$1,ROW(),"")</f>
        <v/>
      </c>
    </row>
    <row r="643" spans="3:13">
      <c r="C643" s="67" t="s">
        <v>342</v>
      </c>
      <c r="D643" s="67" t="s">
        <v>1548</v>
      </c>
      <c r="E643" s="67" t="s">
        <v>278</v>
      </c>
      <c r="F643" s="68" t="s">
        <v>942</v>
      </c>
      <c r="G643" s="69">
        <f>IF(tbl_cty_bp[[#This Row],[ten_ngan]]=MASTER!$B$1,ROW(),"")</f>
        <v>643</v>
      </c>
      <c r="I643" s="65" t="s">
        <v>1880</v>
      </c>
      <c r="J643" s="65" t="s">
        <v>1881</v>
      </c>
      <c r="K643" s="65" t="s">
        <v>1865</v>
      </c>
      <c r="L643" s="64" t="s">
        <v>931</v>
      </c>
      <c r="M643" s="69" t="str">
        <f>IF(tbl_cty_phi[[#This Row],[ten_ngan]]=MASTER!$B$1,ROW(),"")</f>
        <v/>
      </c>
    </row>
    <row r="644" spans="3:13">
      <c r="C644" s="67" t="s">
        <v>1087</v>
      </c>
      <c r="D644" s="67" t="s">
        <v>1549</v>
      </c>
      <c r="E644" s="67" t="s">
        <v>278</v>
      </c>
      <c r="F644" s="68" t="s">
        <v>942</v>
      </c>
      <c r="G644" s="69">
        <f>IF(tbl_cty_bp[[#This Row],[ten_ngan]]=MASTER!$B$1,ROW(),"")</f>
        <v>644</v>
      </c>
      <c r="I644" s="65" t="s">
        <v>1961</v>
      </c>
      <c r="J644" s="65" t="s">
        <v>1962</v>
      </c>
      <c r="K644" s="65" t="s">
        <v>1963</v>
      </c>
      <c r="L644" s="64" t="s">
        <v>931</v>
      </c>
      <c r="M644" s="69" t="str">
        <f>IF(tbl_cty_phi[[#This Row],[ten_ngan]]=MASTER!$B$1,ROW(),"")</f>
        <v/>
      </c>
    </row>
    <row r="645" spans="3:13">
      <c r="C645" s="67" t="s">
        <v>1088</v>
      </c>
      <c r="D645" s="67" t="s">
        <v>1550</v>
      </c>
      <c r="E645" s="67" t="s">
        <v>278</v>
      </c>
      <c r="F645" s="68" t="s">
        <v>942</v>
      </c>
      <c r="G645" s="69">
        <f>IF(tbl_cty_bp[[#This Row],[ten_ngan]]=MASTER!$B$1,ROW(),"")</f>
        <v>645</v>
      </c>
      <c r="I645" s="65" t="s">
        <v>1966</v>
      </c>
      <c r="J645" s="65" t="s">
        <v>1967</v>
      </c>
      <c r="K645" s="65" t="s">
        <v>1963</v>
      </c>
      <c r="L645" s="64" t="s">
        <v>931</v>
      </c>
      <c r="M645" s="69" t="str">
        <f>IF(tbl_cty_phi[[#This Row],[ten_ngan]]=MASTER!$B$1,ROW(),"")</f>
        <v/>
      </c>
    </row>
    <row r="646" spans="3:13">
      <c r="C646" s="67" t="s">
        <v>1089</v>
      </c>
      <c r="D646" s="67" t="s">
        <v>1551</v>
      </c>
      <c r="E646" s="67" t="s">
        <v>278</v>
      </c>
      <c r="F646" s="68" t="s">
        <v>942</v>
      </c>
      <c r="G646" s="69">
        <f>IF(tbl_cty_bp[[#This Row],[ten_ngan]]=MASTER!$B$1,ROW(),"")</f>
        <v>646</v>
      </c>
      <c r="I646" s="65" t="s">
        <v>1968</v>
      </c>
      <c r="J646" s="65" t="s">
        <v>1969</v>
      </c>
      <c r="K646" s="65" t="s">
        <v>1963</v>
      </c>
      <c r="L646" s="64" t="s">
        <v>931</v>
      </c>
      <c r="M646" s="69" t="str">
        <f>IF(tbl_cty_phi[[#This Row],[ten_ngan]]=MASTER!$B$1,ROW(),"")</f>
        <v/>
      </c>
    </row>
    <row r="647" spans="3:13">
      <c r="C647" s="67" t="s">
        <v>1090</v>
      </c>
      <c r="D647" s="67" t="s">
        <v>1552</v>
      </c>
      <c r="E647" s="67" t="s">
        <v>278</v>
      </c>
      <c r="F647" s="68" t="s">
        <v>942</v>
      </c>
      <c r="G647" s="69">
        <f>IF(tbl_cty_bp[[#This Row],[ten_ngan]]=MASTER!$B$1,ROW(),"")</f>
        <v>647</v>
      </c>
      <c r="I647" s="65" t="s">
        <v>1972</v>
      </c>
      <c r="J647" s="65" t="s">
        <v>1973</v>
      </c>
      <c r="K647" s="65" t="s">
        <v>1963</v>
      </c>
      <c r="L647" s="64" t="s">
        <v>931</v>
      </c>
      <c r="M647" s="69" t="str">
        <f>IF(tbl_cty_phi[[#This Row],[ten_ngan]]=MASTER!$B$1,ROW(),"")</f>
        <v/>
      </c>
    </row>
    <row r="648" spans="3:13">
      <c r="C648" s="67" t="s">
        <v>343</v>
      </c>
      <c r="D648" s="67" t="s">
        <v>344</v>
      </c>
      <c r="E648" s="67" t="s">
        <v>278</v>
      </c>
      <c r="F648" s="68" t="s">
        <v>942</v>
      </c>
      <c r="G648" s="69">
        <f>IF(tbl_cty_bp[[#This Row],[ten_ngan]]=MASTER!$B$1,ROW(),"")</f>
        <v>648</v>
      </c>
      <c r="I648" s="65" t="s">
        <v>1974</v>
      </c>
      <c r="J648" s="65" t="s">
        <v>1975</v>
      </c>
      <c r="K648" s="65" t="s">
        <v>1963</v>
      </c>
      <c r="L648" s="64" t="s">
        <v>931</v>
      </c>
      <c r="M648" s="69" t="str">
        <f>IF(tbl_cty_phi[[#This Row],[ten_ngan]]=MASTER!$B$1,ROW(),"")</f>
        <v/>
      </c>
    </row>
    <row r="649" spans="3:13">
      <c r="C649" s="67" t="s">
        <v>345</v>
      </c>
      <c r="D649" s="67" t="s">
        <v>346</v>
      </c>
      <c r="E649" s="67" t="s">
        <v>278</v>
      </c>
      <c r="F649" s="68" t="s">
        <v>942</v>
      </c>
      <c r="G649" s="69">
        <f>IF(tbl_cty_bp[[#This Row],[ten_ngan]]=MASTER!$B$1,ROW(),"")</f>
        <v>649</v>
      </c>
      <c r="I649" s="65" t="s">
        <v>1978</v>
      </c>
      <c r="J649" s="65" t="s">
        <v>1979</v>
      </c>
      <c r="K649" s="65" t="s">
        <v>1963</v>
      </c>
      <c r="L649" s="64" t="s">
        <v>931</v>
      </c>
      <c r="M649" s="69" t="str">
        <f>IF(tbl_cty_phi[[#This Row],[ten_ngan]]=MASTER!$B$1,ROW(),"")</f>
        <v/>
      </c>
    </row>
    <row r="650" spans="3:13">
      <c r="C650" s="67" t="s">
        <v>347</v>
      </c>
      <c r="D650" s="67" t="s">
        <v>348</v>
      </c>
      <c r="E650" s="67" t="s">
        <v>278</v>
      </c>
      <c r="F650" s="68" t="s">
        <v>942</v>
      </c>
      <c r="G650" s="69">
        <f>IF(tbl_cty_bp[[#This Row],[ten_ngan]]=MASTER!$B$1,ROW(),"")</f>
        <v>650</v>
      </c>
      <c r="I650" s="65" t="s">
        <v>860</v>
      </c>
      <c r="J650" s="65" t="s">
        <v>861</v>
      </c>
      <c r="K650" s="65" t="s">
        <v>859</v>
      </c>
      <c r="L650" s="64" t="s">
        <v>931</v>
      </c>
      <c r="M650" s="69" t="str">
        <f>IF(tbl_cty_phi[[#This Row],[ten_ngan]]=MASTER!$B$1,ROW(),"")</f>
        <v/>
      </c>
    </row>
    <row r="651" spans="3:13">
      <c r="C651" s="67" t="s">
        <v>349</v>
      </c>
      <c r="D651" s="67" t="s">
        <v>350</v>
      </c>
      <c r="E651" s="67" t="s">
        <v>278</v>
      </c>
      <c r="F651" s="68" t="s">
        <v>942</v>
      </c>
      <c r="G651" s="69">
        <f>IF(tbl_cty_bp[[#This Row],[ten_ngan]]=MASTER!$B$1,ROW(),"")</f>
        <v>651</v>
      </c>
      <c r="I651" s="65" t="s">
        <v>862</v>
      </c>
      <c r="J651" s="65" t="s">
        <v>863</v>
      </c>
      <c r="K651" s="65" t="s">
        <v>864</v>
      </c>
      <c r="L651" s="64" t="s">
        <v>931</v>
      </c>
      <c r="M651" s="69" t="str">
        <f>IF(tbl_cty_phi[[#This Row],[ten_ngan]]=MASTER!$B$1,ROW(),"")</f>
        <v/>
      </c>
    </row>
    <row r="652" spans="3:13">
      <c r="C652" s="67" t="s">
        <v>351</v>
      </c>
      <c r="D652" s="67" t="s">
        <v>352</v>
      </c>
      <c r="E652" s="67" t="s">
        <v>278</v>
      </c>
      <c r="F652" s="68" t="s">
        <v>942</v>
      </c>
      <c r="G652" s="69">
        <f>IF(tbl_cty_bp[[#This Row],[ten_ngan]]=MASTER!$B$1,ROW(),"")</f>
        <v>652</v>
      </c>
      <c r="I652" s="65" t="s">
        <v>865</v>
      </c>
      <c r="J652" s="65" t="s">
        <v>866</v>
      </c>
      <c r="K652" s="65" t="s">
        <v>864</v>
      </c>
      <c r="L652" s="64" t="s">
        <v>931</v>
      </c>
      <c r="M652" s="69" t="str">
        <f>IF(tbl_cty_phi[[#This Row],[ten_ngan]]=MASTER!$B$1,ROW(),"")</f>
        <v/>
      </c>
    </row>
    <row r="653" spans="3:13">
      <c r="C653" s="67" t="s">
        <v>353</v>
      </c>
      <c r="D653" s="67" t="s">
        <v>354</v>
      </c>
      <c r="E653" s="67" t="s">
        <v>278</v>
      </c>
      <c r="F653" s="68" t="s">
        <v>942</v>
      </c>
      <c r="G653" s="69">
        <f>IF(tbl_cty_bp[[#This Row],[ten_ngan]]=MASTER!$B$1,ROW(),"")</f>
        <v>653</v>
      </c>
      <c r="I653" s="65" t="s">
        <v>867</v>
      </c>
      <c r="J653" s="65" t="s">
        <v>868</v>
      </c>
      <c r="K653" s="65" t="s">
        <v>864</v>
      </c>
      <c r="L653" s="64" t="s">
        <v>931</v>
      </c>
      <c r="M653" s="69" t="str">
        <f>IF(tbl_cty_phi[[#This Row],[ten_ngan]]=MASTER!$B$1,ROW(),"")</f>
        <v/>
      </c>
    </row>
    <row r="654" spans="3:13">
      <c r="C654" s="67" t="s">
        <v>355</v>
      </c>
      <c r="D654" s="67" t="s">
        <v>356</v>
      </c>
      <c r="E654" s="67" t="s">
        <v>278</v>
      </c>
      <c r="F654" s="68" t="s">
        <v>942</v>
      </c>
      <c r="G654" s="69">
        <f>IF(tbl_cty_bp[[#This Row],[ten_ngan]]=MASTER!$B$1,ROW(),"")</f>
        <v>654</v>
      </c>
      <c r="I654" s="65" t="s">
        <v>869</v>
      </c>
      <c r="J654" s="65" t="s">
        <v>870</v>
      </c>
      <c r="K654" s="65" t="s">
        <v>864</v>
      </c>
      <c r="L654" s="64" t="s">
        <v>931</v>
      </c>
      <c r="M654" s="69" t="str">
        <f>IF(tbl_cty_phi[[#This Row],[ten_ngan]]=MASTER!$B$1,ROW(),"")</f>
        <v/>
      </c>
    </row>
    <row r="655" spans="3:13">
      <c r="C655" s="67" t="s">
        <v>357</v>
      </c>
      <c r="D655" s="67" t="s">
        <v>1091</v>
      </c>
      <c r="E655" s="67" t="s">
        <v>278</v>
      </c>
      <c r="F655" s="68" t="s">
        <v>942</v>
      </c>
      <c r="G655" s="69">
        <f>IF(tbl_cty_bp[[#This Row],[ten_ngan]]=MASTER!$B$1,ROW(),"")</f>
        <v>655</v>
      </c>
      <c r="I655" s="65" t="s">
        <v>871</v>
      </c>
      <c r="J655" s="65" t="s">
        <v>872</v>
      </c>
      <c r="K655" s="65" t="s">
        <v>864</v>
      </c>
      <c r="L655" s="64" t="s">
        <v>931</v>
      </c>
      <c r="M655" s="69" t="str">
        <f>IF(tbl_cty_phi[[#This Row],[ten_ngan]]=MASTER!$B$1,ROW(),"")</f>
        <v/>
      </c>
    </row>
    <row r="656" spans="3:13">
      <c r="C656" s="67" t="s">
        <v>358</v>
      </c>
      <c r="D656" s="67" t="s">
        <v>1092</v>
      </c>
      <c r="E656" s="67" t="s">
        <v>278</v>
      </c>
      <c r="F656" s="68" t="s">
        <v>942</v>
      </c>
      <c r="G656" s="69">
        <f>IF(tbl_cty_bp[[#This Row],[ten_ngan]]=MASTER!$B$1,ROW(),"")</f>
        <v>656</v>
      </c>
      <c r="I656" s="65" t="s">
        <v>873</v>
      </c>
      <c r="J656" s="65" t="s">
        <v>874</v>
      </c>
      <c r="K656" s="65" t="s">
        <v>864</v>
      </c>
      <c r="L656" s="64" t="s">
        <v>931</v>
      </c>
      <c r="M656" s="69" t="str">
        <f>IF(tbl_cty_phi[[#This Row],[ten_ngan]]=MASTER!$B$1,ROW(),"")</f>
        <v/>
      </c>
    </row>
    <row r="657" spans="3:13">
      <c r="C657" s="67" t="s">
        <v>1093</v>
      </c>
      <c r="D657" s="67" t="s">
        <v>1094</v>
      </c>
      <c r="E657" s="67" t="s">
        <v>278</v>
      </c>
      <c r="F657" s="68" t="s">
        <v>942</v>
      </c>
      <c r="G657" s="69">
        <f>IF(tbl_cty_bp[[#This Row],[ten_ngan]]=MASTER!$B$1,ROW(),"")</f>
        <v>657</v>
      </c>
      <c r="I657" s="65" t="s">
        <v>875</v>
      </c>
      <c r="J657" s="65" t="s">
        <v>876</v>
      </c>
      <c r="K657" s="65" t="s">
        <v>864</v>
      </c>
      <c r="L657" s="64" t="s">
        <v>931</v>
      </c>
      <c r="M657" s="69" t="str">
        <f>IF(tbl_cty_phi[[#This Row],[ten_ngan]]=MASTER!$B$1,ROW(),"")</f>
        <v/>
      </c>
    </row>
    <row r="658" spans="3:13">
      <c r="C658" s="67" t="s">
        <v>359</v>
      </c>
      <c r="D658" s="67" t="s">
        <v>360</v>
      </c>
      <c r="E658" s="67" t="s">
        <v>278</v>
      </c>
      <c r="F658" s="68" t="s">
        <v>942</v>
      </c>
      <c r="G658" s="69">
        <f>IF(tbl_cty_bp[[#This Row],[ten_ngan]]=MASTER!$B$1,ROW(),"")</f>
        <v>658</v>
      </c>
      <c r="I658" s="65" t="s">
        <v>1850</v>
      </c>
      <c r="J658" s="65" t="s">
        <v>1851</v>
      </c>
      <c r="K658" s="65" t="s">
        <v>1835</v>
      </c>
      <c r="L658" s="64" t="s">
        <v>932</v>
      </c>
      <c r="M658" s="69" t="str">
        <f>IF(tbl_cty_phi[[#This Row],[ten_ngan]]=MASTER!$B$1,ROW(),"")</f>
        <v/>
      </c>
    </row>
    <row r="659" spans="3:13">
      <c r="C659" s="67" t="s">
        <v>361</v>
      </c>
      <c r="D659" s="67" t="s">
        <v>362</v>
      </c>
      <c r="E659" s="67" t="s">
        <v>278</v>
      </c>
      <c r="F659" s="68" t="s">
        <v>942</v>
      </c>
      <c r="G659" s="69">
        <f>IF(tbl_cty_bp[[#This Row],[ten_ngan]]=MASTER!$B$1,ROW(),"")</f>
        <v>659</v>
      </c>
      <c r="I659" s="65" t="s">
        <v>1852</v>
      </c>
      <c r="J659" s="65" t="s">
        <v>1853</v>
      </c>
      <c r="K659" s="65" t="s">
        <v>1835</v>
      </c>
      <c r="L659" s="64" t="s">
        <v>932</v>
      </c>
      <c r="M659" s="69" t="str">
        <f>IF(tbl_cty_phi[[#This Row],[ten_ngan]]=MASTER!$B$1,ROW(),"")</f>
        <v/>
      </c>
    </row>
    <row r="660" spans="3:13">
      <c r="C660" s="67" t="s">
        <v>363</v>
      </c>
      <c r="D660" s="67" t="s">
        <v>364</v>
      </c>
      <c r="E660" s="67" t="s">
        <v>278</v>
      </c>
      <c r="F660" s="68" t="s">
        <v>942</v>
      </c>
      <c r="G660" s="69">
        <f>IF(tbl_cty_bp[[#This Row],[ten_ngan]]=MASTER!$B$1,ROW(),"")</f>
        <v>660</v>
      </c>
      <c r="I660" s="65" t="s">
        <v>860</v>
      </c>
      <c r="J660" s="65" t="s">
        <v>861</v>
      </c>
      <c r="K660" s="65" t="s">
        <v>859</v>
      </c>
      <c r="L660" s="64" t="s">
        <v>932</v>
      </c>
      <c r="M660" s="69" t="str">
        <f>IF(tbl_cty_phi[[#This Row],[ten_ngan]]=MASTER!$B$1,ROW(),"")</f>
        <v/>
      </c>
    </row>
    <row r="661" spans="3:13">
      <c r="C661" s="67" t="s">
        <v>365</v>
      </c>
      <c r="D661" s="67" t="s">
        <v>366</v>
      </c>
      <c r="E661" s="67" t="s">
        <v>278</v>
      </c>
      <c r="F661" s="68" t="s">
        <v>942</v>
      </c>
      <c r="G661" s="69">
        <f>IF(tbl_cty_bp[[#This Row],[ten_ngan]]=MASTER!$B$1,ROW(),"")</f>
        <v>661</v>
      </c>
      <c r="I661" s="65" t="s">
        <v>1652</v>
      </c>
      <c r="J661" s="65" t="s">
        <v>1653</v>
      </c>
      <c r="K661" s="65" t="s">
        <v>1654</v>
      </c>
      <c r="L661" s="64" t="s">
        <v>933</v>
      </c>
      <c r="M661" s="69" t="str">
        <f>IF(tbl_cty_phi[[#This Row],[ten_ngan]]=MASTER!$B$1,ROW(),"")</f>
        <v/>
      </c>
    </row>
    <row r="662" spans="3:13">
      <c r="C662" s="67" t="s">
        <v>367</v>
      </c>
      <c r="D662" s="67" t="s">
        <v>368</v>
      </c>
      <c r="E662" s="67" t="s">
        <v>278</v>
      </c>
      <c r="F662" s="68" t="s">
        <v>942</v>
      </c>
      <c r="G662" s="69">
        <f>IF(tbl_cty_bp[[#This Row],[ten_ngan]]=MASTER!$B$1,ROW(),"")</f>
        <v>662</v>
      </c>
      <c r="I662" s="65" t="s">
        <v>1655</v>
      </c>
      <c r="J662" s="65" t="s">
        <v>1656</v>
      </c>
      <c r="K662" s="65" t="s">
        <v>1654</v>
      </c>
      <c r="L662" s="64" t="s">
        <v>933</v>
      </c>
      <c r="M662" s="69" t="str">
        <f>IF(tbl_cty_phi[[#This Row],[ten_ngan]]=MASTER!$B$1,ROW(),"")</f>
        <v/>
      </c>
    </row>
    <row r="663" spans="3:13">
      <c r="C663" s="67" t="s">
        <v>369</v>
      </c>
      <c r="D663" s="67" t="s">
        <v>370</v>
      </c>
      <c r="E663" s="67" t="s">
        <v>278</v>
      </c>
      <c r="F663" s="68" t="s">
        <v>942</v>
      </c>
      <c r="G663" s="69">
        <f>IF(tbl_cty_bp[[#This Row],[ten_ngan]]=MASTER!$B$1,ROW(),"")</f>
        <v>663</v>
      </c>
      <c r="I663" s="65" t="s">
        <v>1659</v>
      </c>
      <c r="J663" s="65" t="s">
        <v>1660</v>
      </c>
      <c r="K663" s="65" t="s">
        <v>1654</v>
      </c>
      <c r="L663" s="64" t="s">
        <v>933</v>
      </c>
      <c r="M663" s="69" t="str">
        <f>IF(tbl_cty_phi[[#This Row],[ten_ngan]]=MASTER!$B$1,ROW(),"")</f>
        <v/>
      </c>
    </row>
    <row r="664" spans="3:13">
      <c r="C664" s="67" t="s">
        <v>371</v>
      </c>
      <c r="D664" s="67" t="s">
        <v>372</v>
      </c>
      <c r="E664" s="67" t="s">
        <v>278</v>
      </c>
      <c r="F664" s="68" t="s">
        <v>942</v>
      </c>
      <c r="G664" s="69">
        <f>IF(tbl_cty_bp[[#This Row],[ten_ngan]]=MASTER!$B$1,ROW(),"")</f>
        <v>664</v>
      </c>
      <c r="I664" s="65" t="s">
        <v>1661</v>
      </c>
      <c r="J664" s="65" t="s">
        <v>1662</v>
      </c>
      <c r="K664" s="65" t="s">
        <v>1654</v>
      </c>
      <c r="L664" s="64" t="s">
        <v>933</v>
      </c>
      <c r="M664" s="69" t="str">
        <f>IF(tbl_cty_phi[[#This Row],[ten_ngan]]=MASTER!$B$1,ROW(),"")</f>
        <v/>
      </c>
    </row>
    <row r="665" spans="3:13">
      <c r="C665" s="67" t="s">
        <v>1095</v>
      </c>
      <c r="D665" s="67" t="s">
        <v>1096</v>
      </c>
      <c r="E665" s="67" t="s">
        <v>278</v>
      </c>
      <c r="F665" s="68" t="s">
        <v>942</v>
      </c>
      <c r="G665" s="69">
        <f>IF(tbl_cty_bp[[#This Row],[ten_ngan]]=MASTER!$B$1,ROW(),"")</f>
        <v>665</v>
      </c>
      <c r="I665" s="65" t="s">
        <v>1667</v>
      </c>
      <c r="J665" s="65" t="s">
        <v>1668</v>
      </c>
      <c r="K665" s="65" t="s">
        <v>1654</v>
      </c>
      <c r="L665" s="64" t="s">
        <v>933</v>
      </c>
      <c r="M665" s="69" t="str">
        <f>IF(tbl_cty_phi[[#This Row],[ten_ngan]]=MASTER!$B$1,ROW(),"")</f>
        <v/>
      </c>
    </row>
    <row r="666" spans="3:13">
      <c r="C666" s="67" t="s">
        <v>373</v>
      </c>
      <c r="D666" s="67" t="s">
        <v>374</v>
      </c>
      <c r="E666" s="67" t="s">
        <v>278</v>
      </c>
      <c r="F666" s="68" t="s">
        <v>942</v>
      </c>
      <c r="G666" s="69">
        <f>IF(tbl_cty_bp[[#This Row],[ten_ngan]]=MASTER!$B$1,ROW(),"")</f>
        <v>666</v>
      </c>
      <c r="I666" s="65" t="s">
        <v>1671</v>
      </c>
      <c r="J666" s="65" t="s">
        <v>1672</v>
      </c>
      <c r="K666" s="65" t="s">
        <v>1654</v>
      </c>
      <c r="L666" s="64" t="s">
        <v>933</v>
      </c>
      <c r="M666" s="69" t="str">
        <f>IF(tbl_cty_phi[[#This Row],[ten_ngan]]=MASTER!$B$1,ROW(),"")</f>
        <v/>
      </c>
    </row>
    <row r="667" spans="3:13">
      <c r="C667" s="67" t="s">
        <v>375</v>
      </c>
      <c r="D667" s="67" t="s">
        <v>1097</v>
      </c>
      <c r="E667" s="67" t="s">
        <v>278</v>
      </c>
      <c r="F667" s="68" t="s">
        <v>942</v>
      </c>
      <c r="G667" s="69">
        <f>IF(tbl_cty_bp[[#This Row],[ten_ngan]]=MASTER!$B$1,ROW(),"")</f>
        <v>667</v>
      </c>
      <c r="I667" s="65" t="s">
        <v>1675</v>
      </c>
      <c r="J667" s="65" t="s">
        <v>1676</v>
      </c>
      <c r="K667" s="65" t="s">
        <v>1654</v>
      </c>
      <c r="L667" s="64" t="s">
        <v>933</v>
      </c>
      <c r="M667" s="69" t="str">
        <f>IF(tbl_cty_phi[[#This Row],[ten_ngan]]=MASTER!$B$1,ROW(),"")</f>
        <v/>
      </c>
    </row>
    <row r="668" spans="3:13">
      <c r="C668" s="67" t="s">
        <v>376</v>
      </c>
      <c r="D668" s="67" t="s">
        <v>377</v>
      </c>
      <c r="E668" s="67" t="s">
        <v>278</v>
      </c>
      <c r="F668" s="68" t="s">
        <v>942</v>
      </c>
      <c r="G668" s="69">
        <f>IF(tbl_cty_bp[[#This Row],[ten_ngan]]=MASTER!$B$1,ROW(),"")</f>
        <v>668</v>
      </c>
      <c r="I668" s="65" t="s">
        <v>1833</v>
      </c>
      <c r="J668" s="65" t="s">
        <v>1834</v>
      </c>
      <c r="K668" s="65" t="s">
        <v>1835</v>
      </c>
      <c r="L668" s="64" t="s">
        <v>933</v>
      </c>
      <c r="M668" s="69" t="str">
        <f>IF(tbl_cty_phi[[#This Row],[ten_ngan]]=MASTER!$B$1,ROW(),"")</f>
        <v/>
      </c>
    </row>
    <row r="669" spans="3:13">
      <c r="C669" s="67" t="s">
        <v>378</v>
      </c>
      <c r="D669" s="67" t="s">
        <v>379</v>
      </c>
      <c r="E669" s="67" t="s">
        <v>278</v>
      </c>
      <c r="F669" s="68" t="s">
        <v>942</v>
      </c>
      <c r="G669" s="69">
        <f>IF(tbl_cty_bp[[#This Row],[ten_ngan]]=MASTER!$B$1,ROW(),"")</f>
        <v>669</v>
      </c>
      <c r="I669" s="65" t="s">
        <v>1836</v>
      </c>
      <c r="J669" s="65" t="s">
        <v>1837</v>
      </c>
      <c r="K669" s="65" t="s">
        <v>1835</v>
      </c>
      <c r="L669" s="64" t="s">
        <v>933</v>
      </c>
      <c r="M669" s="69" t="str">
        <f>IF(tbl_cty_phi[[#This Row],[ten_ngan]]=MASTER!$B$1,ROW(),"")</f>
        <v/>
      </c>
    </row>
    <row r="670" spans="3:13">
      <c r="C670" s="67" t="s">
        <v>380</v>
      </c>
      <c r="D670" s="67" t="s">
        <v>381</v>
      </c>
      <c r="E670" s="67" t="s">
        <v>278</v>
      </c>
      <c r="F670" s="68" t="s">
        <v>942</v>
      </c>
      <c r="G670" s="69">
        <f>IF(tbl_cty_bp[[#This Row],[ten_ngan]]=MASTER!$B$1,ROW(),"")</f>
        <v>670</v>
      </c>
      <c r="I670" s="65" t="s">
        <v>1838</v>
      </c>
      <c r="J670" s="65" t="s">
        <v>1839</v>
      </c>
      <c r="K670" s="65" t="s">
        <v>1835</v>
      </c>
      <c r="L670" s="64" t="s">
        <v>933</v>
      </c>
      <c r="M670" s="69" t="str">
        <f>IF(tbl_cty_phi[[#This Row],[ten_ngan]]=MASTER!$B$1,ROW(),"")</f>
        <v/>
      </c>
    </row>
    <row r="671" spans="3:13">
      <c r="C671" s="67" t="s">
        <v>382</v>
      </c>
      <c r="D671" s="67" t="s">
        <v>383</v>
      </c>
      <c r="E671" s="67" t="s">
        <v>278</v>
      </c>
      <c r="F671" s="68" t="s">
        <v>942</v>
      </c>
      <c r="G671" s="69">
        <f>IF(tbl_cty_bp[[#This Row],[ten_ngan]]=MASTER!$B$1,ROW(),"")</f>
        <v>671</v>
      </c>
      <c r="I671" s="65" t="s">
        <v>1840</v>
      </c>
      <c r="J671" s="65" t="s">
        <v>1841</v>
      </c>
      <c r="K671" s="65" t="s">
        <v>1835</v>
      </c>
      <c r="L671" s="64" t="s">
        <v>933</v>
      </c>
      <c r="M671" s="69" t="str">
        <f>IF(tbl_cty_phi[[#This Row],[ten_ngan]]=MASTER!$B$1,ROW(),"")</f>
        <v/>
      </c>
    </row>
    <row r="672" spans="3:13">
      <c r="C672" s="67" t="s">
        <v>384</v>
      </c>
      <c r="D672" s="67" t="s">
        <v>385</v>
      </c>
      <c r="E672" s="67" t="s">
        <v>278</v>
      </c>
      <c r="F672" s="68" t="s">
        <v>942</v>
      </c>
      <c r="G672" s="69">
        <f>IF(tbl_cty_bp[[#This Row],[ten_ngan]]=MASTER!$B$1,ROW(),"")</f>
        <v>672</v>
      </c>
      <c r="I672" s="65" t="s">
        <v>1842</v>
      </c>
      <c r="J672" s="65" t="s">
        <v>1843</v>
      </c>
      <c r="K672" s="65" t="s">
        <v>1835</v>
      </c>
      <c r="L672" s="64" t="s">
        <v>933</v>
      </c>
      <c r="M672" s="69" t="str">
        <f>IF(tbl_cty_phi[[#This Row],[ten_ngan]]=MASTER!$B$1,ROW(),"")</f>
        <v/>
      </c>
    </row>
    <row r="673" spans="3:13">
      <c r="C673" s="67" t="s">
        <v>386</v>
      </c>
      <c r="D673" s="67" t="s">
        <v>387</v>
      </c>
      <c r="E673" s="67" t="s">
        <v>278</v>
      </c>
      <c r="F673" s="68" t="s">
        <v>942</v>
      </c>
      <c r="G673" s="69">
        <f>IF(tbl_cty_bp[[#This Row],[ten_ngan]]=MASTER!$B$1,ROW(),"")</f>
        <v>673</v>
      </c>
      <c r="I673" s="65" t="s">
        <v>1844</v>
      </c>
      <c r="J673" s="65" t="s">
        <v>1845</v>
      </c>
      <c r="K673" s="65" t="s">
        <v>1835</v>
      </c>
      <c r="L673" s="64" t="s">
        <v>933</v>
      </c>
      <c r="M673" s="69" t="str">
        <f>IF(tbl_cty_phi[[#This Row],[ten_ngan]]=MASTER!$B$1,ROW(),"")</f>
        <v/>
      </c>
    </row>
    <row r="674" spans="3:13">
      <c r="C674" s="67" t="s">
        <v>1098</v>
      </c>
      <c r="D674" s="67" t="s">
        <v>1099</v>
      </c>
      <c r="E674" s="67" t="s">
        <v>278</v>
      </c>
      <c r="F674" s="68" t="s">
        <v>942</v>
      </c>
      <c r="G674" s="69">
        <f>IF(tbl_cty_bp[[#This Row],[ten_ngan]]=MASTER!$B$1,ROW(),"")</f>
        <v>674</v>
      </c>
      <c r="I674" s="65" t="s">
        <v>1846</v>
      </c>
      <c r="J674" s="65" t="s">
        <v>1847</v>
      </c>
      <c r="K674" s="65" t="s">
        <v>1835</v>
      </c>
      <c r="L674" s="64" t="s">
        <v>933</v>
      </c>
      <c r="M674" s="69" t="str">
        <f>IF(tbl_cty_phi[[#This Row],[ten_ngan]]=MASTER!$B$1,ROW(),"")</f>
        <v/>
      </c>
    </row>
    <row r="675" spans="3:13">
      <c r="C675" s="67" t="s">
        <v>388</v>
      </c>
      <c r="D675" s="67" t="s">
        <v>389</v>
      </c>
      <c r="E675" s="67" t="s">
        <v>278</v>
      </c>
      <c r="F675" s="68" t="s">
        <v>942</v>
      </c>
      <c r="G675" s="69">
        <f>IF(tbl_cty_bp[[#This Row],[ten_ngan]]=MASTER!$B$1,ROW(),"")</f>
        <v>675</v>
      </c>
      <c r="I675" s="65" t="s">
        <v>1848</v>
      </c>
      <c r="J675" s="65" t="s">
        <v>1849</v>
      </c>
      <c r="K675" s="65" t="s">
        <v>1835</v>
      </c>
      <c r="L675" s="64" t="s">
        <v>933</v>
      </c>
      <c r="M675" s="69" t="str">
        <f>IF(tbl_cty_phi[[#This Row],[ten_ngan]]=MASTER!$B$1,ROW(),"")</f>
        <v/>
      </c>
    </row>
    <row r="676" spans="3:13">
      <c r="C676" s="67" t="s">
        <v>390</v>
      </c>
      <c r="D676" s="67" t="s">
        <v>391</v>
      </c>
      <c r="E676" s="67" t="s">
        <v>278</v>
      </c>
      <c r="F676" s="68" t="s">
        <v>942</v>
      </c>
      <c r="G676" s="69">
        <f>IF(tbl_cty_bp[[#This Row],[ten_ngan]]=MASTER!$B$1,ROW(),"")</f>
        <v>676</v>
      </c>
      <c r="I676" s="65" t="s">
        <v>1850</v>
      </c>
      <c r="J676" s="65" t="s">
        <v>1851</v>
      </c>
      <c r="K676" s="65" t="s">
        <v>1835</v>
      </c>
      <c r="L676" s="64" t="s">
        <v>933</v>
      </c>
      <c r="M676" s="69" t="str">
        <f>IF(tbl_cty_phi[[#This Row],[ten_ngan]]=MASTER!$B$1,ROW(),"")</f>
        <v/>
      </c>
    </row>
    <row r="677" spans="3:13">
      <c r="C677" s="67" t="s">
        <v>392</v>
      </c>
      <c r="D677" s="67" t="s">
        <v>393</v>
      </c>
      <c r="E677" s="67" t="s">
        <v>278</v>
      </c>
      <c r="F677" s="68" t="s">
        <v>942</v>
      </c>
      <c r="G677" s="69">
        <f>IF(tbl_cty_bp[[#This Row],[ten_ngan]]=MASTER!$B$1,ROW(),"")</f>
        <v>677</v>
      </c>
      <c r="I677" s="65" t="s">
        <v>1852</v>
      </c>
      <c r="J677" s="65" t="s">
        <v>1853</v>
      </c>
      <c r="K677" s="65" t="s">
        <v>1835</v>
      </c>
      <c r="L677" s="64" t="s">
        <v>933</v>
      </c>
      <c r="M677" s="69" t="str">
        <f>IF(tbl_cty_phi[[#This Row],[ten_ngan]]=MASTER!$B$1,ROW(),"")</f>
        <v/>
      </c>
    </row>
    <row r="678" spans="3:13">
      <c r="C678" s="67" t="s">
        <v>394</v>
      </c>
      <c r="D678" s="67" t="s">
        <v>395</v>
      </c>
      <c r="E678" s="67" t="s">
        <v>278</v>
      </c>
      <c r="F678" s="68" t="s">
        <v>942</v>
      </c>
      <c r="G678" s="69">
        <f>IF(tbl_cty_bp[[#This Row],[ten_ngan]]=MASTER!$B$1,ROW(),"")</f>
        <v>678</v>
      </c>
      <c r="I678" s="65" t="s">
        <v>1854</v>
      </c>
      <c r="J678" s="65" t="s">
        <v>1855</v>
      </c>
      <c r="K678" s="65" t="s">
        <v>1856</v>
      </c>
      <c r="L678" s="64" t="s">
        <v>933</v>
      </c>
      <c r="M678" s="69" t="str">
        <f>IF(tbl_cty_phi[[#This Row],[ten_ngan]]=MASTER!$B$1,ROW(),"")</f>
        <v/>
      </c>
    </row>
    <row r="679" spans="3:13">
      <c r="C679" s="67" t="s">
        <v>396</v>
      </c>
      <c r="D679" s="67" t="s">
        <v>397</v>
      </c>
      <c r="E679" s="67" t="s">
        <v>278</v>
      </c>
      <c r="F679" s="68" t="s">
        <v>942</v>
      </c>
      <c r="G679" s="69">
        <f>IF(tbl_cty_bp[[#This Row],[ten_ngan]]=MASTER!$B$1,ROW(),"")</f>
        <v>679</v>
      </c>
      <c r="I679" s="65" t="s">
        <v>1863</v>
      </c>
      <c r="J679" s="65" t="s">
        <v>1864</v>
      </c>
      <c r="K679" s="65" t="s">
        <v>1865</v>
      </c>
      <c r="L679" s="64" t="s">
        <v>933</v>
      </c>
      <c r="M679" s="69" t="str">
        <f>IF(tbl_cty_phi[[#This Row],[ten_ngan]]=MASTER!$B$1,ROW(),"")</f>
        <v/>
      </c>
    </row>
    <row r="680" spans="3:13">
      <c r="C680" s="67" t="s">
        <v>398</v>
      </c>
      <c r="D680" s="67" t="s">
        <v>399</v>
      </c>
      <c r="E680" s="67" t="s">
        <v>278</v>
      </c>
      <c r="F680" s="68" t="s">
        <v>942</v>
      </c>
      <c r="G680" s="69">
        <f>IF(tbl_cty_bp[[#This Row],[ten_ngan]]=MASTER!$B$1,ROW(),"")</f>
        <v>680</v>
      </c>
      <c r="I680" s="65" t="s">
        <v>1868</v>
      </c>
      <c r="J680" s="65" t="s">
        <v>1869</v>
      </c>
      <c r="K680" s="65" t="s">
        <v>1865</v>
      </c>
      <c r="L680" s="64" t="s">
        <v>933</v>
      </c>
      <c r="M680" s="69" t="str">
        <f>IF(tbl_cty_phi[[#This Row],[ten_ngan]]=MASTER!$B$1,ROW(),"")</f>
        <v/>
      </c>
    </row>
    <row r="681" spans="3:13">
      <c r="C681" s="67" t="s">
        <v>1100</v>
      </c>
      <c r="D681" s="67" t="s">
        <v>1101</v>
      </c>
      <c r="E681" s="67" t="s">
        <v>278</v>
      </c>
      <c r="F681" s="68" t="s">
        <v>942</v>
      </c>
      <c r="G681" s="69">
        <f>IF(tbl_cty_bp[[#This Row],[ten_ngan]]=MASTER!$B$1,ROW(),"")</f>
        <v>681</v>
      </c>
      <c r="I681" s="65" t="s">
        <v>1870</v>
      </c>
      <c r="J681" s="65" t="s">
        <v>1871</v>
      </c>
      <c r="K681" s="65" t="s">
        <v>1865</v>
      </c>
      <c r="L681" s="64" t="s">
        <v>933</v>
      </c>
      <c r="M681" s="69" t="str">
        <f>IF(tbl_cty_phi[[#This Row],[ten_ngan]]=MASTER!$B$1,ROW(),"")</f>
        <v/>
      </c>
    </row>
    <row r="682" spans="3:13">
      <c r="C682" s="67" t="s">
        <v>400</v>
      </c>
      <c r="D682" s="67" t="s">
        <v>401</v>
      </c>
      <c r="E682" s="67" t="s">
        <v>278</v>
      </c>
      <c r="F682" s="68" t="s">
        <v>942</v>
      </c>
      <c r="G682" s="69">
        <f>IF(tbl_cty_bp[[#This Row],[ten_ngan]]=MASTER!$B$1,ROW(),"")</f>
        <v>682</v>
      </c>
      <c r="I682" s="65" t="s">
        <v>1874</v>
      </c>
      <c r="J682" s="65" t="s">
        <v>1875</v>
      </c>
      <c r="K682" s="65" t="s">
        <v>1865</v>
      </c>
      <c r="L682" s="64" t="s">
        <v>933</v>
      </c>
      <c r="M682" s="69" t="str">
        <f>IF(tbl_cty_phi[[#This Row],[ten_ngan]]=MASTER!$B$1,ROW(),"")</f>
        <v/>
      </c>
    </row>
    <row r="683" spans="3:13">
      <c r="C683" s="67" t="s">
        <v>402</v>
      </c>
      <c r="D683" s="67" t="s">
        <v>403</v>
      </c>
      <c r="E683" s="67" t="s">
        <v>278</v>
      </c>
      <c r="F683" s="68" t="s">
        <v>942</v>
      </c>
      <c r="G683" s="69">
        <f>IF(tbl_cty_bp[[#This Row],[ten_ngan]]=MASTER!$B$1,ROW(),"")</f>
        <v>683</v>
      </c>
      <c r="I683" s="65" t="s">
        <v>1876</v>
      </c>
      <c r="J683" s="65" t="s">
        <v>1877</v>
      </c>
      <c r="K683" s="65" t="s">
        <v>1865</v>
      </c>
      <c r="L683" s="64" t="s">
        <v>933</v>
      </c>
      <c r="M683" s="69" t="str">
        <f>IF(tbl_cty_phi[[#This Row],[ten_ngan]]=MASTER!$B$1,ROW(),"")</f>
        <v/>
      </c>
    </row>
    <row r="684" spans="3:13">
      <c r="C684" s="67" t="s">
        <v>404</v>
      </c>
      <c r="D684" s="67" t="s">
        <v>405</v>
      </c>
      <c r="E684" s="67" t="s">
        <v>278</v>
      </c>
      <c r="F684" s="68" t="s">
        <v>942</v>
      </c>
      <c r="G684" s="69">
        <f>IF(tbl_cty_bp[[#This Row],[ten_ngan]]=MASTER!$B$1,ROW(),"")</f>
        <v>684</v>
      </c>
      <c r="I684" s="65" t="s">
        <v>1880</v>
      </c>
      <c r="J684" s="65" t="s">
        <v>1881</v>
      </c>
      <c r="K684" s="65" t="s">
        <v>1865</v>
      </c>
      <c r="L684" s="64" t="s">
        <v>933</v>
      </c>
      <c r="M684" s="69" t="str">
        <f>IF(tbl_cty_phi[[#This Row],[ten_ngan]]=MASTER!$B$1,ROW(),"")</f>
        <v/>
      </c>
    </row>
    <row r="685" spans="3:13">
      <c r="C685" s="67" t="s">
        <v>406</v>
      </c>
      <c r="D685" s="67" t="s">
        <v>407</v>
      </c>
      <c r="E685" s="67" t="s">
        <v>278</v>
      </c>
      <c r="F685" s="68" t="s">
        <v>942</v>
      </c>
      <c r="G685" s="69">
        <f>IF(tbl_cty_bp[[#This Row],[ten_ngan]]=MASTER!$B$1,ROW(),"")</f>
        <v>685</v>
      </c>
      <c r="I685" s="65" t="s">
        <v>1961</v>
      </c>
      <c r="J685" s="65" t="s">
        <v>1962</v>
      </c>
      <c r="K685" s="65" t="s">
        <v>1963</v>
      </c>
      <c r="L685" s="64" t="s">
        <v>933</v>
      </c>
      <c r="M685" s="69" t="str">
        <f>IF(tbl_cty_phi[[#This Row],[ten_ngan]]=MASTER!$B$1,ROW(),"")</f>
        <v/>
      </c>
    </row>
    <row r="686" spans="3:13">
      <c r="C686" s="67" t="s">
        <v>408</v>
      </c>
      <c r="D686" s="67" t="s">
        <v>409</v>
      </c>
      <c r="E686" s="67" t="s">
        <v>278</v>
      </c>
      <c r="F686" s="68" t="s">
        <v>942</v>
      </c>
      <c r="G686" s="69">
        <f>IF(tbl_cty_bp[[#This Row],[ten_ngan]]=MASTER!$B$1,ROW(),"")</f>
        <v>686</v>
      </c>
      <c r="I686" s="65" t="s">
        <v>1966</v>
      </c>
      <c r="J686" s="65" t="s">
        <v>1967</v>
      </c>
      <c r="K686" s="65" t="s">
        <v>1963</v>
      </c>
      <c r="L686" s="64" t="s">
        <v>933</v>
      </c>
      <c r="M686" s="69" t="str">
        <f>IF(tbl_cty_phi[[#This Row],[ten_ngan]]=MASTER!$B$1,ROW(),"")</f>
        <v/>
      </c>
    </row>
    <row r="687" spans="3:13">
      <c r="C687" s="67" t="s">
        <v>410</v>
      </c>
      <c r="D687" s="67" t="s">
        <v>411</v>
      </c>
      <c r="E687" s="67" t="s">
        <v>278</v>
      </c>
      <c r="F687" s="68" t="s">
        <v>942</v>
      </c>
      <c r="G687" s="69">
        <f>IF(tbl_cty_bp[[#This Row],[ten_ngan]]=MASTER!$B$1,ROW(),"")</f>
        <v>687</v>
      </c>
      <c r="I687" s="65" t="s">
        <v>1968</v>
      </c>
      <c r="J687" s="65" t="s">
        <v>1969</v>
      </c>
      <c r="K687" s="65" t="s">
        <v>1963</v>
      </c>
      <c r="L687" s="64" t="s">
        <v>933</v>
      </c>
      <c r="M687" s="69" t="str">
        <f>IF(tbl_cty_phi[[#This Row],[ten_ngan]]=MASTER!$B$1,ROW(),"")</f>
        <v/>
      </c>
    </row>
    <row r="688" spans="3:13">
      <c r="C688" s="67" t="s">
        <v>412</v>
      </c>
      <c r="D688" s="67" t="s">
        <v>413</v>
      </c>
      <c r="E688" s="67" t="s">
        <v>278</v>
      </c>
      <c r="F688" s="68" t="s">
        <v>942</v>
      </c>
      <c r="G688" s="69">
        <f>IF(tbl_cty_bp[[#This Row],[ten_ngan]]=MASTER!$B$1,ROW(),"")</f>
        <v>688</v>
      </c>
      <c r="I688" s="65" t="s">
        <v>1972</v>
      </c>
      <c r="J688" s="65" t="s">
        <v>1973</v>
      </c>
      <c r="K688" s="65" t="s">
        <v>1963</v>
      </c>
      <c r="L688" s="64" t="s">
        <v>933</v>
      </c>
      <c r="M688" s="69" t="str">
        <f>IF(tbl_cty_phi[[#This Row],[ten_ngan]]=MASTER!$B$1,ROW(),"")</f>
        <v/>
      </c>
    </row>
    <row r="689" spans="3:13">
      <c r="C689" s="67" t="s">
        <v>414</v>
      </c>
      <c r="D689" s="67" t="s">
        <v>415</v>
      </c>
      <c r="E689" s="67" t="s">
        <v>278</v>
      </c>
      <c r="F689" s="68" t="s">
        <v>942</v>
      </c>
      <c r="G689" s="69">
        <f>IF(tbl_cty_bp[[#This Row],[ten_ngan]]=MASTER!$B$1,ROW(),"")</f>
        <v>689</v>
      </c>
      <c r="I689" s="65" t="s">
        <v>1974</v>
      </c>
      <c r="J689" s="65" t="s">
        <v>1975</v>
      </c>
      <c r="K689" s="65" t="s">
        <v>1963</v>
      </c>
      <c r="L689" s="64" t="s">
        <v>933</v>
      </c>
      <c r="M689" s="69" t="str">
        <f>IF(tbl_cty_phi[[#This Row],[ten_ngan]]=MASTER!$B$1,ROW(),"")</f>
        <v/>
      </c>
    </row>
    <row r="690" spans="3:13">
      <c r="C690" s="67" t="s">
        <v>416</v>
      </c>
      <c r="D690" s="67" t="s">
        <v>417</v>
      </c>
      <c r="E690" s="67" t="s">
        <v>278</v>
      </c>
      <c r="F690" s="68" t="s">
        <v>942</v>
      </c>
      <c r="G690" s="69">
        <f>IF(tbl_cty_bp[[#This Row],[ten_ngan]]=MASTER!$B$1,ROW(),"")</f>
        <v>690</v>
      </c>
      <c r="I690" s="65" t="s">
        <v>1978</v>
      </c>
      <c r="J690" s="65" t="s">
        <v>1979</v>
      </c>
      <c r="K690" s="65" t="s">
        <v>1963</v>
      </c>
      <c r="L690" s="64" t="s">
        <v>933</v>
      </c>
      <c r="M690" s="69" t="str">
        <f>IF(tbl_cty_phi[[#This Row],[ten_ngan]]=MASTER!$B$1,ROW(),"")</f>
        <v/>
      </c>
    </row>
    <row r="691" spans="3:13">
      <c r="C691" s="67" t="s">
        <v>1102</v>
      </c>
      <c r="D691" s="67" t="s">
        <v>1103</v>
      </c>
      <c r="E691" s="67" t="s">
        <v>278</v>
      </c>
      <c r="F691" s="68" t="s">
        <v>942</v>
      </c>
      <c r="G691" s="69">
        <f>IF(tbl_cty_bp[[#This Row],[ten_ngan]]=MASTER!$B$1,ROW(),"")</f>
        <v>691</v>
      </c>
      <c r="I691" s="65" t="s">
        <v>860</v>
      </c>
      <c r="J691" s="65" t="s">
        <v>861</v>
      </c>
      <c r="K691" s="65" t="s">
        <v>859</v>
      </c>
      <c r="L691" s="64" t="s">
        <v>933</v>
      </c>
      <c r="M691" s="69" t="str">
        <f>IF(tbl_cty_phi[[#This Row],[ten_ngan]]=MASTER!$B$1,ROW(),"")</f>
        <v/>
      </c>
    </row>
    <row r="692" spans="3:13">
      <c r="C692" s="67" t="s">
        <v>1104</v>
      </c>
      <c r="D692" s="67" t="s">
        <v>1105</v>
      </c>
      <c r="E692" s="67" t="s">
        <v>278</v>
      </c>
      <c r="F692" s="68" t="s">
        <v>942</v>
      </c>
      <c r="G692" s="69">
        <f>IF(tbl_cty_bp[[#This Row],[ten_ngan]]=MASTER!$B$1,ROW(),"")</f>
        <v>692</v>
      </c>
      <c r="I692" s="65" t="s">
        <v>862</v>
      </c>
      <c r="J692" s="65" t="s">
        <v>863</v>
      </c>
      <c r="K692" s="65" t="s">
        <v>864</v>
      </c>
      <c r="L692" s="64" t="s">
        <v>933</v>
      </c>
      <c r="M692" s="69" t="str">
        <f>IF(tbl_cty_phi[[#This Row],[ten_ngan]]=MASTER!$B$1,ROW(),"")</f>
        <v/>
      </c>
    </row>
    <row r="693" spans="3:13">
      <c r="C693" s="67" t="s">
        <v>1106</v>
      </c>
      <c r="D693" s="67" t="s">
        <v>1107</v>
      </c>
      <c r="E693" s="67" t="s">
        <v>278</v>
      </c>
      <c r="F693" s="68" t="s">
        <v>942</v>
      </c>
      <c r="G693" s="69">
        <f>IF(tbl_cty_bp[[#This Row],[ten_ngan]]=MASTER!$B$1,ROW(),"")</f>
        <v>693</v>
      </c>
      <c r="I693" s="65" t="s">
        <v>865</v>
      </c>
      <c r="J693" s="65" t="s">
        <v>866</v>
      </c>
      <c r="K693" s="65" t="s">
        <v>864</v>
      </c>
      <c r="L693" s="64" t="s">
        <v>933</v>
      </c>
      <c r="M693" s="69" t="str">
        <f>IF(tbl_cty_phi[[#This Row],[ten_ngan]]=MASTER!$B$1,ROW(),"")</f>
        <v/>
      </c>
    </row>
    <row r="694" spans="3:13">
      <c r="C694" s="67" t="s">
        <v>1108</v>
      </c>
      <c r="D694" s="67" t="s">
        <v>1109</v>
      </c>
      <c r="E694" s="67" t="s">
        <v>278</v>
      </c>
      <c r="F694" s="68" t="s">
        <v>942</v>
      </c>
      <c r="G694" s="69">
        <f>IF(tbl_cty_bp[[#This Row],[ten_ngan]]=MASTER!$B$1,ROW(),"")</f>
        <v>694</v>
      </c>
      <c r="I694" s="65" t="s">
        <v>867</v>
      </c>
      <c r="J694" s="65" t="s">
        <v>868</v>
      </c>
      <c r="K694" s="65" t="s">
        <v>864</v>
      </c>
      <c r="L694" s="64" t="s">
        <v>933</v>
      </c>
      <c r="M694" s="69" t="str">
        <f>IF(tbl_cty_phi[[#This Row],[ten_ngan]]=MASTER!$B$1,ROW(),"")</f>
        <v/>
      </c>
    </row>
    <row r="695" spans="3:13">
      <c r="C695" s="67" t="s">
        <v>1110</v>
      </c>
      <c r="D695" s="67" t="s">
        <v>1111</v>
      </c>
      <c r="E695" s="67" t="s">
        <v>278</v>
      </c>
      <c r="F695" s="68" t="s">
        <v>942</v>
      </c>
      <c r="G695" s="69">
        <f>IF(tbl_cty_bp[[#This Row],[ten_ngan]]=MASTER!$B$1,ROW(),"")</f>
        <v>695</v>
      </c>
      <c r="I695" s="65" t="s">
        <v>869</v>
      </c>
      <c r="J695" s="65" t="s">
        <v>870</v>
      </c>
      <c r="K695" s="65" t="s">
        <v>864</v>
      </c>
      <c r="L695" s="64" t="s">
        <v>933</v>
      </c>
      <c r="M695" s="69" t="str">
        <f>IF(tbl_cty_phi[[#This Row],[ten_ngan]]=MASTER!$B$1,ROW(),"")</f>
        <v/>
      </c>
    </row>
    <row r="696" spans="3:13">
      <c r="C696" s="67" t="s">
        <v>418</v>
      </c>
      <c r="D696" s="67" t="s">
        <v>419</v>
      </c>
      <c r="E696" s="67" t="s">
        <v>278</v>
      </c>
      <c r="F696" s="68" t="s">
        <v>942</v>
      </c>
      <c r="G696" s="69">
        <f>IF(tbl_cty_bp[[#This Row],[ten_ngan]]=MASTER!$B$1,ROW(),"")</f>
        <v>696</v>
      </c>
      <c r="I696" s="65" t="s">
        <v>871</v>
      </c>
      <c r="J696" s="65" t="s">
        <v>872</v>
      </c>
      <c r="K696" s="65" t="s">
        <v>864</v>
      </c>
      <c r="L696" s="64" t="s">
        <v>933</v>
      </c>
      <c r="M696" s="69" t="str">
        <f>IF(tbl_cty_phi[[#This Row],[ten_ngan]]=MASTER!$B$1,ROW(),"")</f>
        <v/>
      </c>
    </row>
    <row r="697" spans="3:13">
      <c r="C697" s="67" t="s">
        <v>420</v>
      </c>
      <c r="D697" s="67" t="s">
        <v>421</v>
      </c>
      <c r="E697" s="67" t="s">
        <v>278</v>
      </c>
      <c r="F697" s="68" t="s">
        <v>942</v>
      </c>
      <c r="G697" s="69">
        <f>IF(tbl_cty_bp[[#This Row],[ten_ngan]]=MASTER!$B$1,ROW(),"")</f>
        <v>697</v>
      </c>
      <c r="I697" s="65" t="s">
        <v>873</v>
      </c>
      <c r="J697" s="65" t="s">
        <v>874</v>
      </c>
      <c r="K697" s="65" t="s">
        <v>864</v>
      </c>
      <c r="L697" s="64" t="s">
        <v>933</v>
      </c>
      <c r="M697" s="69" t="str">
        <f>IF(tbl_cty_phi[[#This Row],[ten_ngan]]=MASTER!$B$1,ROW(),"")</f>
        <v/>
      </c>
    </row>
    <row r="698" spans="3:13">
      <c r="C698" s="67" t="s">
        <v>422</v>
      </c>
      <c r="D698" s="67" t="s">
        <v>423</v>
      </c>
      <c r="E698" s="67" t="s">
        <v>278</v>
      </c>
      <c r="F698" s="68" t="s">
        <v>942</v>
      </c>
      <c r="G698" s="69">
        <f>IF(tbl_cty_bp[[#This Row],[ten_ngan]]=MASTER!$B$1,ROW(),"")</f>
        <v>698</v>
      </c>
      <c r="I698" s="65" t="s">
        <v>875</v>
      </c>
      <c r="J698" s="65" t="s">
        <v>876</v>
      </c>
      <c r="K698" s="65" t="s">
        <v>864</v>
      </c>
      <c r="L698" s="64" t="s">
        <v>933</v>
      </c>
      <c r="M698" s="69" t="str">
        <f>IF(tbl_cty_phi[[#This Row],[ten_ngan]]=MASTER!$B$1,ROW(),"")</f>
        <v/>
      </c>
    </row>
    <row r="699" spans="3:13">
      <c r="C699" s="67" t="s">
        <v>424</v>
      </c>
      <c r="D699" s="67" t="s">
        <v>425</v>
      </c>
      <c r="E699" s="67" t="s">
        <v>278</v>
      </c>
      <c r="F699" s="68" t="s">
        <v>942</v>
      </c>
      <c r="G699" s="69">
        <f>IF(tbl_cty_bp[[#This Row],[ten_ngan]]=MASTER!$B$1,ROW(),"")</f>
        <v>699</v>
      </c>
      <c r="I699" s="65" t="s">
        <v>1652</v>
      </c>
      <c r="J699" s="65" t="s">
        <v>1653</v>
      </c>
      <c r="K699" s="65" t="s">
        <v>1654</v>
      </c>
      <c r="L699" s="64" t="s">
        <v>934</v>
      </c>
      <c r="M699" s="69" t="str">
        <f>IF(tbl_cty_phi[[#This Row],[ten_ngan]]=MASTER!$B$1,ROW(),"")</f>
        <v/>
      </c>
    </row>
    <row r="700" spans="3:13">
      <c r="C700" s="67" t="s">
        <v>426</v>
      </c>
      <c r="D700" s="67" t="s">
        <v>427</v>
      </c>
      <c r="E700" s="67" t="s">
        <v>278</v>
      </c>
      <c r="F700" s="68" t="s">
        <v>942</v>
      </c>
      <c r="G700" s="69">
        <f>IF(tbl_cty_bp[[#This Row],[ten_ngan]]=MASTER!$B$1,ROW(),"")</f>
        <v>700</v>
      </c>
      <c r="I700" s="65" t="s">
        <v>1655</v>
      </c>
      <c r="J700" s="65" t="s">
        <v>1656</v>
      </c>
      <c r="K700" s="65" t="s">
        <v>1654</v>
      </c>
      <c r="L700" s="64" t="s">
        <v>934</v>
      </c>
      <c r="M700" s="69" t="str">
        <f>IF(tbl_cty_phi[[#This Row],[ten_ngan]]=MASTER!$B$1,ROW(),"")</f>
        <v/>
      </c>
    </row>
    <row r="701" spans="3:13">
      <c r="C701" s="67" t="s">
        <v>428</v>
      </c>
      <c r="D701" s="67" t="s">
        <v>429</v>
      </c>
      <c r="E701" s="67" t="s">
        <v>278</v>
      </c>
      <c r="F701" s="68" t="s">
        <v>942</v>
      </c>
      <c r="G701" s="69">
        <f>IF(tbl_cty_bp[[#This Row],[ten_ngan]]=MASTER!$B$1,ROW(),"")</f>
        <v>701</v>
      </c>
      <c r="I701" s="65" t="s">
        <v>1659</v>
      </c>
      <c r="J701" s="65" t="s">
        <v>1660</v>
      </c>
      <c r="K701" s="65" t="s">
        <v>1654</v>
      </c>
      <c r="L701" s="64" t="s">
        <v>934</v>
      </c>
      <c r="M701" s="69" t="str">
        <f>IF(tbl_cty_phi[[#This Row],[ten_ngan]]=MASTER!$B$1,ROW(),"")</f>
        <v/>
      </c>
    </row>
    <row r="702" spans="3:13">
      <c r="C702" s="67" t="s">
        <v>430</v>
      </c>
      <c r="D702" s="67" t="s">
        <v>431</v>
      </c>
      <c r="E702" s="67" t="s">
        <v>278</v>
      </c>
      <c r="F702" s="68" t="s">
        <v>942</v>
      </c>
      <c r="G702" s="69">
        <f>IF(tbl_cty_bp[[#This Row],[ten_ngan]]=MASTER!$B$1,ROW(),"")</f>
        <v>702</v>
      </c>
      <c r="I702" s="65" t="s">
        <v>1661</v>
      </c>
      <c r="J702" s="65" t="s">
        <v>1662</v>
      </c>
      <c r="K702" s="65" t="s">
        <v>1654</v>
      </c>
      <c r="L702" s="64" t="s">
        <v>934</v>
      </c>
      <c r="M702" s="69" t="str">
        <f>IF(tbl_cty_phi[[#This Row],[ten_ngan]]=MASTER!$B$1,ROW(),"")</f>
        <v/>
      </c>
    </row>
    <row r="703" spans="3:13">
      <c r="C703" s="67" t="s">
        <v>432</v>
      </c>
      <c r="D703" s="67" t="s">
        <v>433</v>
      </c>
      <c r="E703" s="67" t="s">
        <v>278</v>
      </c>
      <c r="F703" s="68" t="s">
        <v>942</v>
      </c>
      <c r="G703" s="69">
        <f>IF(tbl_cty_bp[[#This Row],[ten_ngan]]=MASTER!$B$1,ROW(),"")</f>
        <v>703</v>
      </c>
      <c r="I703" s="65" t="s">
        <v>1667</v>
      </c>
      <c r="J703" s="65" t="s">
        <v>1668</v>
      </c>
      <c r="K703" s="65" t="s">
        <v>1654</v>
      </c>
      <c r="L703" s="64" t="s">
        <v>934</v>
      </c>
      <c r="M703" s="69" t="str">
        <f>IF(tbl_cty_phi[[#This Row],[ten_ngan]]=MASTER!$B$1,ROW(),"")</f>
        <v/>
      </c>
    </row>
    <row r="704" spans="3:13">
      <c r="C704" s="67" t="s">
        <v>434</v>
      </c>
      <c r="D704" s="67" t="s">
        <v>435</v>
      </c>
      <c r="E704" s="67" t="s">
        <v>278</v>
      </c>
      <c r="F704" s="68" t="s">
        <v>942</v>
      </c>
      <c r="G704" s="69">
        <f>IF(tbl_cty_bp[[#This Row],[ten_ngan]]=MASTER!$B$1,ROW(),"")</f>
        <v>704</v>
      </c>
      <c r="I704" s="65" t="s">
        <v>1671</v>
      </c>
      <c r="J704" s="65" t="s">
        <v>1672</v>
      </c>
      <c r="K704" s="65" t="s">
        <v>1654</v>
      </c>
      <c r="L704" s="64" t="s">
        <v>934</v>
      </c>
      <c r="M704" s="69" t="str">
        <f>IF(tbl_cty_phi[[#This Row],[ten_ngan]]=MASTER!$B$1,ROW(),"")</f>
        <v/>
      </c>
    </row>
    <row r="705" spans="3:13">
      <c r="C705" s="67" t="s">
        <v>436</v>
      </c>
      <c r="D705" s="67" t="s">
        <v>437</v>
      </c>
      <c r="E705" s="67" t="s">
        <v>278</v>
      </c>
      <c r="F705" s="68" t="s">
        <v>942</v>
      </c>
      <c r="G705" s="69">
        <f>IF(tbl_cty_bp[[#This Row],[ten_ngan]]=MASTER!$B$1,ROW(),"")</f>
        <v>705</v>
      </c>
      <c r="I705" s="65" t="s">
        <v>1675</v>
      </c>
      <c r="J705" s="65" t="s">
        <v>1676</v>
      </c>
      <c r="K705" s="65" t="s">
        <v>1654</v>
      </c>
      <c r="L705" s="64" t="s">
        <v>934</v>
      </c>
      <c r="M705" s="69" t="str">
        <f>IF(tbl_cty_phi[[#This Row],[ten_ngan]]=MASTER!$B$1,ROW(),"")</f>
        <v/>
      </c>
    </row>
    <row r="706" spans="3:13">
      <c r="C706" s="67" t="s">
        <v>438</v>
      </c>
      <c r="D706" s="67" t="s">
        <v>439</v>
      </c>
      <c r="E706" s="67" t="s">
        <v>278</v>
      </c>
      <c r="F706" s="68" t="s">
        <v>942</v>
      </c>
      <c r="G706" s="69">
        <f>IF(tbl_cty_bp[[#This Row],[ten_ngan]]=MASTER!$B$1,ROW(),"")</f>
        <v>706</v>
      </c>
      <c r="I706" s="65" t="s">
        <v>1833</v>
      </c>
      <c r="J706" s="65" t="s">
        <v>1834</v>
      </c>
      <c r="K706" s="65" t="s">
        <v>1835</v>
      </c>
      <c r="L706" s="64" t="s">
        <v>934</v>
      </c>
      <c r="M706" s="69" t="str">
        <f>IF(tbl_cty_phi[[#This Row],[ten_ngan]]=MASTER!$B$1,ROW(),"")</f>
        <v/>
      </c>
    </row>
    <row r="707" spans="3:13">
      <c r="C707" s="67" t="s">
        <v>440</v>
      </c>
      <c r="D707" s="67" t="s">
        <v>441</v>
      </c>
      <c r="E707" s="67" t="s">
        <v>278</v>
      </c>
      <c r="F707" s="68" t="s">
        <v>942</v>
      </c>
      <c r="G707" s="69">
        <f>IF(tbl_cty_bp[[#This Row],[ten_ngan]]=MASTER!$B$1,ROW(),"")</f>
        <v>707</v>
      </c>
      <c r="I707" s="65" t="s">
        <v>1836</v>
      </c>
      <c r="J707" s="65" t="s">
        <v>1837</v>
      </c>
      <c r="K707" s="65" t="s">
        <v>1835</v>
      </c>
      <c r="L707" s="64" t="s">
        <v>934</v>
      </c>
      <c r="M707" s="69" t="str">
        <f>IF(tbl_cty_phi[[#This Row],[ten_ngan]]=MASTER!$B$1,ROW(),"")</f>
        <v/>
      </c>
    </row>
    <row r="708" spans="3:13">
      <c r="C708" s="67" t="s">
        <v>442</v>
      </c>
      <c r="D708" s="67" t="s">
        <v>443</v>
      </c>
      <c r="E708" s="67" t="s">
        <v>278</v>
      </c>
      <c r="F708" s="68" t="s">
        <v>942</v>
      </c>
      <c r="G708" s="69">
        <f>IF(tbl_cty_bp[[#This Row],[ten_ngan]]=MASTER!$B$1,ROW(),"")</f>
        <v>708</v>
      </c>
      <c r="I708" s="65" t="s">
        <v>1838</v>
      </c>
      <c r="J708" s="65" t="s">
        <v>1839</v>
      </c>
      <c r="K708" s="65" t="s">
        <v>1835</v>
      </c>
      <c r="L708" s="64" t="s">
        <v>934</v>
      </c>
      <c r="M708" s="69" t="str">
        <f>IF(tbl_cty_phi[[#This Row],[ten_ngan]]=MASTER!$B$1,ROW(),"")</f>
        <v/>
      </c>
    </row>
    <row r="709" spans="3:13">
      <c r="C709" s="67" t="s">
        <v>444</v>
      </c>
      <c r="D709" s="67" t="s">
        <v>445</v>
      </c>
      <c r="E709" s="67" t="s">
        <v>278</v>
      </c>
      <c r="F709" s="68" t="s">
        <v>942</v>
      </c>
      <c r="G709" s="69">
        <f>IF(tbl_cty_bp[[#This Row],[ten_ngan]]=MASTER!$B$1,ROW(),"")</f>
        <v>709</v>
      </c>
      <c r="I709" s="65" t="s">
        <v>1840</v>
      </c>
      <c r="J709" s="65" t="s">
        <v>1841</v>
      </c>
      <c r="K709" s="65" t="s">
        <v>1835</v>
      </c>
      <c r="L709" s="64" t="s">
        <v>934</v>
      </c>
      <c r="M709" s="69" t="str">
        <f>IF(tbl_cty_phi[[#This Row],[ten_ngan]]=MASTER!$B$1,ROW(),"")</f>
        <v/>
      </c>
    </row>
    <row r="710" spans="3:13">
      <c r="C710" s="67" t="s">
        <v>207</v>
      </c>
      <c r="D710" s="67" t="s">
        <v>208</v>
      </c>
      <c r="E710" s="67" t="s">
        <v>209</v>
      </c>
      <c r="F710" s="68" t="s">
        <v>943</v>
      </c>
      <c r="G710" s="69" t="str">
        <f>IF(tbl_cty_bp[[#This Row],[ten_ngan]]=MASTER!$B$1,ROW(),"")</f>
        <v/>
      </c>
      <c r="I710" s="65" t="s">
        <v>1842</v>
      </c>
      <c r="J710" s="65" t="s">
        <v>1843</v>
      </c>
      <c r="K710" s="65" t="s">
        <v>1835</v>
      </c>
      <c r="L710" s="64" t="s">
        <v>934</v>
      </c>
      <c r="M710" s="69" t="str">
        <f>IF(tbl_cty_phi[[#This Row],[ten_ngan]]=MASTER!$B$1,ROW(),"")</f>
        <v/>
      </c>
    </row>
    <row r="711" spans="3:13">
      <c r="C711" s="67" t="s">
        <v>154</v>
      </c>
      <c r="D711" s="67" t="s">
        <v>994</v>
      </c>
      <c r="E711" s="67" t="s">
        <v>1609</v>
      </c>
      <c r="F711" s="68" t="s">
        <v>1524</v>
      </c>
      <c r="G711" s="69" t="str">
        <f>IF(tbl_cty_bp[[#This Row],[ten_ngan]]=MASTER!$B$1,ROW(),"")</f>
        <v/>
      </c>
      <c r="I711" s="65" t="s">
        <v>1844</v>
      </c>
      <c r="J711" s="65" t="s">
        <v>1845</v>
      </c>
      <c r="K711" s="65" t="s">
        <v>1835</v>
      </c>
      <c r="L711" s="64" t="s">
        <v>934</v>
      </c>
      <c r="M711" s="69" t="str">
        <f>IF(tbl_cty_phi[[#This Row],[ten_ngan]]=MASTER!$B$1,ROW(),"")</f>
        <v/>
      </c>
    </row>
    <row r="712" spans="3:13">
      <c r="C712" s="67" t="s">
        <v>155</v>
      </c>
      <c r="D712" s="67" t="s">
        <v>995</v>
      </c>
      <c r="E712" s="67" t="s">
        <v>1609</v>
      </c>
      <c r="F712" s="68" t="s">
        <v>1524</v>
      </c>
      <c r="G712" s="69" t="str">
        <f>IF(tbl_cty_bp[[#This Row],[ten_ngan]]=MASTER!$B$1,ROW(),"")</f>
        <v/>
      </c>
      <c r="I712" s="65" t="s">
        <v>1846</v>
      </c>
      <c r="J712" s="65" t="s">
        <v>1847</v>
      </c>
      <c r="K712" s="65" t="s">
        <v>1835</v>
      </c>
      <c r="L712" s="64" t="s">
        <v>934</v>
      </c>
      <c r="M712" s="69" t="str">
        <f>IF(tbl_cty_phi[[#This Row],[ten_ngan]]=MASTER!$B$1,ROW(),"")</f>
        <v/>
      </c>
    </row>
    <row r="713" spans="3:13">
      <c r="C713" s="67" t="s">
        <v>156</v>
      </c>
      <c r="D713" s="67" t="s">
        <v>996</v>
      </c>
      <c r="E713" s="67" t="s">
        <v>1609</v>
      </c>
      <c r="F713" s="68" t="s">
        <v>1524</v>
      </c>
      <c r="G713" s="69" t="str">
        <f>IF(tbl_cty_bp[[#This Row],[ten_ngan]]=MASTER!$B$1,ROW(),"")</f>
        <v/>
      </c>
      <c r="I713" s="65" t="s">
        <v>1848</v>
      </c>
      <c r="J713" s="65" t="s">
        <v>1849</v>
      </c>
      <c r="K713" s="65" t="s">
        <v>1835</v>
      </c>
      <c r="L713" s="64" t="s">
        <v>934</v>
      </c>
      <c r="M713" s="69" t="str">
        <f>IF(tbl_cty_phi[[#This Row],[ten_ngan]]=MASTER!$B$1,ROW(),"")</f>
        <v/>
      </c>
    </row>
    <row r="714" spans="3:13">
      <c r="C714" s="67" t="s">
        <v>157</v>
      </c>
      <c r="D714" s="67" t="s">
        <v>997</v>
      </c>
      <c r="E714" s="67" t="s">
        <v>1609</v>
      </c>
      <c r="F714" s="68" t="s">
        <v>1524</v>
      </c>
      <c r="G714" s="69" t="str">
        <f>IF(tbl_cty_bp[[#This Row],[ten_ngan]]=MASTER!$B$1,ROW(),"")</f>
        <v/>
      </c>
      <c r="I714" s="65" t="s">
        <v>1850</v>
      </c>
      <c r="J714" s="65" t="s">
        <v>1851</v>
      </c>
      <c r="K714" s="65" t="s">
        <v>1835</v>
      </c>
      <c r="L714" s="64" t="s">
        <v>934</v>
      </c>
      <c r="M714" s="69" t="str">
        <f>IF(tbl_cty_phi[[#This Row],[ten_ngan]]=MASTER!$B$1,ROW(),"")</f>
        <v/>
      </c>
    </row>
    <row r="715" spans="3:13">
      <c r="C715" s="67" t="s">
        <v>998</v>
      </c>
      <c r="D715" s="67" t="s">
        <v>999</v>
      </c>
      <c r="E715" s="67" t="s">
        <v>1609</v>
      </c>
      <c r="F715" s="68" t="s">
        <v>1524</v>
      </c>
      <c r="G715" s="69" t="str">
        <f>IF(tbl_cty_bp[[#This Row],[ten_ngan]]=MASTER!$B$1,ROW(),"")</f>
        <v/>
      </c>
      <c r="I715" s="65" t="s">
        <v>1852</v>
      </c>
      <c r="J715" s="65" t="s">
        <v>1853</v>
      </c>
      <c r="K715" s="65" t="s">
        <v>1835</v>
      </c>
      <c r="L715" s="64" t="s">
        <v>934</v>
      </c>
      <c r="M715" s="69" t="str">
        <f>IF(tbl_cty_phi[[#This Row],[ten_ngan]]=MASTER!$B$1,ROW(),"")</f>
        <v/>
      </c>
    </row>
    <row r="716" spans="3:13">
      <c r="C716" s="67" t="s">
        <v>1000</v>
      </c>
      <c r="D716" s="67" t="s">
        <v>1001</v>
      </c>
      <c r="E716" s="67" t="s">
        <v>1609</v>
      </c>
      <c r="F716" s="68" t="s">
        <v>1524</v>
      </c>
      <c r="G716" s="69" t="str">
        <f>IF(tbl_cty_bp[[#This Row],[ten_ngan]]=MASTER!$B$1,ROW(),"")</f>
        <v/>
      </c>
      <c r="I716" s="65" t="s">
        <v>1854</v>
      </c>
      <c r="J716" s="65" t="s">
        <v>1855</v>
      </c>
      <c r="K716" s="65" t="s">
        <v>1856</v>
      </c>
      <c r="L716" s="64" t="s">
        <v>934</v>
      </c>
      <c r="M716" s="69" t="str">
        <f>IF(tbl_cty_phi[[#This Row],[ten_ngan]]=MASTER!$B$1,ROW(),"")</f>
        <v/>
      </c>
    </row>
    <row r="717" spans="3:13">
      <c r="C717" s="67" t="s">
        <v>1002</v>
      </c>
      <c r="D717" s="67" t="s">
        <v>1003</v>
      </c>
      <c r="E717" s="67" t="s">
        <v>1609</v>
      </c>
      <c r="F717" s="68" t="s">
        <v>1524</v>
      </c>
      <c r="G717" s="69" t="str">
        <f>IF(tbl_cty_bp[[#This Row],[ten_ngan]]=MASTER!$B$1,ROW(),"")</f>
        <v/>
      </c>
      <c r="I717" s="65" t="s">
        <v>1857</v>
      </c>
      <c r="J717" s="65" t="s">
        <v>1858</v>
      </c>
      <c r="K717" s="65" t="s">
        <v>1856</v>
      </c>
      <c r="L717" s="64" t="s">
        <v>934</v>
      </c>
      <c r="M717" s="69" t="str">
        <f>IF(tbl_cty_phi[[#This Row],[ten_ngan]]=MASTER!$B$1,ROW(),"")</f>
        <v/>
      </c>
    </row>
    <row r="718" spans="3:13">
      <c r="C718" s="67" t="s">
        <v>1004</v>
      </c>
      <c r="D718" s="67" t="s">
        <v>1005</v>
      </c>
      <c r="E718" s="67" t="s">
        <v>1609</v>
      </c>
      <c r="F718" s="68" t="s">
        <v>1524</v>
      </c>
      <c r="G718" s="69" t="str">
        <f>IF(tbl_cty_bp[[#This Row],[ten_ngan]]=MASTER!$B$1,ROW(),"")</f>
        <v/>
      </c>
      <c r="I718" s="65" t="s">
        <v>1863</v>
      </c>
      <c r="J718" s="65" t="s">
        <v>1864</v>
      </c>
      <c r="K718" s="65" t="s">
        <v>1865</v>
      </c>
      <c r="L718" s="64" t="s">
        <v>934</v>
      </c>
      <c r="M718" s="69" t="str">
        <f>IF(tbl_cty_phi[[#This Row],[ten_ngan]]=MASTER!$B$1,ROW(),"")</f>
        <v/>
      </c>
    </row>
    <row r="719" spans="3:13">
      <c r="C719" s="67" t="s">
        <v>1006</v>
      </c>
      <c r="D719" s="67" t="s">
        <v>1007</v>
      </c>
      <c r="E719" s="67" t="s">
        <v>1609</v>
      </c>
      <c r="F719" s="68" t="s">
        <v>1524</v>
      </c>
      <c r="G719" s="69" t="str">
        <f>IF(tbl_cty_bp[[#This Row],[ten_ngan]]=MASTER!$B$1,ROW(),"")</f>
        <v/>
      </c>
      <c r="I719" s="65" t="s">
        <v>1868</v>
      </c>
      <c r="J719" s="65" t="s">
        <v>1869</v>
      </c>
      <c r="K719" s="65" t="s">
        <v>1865</v>
      </c>
      <c r="L719" s="64" t="s">
        <v>934</v>
      </c>
      <c r="M719" s="69" t="str">
        <f>IF(tbl_cty_phi[[#This Row],[ten_ngan]]=MASTER!$B$1,ROW(),"")</f>
        <v/>
      </c>
    </row>
    <row r="720" spans="3:13">
      <c r="C720" s="67" t="s">
        <v>1008</v>
      </c>
      <c r="D720" s="67" t="s">
        <v>1009</v>
      </c>
      <c r="E720" s="67" t="s">
        <v>1609</v>
      </c>
      <c r="F720" s="68" t="s">
        <v>1524</v>
      </c>
      <c r="G720" s="69" t="str">
        <f>IF(tbl_cty_bp[[#This Row],[ten_ngan]]=MASTER!$B$1,ROW(),"")</f>
        <v/>
      </c>
      <c r="I720" s="65" t="s">
        <v>1870</v>
      </c>
      <c r="J720" s="65" t="s">
        <v>1871</v>
      </c>
      <c r="K720" s="65" t="s">
        <v>1865</v>
      </c>
      <c r="L720" s="64" t="s">
        <v>934</v>
      </c>
      <c r="M720" s="69" t="str">
        <f>IF(tbl_cty_phi[[#This Row],[ten_ngan]]=MASTER!$B$1,ROW(),"")</f>
        <v/>
      </c>
    </row>
    <row r="721" spans="3:13">
      <c r="C721" s="67" t="s">
        <v>1010</v>
      </c>
      <c r="D721" s="67" t="s">
        <v>1011</v>
      </c>
      <c r="E721" s="67" t="s">
        <v>1609</v>
      </c>
      <c r="F721" s="68" t="s">
        <v>1524</v>
      </c>
      <c r="G721" s="69" t="str">
        <f>IF(tbl_cty_bp[[#This Row],[ten_ngan]]=MASTER!$B$1,ROW(),"")</f>
        <v/>
      </c>
      <c r="I721" s="65" t="s">
        <v>1874</v>
      </c>
      <c r="J721" s="65" t="s">
        <v>1875</v>
      </c>
      <c r="K721" s="65" t="s">
        <v>1865</v>
      </c>
      <c r="L721" s="64" t="s">
        <v>934</v>
      </c>
      <c r="M721" s="69" t="str">
        <f>IF(tbl_cty_phi[[#This Row],[ten_ngan]]=MASTER!$B$1,ROW(),"")</f>
        <v/>
      </c>
    </row>
    <row r="722" spans="3:13">
      <c r="C722" s="67" t="s">
        <v>1012</v>
      </c>
      <c r="D722" s="67" t="s">
        <v>1013</v>
      </c>
      <c r="E722" s="67" t="s">
        <v>1609</v>
      </c>
      <c r="F722" s="68" t="s">
        <v>1524</v>
      </c>
      <c r="G722" s="69" t="str">
        <f>IF(tbl_cty_bp[[#This Row],[ten_ngan]]=MASTER!$B$1,ROW(),"")</f>
        <v/>
      </c>
      <c r="I722" s="65" t="s">
        <v>1876</v>
      </c>
      <c r="J722" s="65" t="s">
        <v>1877</v>
      </c>
      <c r="K722" s="65" t="s">
        <v>1865</v>
      </c>
      <c r="L722" s="64" t="s">
        <v>934</v>
      </c>
      <c r="M722" s="69" t="str">
        <f>IF(tbl_cty_phi[[#This Row],[ten_ngan]]=MASTER!$B$1,ROW(),"")</f>
        <v/>
      </c>
    </row>
    <row r="723" spans="3:13">
      <c r="C723" s="67" t="s">
        <v>1014</v>
      </c>
      <c r="D723" s="67" t="s">
        <v>1015</v>
      </c>
      <c r="E723" s="67" t="s">
        <v>1609</v>
      </c>
      <c r="F723" s="68" t="s">
        <v>1524</v>
      </c>
      <c r="G723" s="69" t="str">
        <f>IF(tbl_cty_bp[[#This Row],[ten_ngan]]=MASTER!$B$1,ROW(),"")</f>
        <v/>
      </c>
      <c r="I723" s="65" t="s">
        <v>1880</v>
      </c>
      <c r="J723" s="65" t="s">
        <v>1881</v>
      </c>
      <c r="K723" s="65" t="s">
        <v>1865</v>
      </c>
      <c r="L723" s="64" t="s">
        <v>934</v>
      </c>
      <c r="M723" s="69" t="str">
        <f>IF(tbl_cty_phi[[#This Row],[ten_ngan]]=MASTER!$B$1,ROW(),"")</f>
        <v/>
      </c>
    </row>
    <row r="724" spans="3:13">
      <c r="C724" s="67" t="s">
        <v>1016</v>
      </c>
      <c r="D724" s="67" t="s">
        <v>1017</v>
      </c>
      <c r="E724" s="67" t="s">
        <v>1609</v>
      </c>
      <c r="F724" s="68" t="s">
        <v>1524</v>
      </c>
      <c r="G724" s="69" t="str">
        <f>IF(tbl_cty_bp[[#This Row],[ten_ngan]]=MASTER!$B$1,ROW(),"")</f>
        <v/>
      </c>
      <c r="I724" s="65" t="s">
        <v>1961</v>
      </c>
      <c r="J724" s="65" t="s">
        <v>1962</v>
      </c>
      <c r="K724" s="65" t="s">
        <v>1963</v>
      </c>
      <c r="L724" s="64" t="s">
        <v>934</v>
      </c>
      <c r="M724" s="69" t="str">
        <f>IF(tbl_cty_phi[[#This Row],[ten_ngan]]=MASTER!$B$1,ROW(),"")</f>
        <v/>
      </c>
    </row>
    <row r="725" spans="3:13">
      <c r="C725" s="67" t="s">
        <v>1018</v>
      </c>
      <c r="D725" s="67" t="s">
        <v>1019</v>
      </c>
      <c r="E725" s="67" t="s">
        <v>1609</v>
      </c>
      <c r="F725" s="68" t="s">
        <v>1524</v>
      </c>
      <c r="G725" s="69" t="str">
        <f>IF(tbl_cty_bp[[#This Row],[ten_ngan]]=MASTER!$B$1,ROW(),"")</f>
        <v/>
      </c>
      <c r="I725" s="65" t="s">
        <v>1966</v>
      </c>
      <c r="J725" s="65" t="s">
        <v>1967</v>
      </c>
      <c r="K725" s="65" t="s">
        <v>1963</v>
      </c>
      <c r="L725" s="64" t="s">
        <v>934</v>
      </c>
      <c r="M725" s="69" t="str">
        <f>IF(tbl_cty_phi[[#This Row],[ten_ngan]]=MASTER!$B$1,ROW(),"")</f>
        <v/>
      </c>
    </row>
    <row r="726" spans="3:13">
      <c r="C726" s="67" t="s">
        <v>1020</v>
      </c>
      <c r="D726" s="67" t="s">
        <v>1021</v>
      </c>
      <c r="E726" s="67" t="s">
        <v>1609</v>
      </c>
      <c r="F726" s="68" t="s">
        <v>1524</v>
      </c>
      <c r="G726" s="69" t="str">
        <f>IF(tbl_cty_bp[[#This Row],[ten_ngan]]=MASTER!$B$1,ROW(),"")</f>
        <v/>
      </c>
      <c r="I726" s="65" t="s">
        <v>1968</v>
      </c>
      <c r="J726" s="65" t="s">
        <v>1969</v>
      </c>
      <c r="K726" s="65" t="s">
        <v>1963</v>
      </c>
      <c r="L726" s="64" t="s">
        <v>934</v>
      </c>
      <c r="M726" s="69" t="str">
        <f>IF(tbl_cty_phi[[#This Row],[ten_ngan]]=MASTER!$B$1,ROW(),"")</f>
        <v/>
      </c>
    </row>
    <row r="727" spans="3:13">
      <c r="C727" s="67" t="s">
        <v>1022</v>
      </c>
      <c r="D727" s="67" t="s">
        <v>1023</v>
      </c>
      <c r="E727" s="67" t="s">
        <v>1609</v>
      </c>
      <c r="F727" s="68" t="s">
        <v>1524</v>
      </c>
      <c r="G727" s="69" t="str">
        <f>IF(tbl_cty_bp[[#This Row],[ten_ngan]]=MASTER!$B$1,ROW(),"")</f>
        <v/>
      </c>
      <c r="I727" s="65" t="s">
        <v>1972</v>
      </c>
      <c r="J727" s="65" t="s">
        <v>1973</v>
      </c>
      <c r="K727" s="65" t="s">
        <v>1963</v>
      </c>
      <c r="L727" s="64" t="s">
        <v>934</v>
      </c>
      <c r="M727" s="69" t="str">
        <f>IF(tbl_cty_phi[[#This Row],[ten_ngan]]=MASTER!$B$1,ROW(),"")</f>
        <v/>
      </c>
    </row>
    <row r="728" spans="3:13">
      <c r="C728" s="116" t="s">
        <v>1024</v>
      </c>
      <c r="D728" s="116" t="s">
        <v>1025</v>
      </c>
      <c r="E728" s="116" t="s">
        <v>1609</v>
      </c>
      <c r="F728" s="117" t="s">
        <v>1524</v>
      </c>
      <c r="G728" s="115" t="str">
        <f>IF(tbl_cty_bp[[#This Row],[ten_ngan]]=MASTER!$B$1,ROW(),"")</f>
        <v/>
      </c>
      <c r="I728" s="65" t="s">
        <v>1974</v>
      </c>
      <c r="J728" s="65" t="s">
        <v>1975</v>
      </c>
      <c r="K728" s="65" t="s">
        <v>1963</v>
      </c>
      <c r="L728" s="64" t="s">
        <v>934</v>
      </c>
      <c r="M728" s="69" t="str">
        <f>IF(tbl_cty_phi[[#This Row],[ten_ngan]]=MASTER!$B$1,ROW(),"")</f>
        <v/>
      </c>
    </row>
    <row r="729" spans="3:13">
      <c r="C729" s="116" t="s">
        <v>1026</v>
      </c>
      <c r="D729" s="116" t="s">
        <v>1027</v>
      </c>
      <c r="E729" s="116" t="s">
        <v>1609</v>
      </c>
      <c r="F729" s="117" t="s">
        <v>1524</v>
      </c>
      <c r="G729" s="115" t="str">
        <f>IF(tbl_cty_bp[[#This Row],[ten_ngan]]=MASTER!$B$1,ROW(),"")</f>
        <v/>
      </c>
      <c r="I729" s="65" t="s">
        <v>1978</v>
      </c>
      <c r="J729" s="65" t="s">
        <v>1979</v>
      </c>
      <c r="K729" s="65" t="s">
        <v>1963</v>
      </c>
      <c r="L729" s="64" t="s">
        <v>934</v>
      </c>
      <c r="M729" s="69" t="str">
        <f>IF(tbl_cty_phi[[#This Row],[ten_ngan]]=MASTER!$B$1,ROW(),"")</f>
        <v/>
      </c>
    </row>
    <row r="730" spans="3:13">
      <c r="I730" s="65" t="s">
        <v>860</v>
      </c>
      <c r="J730" s="65" t="s">
        <v>861</v>
      </c>
      <c r="K730" s="65" t="s">
        <v>859</v>
      </c>
      <c r="L730" s="64" t="s">
        <v>934</v>
      </c>
      <c r="M730" s="69" t="str">
        <f>IF(tbl_cty_phi[[#This Row],[ten_ngan]]=MASTER!$B$1,ROW(),"")</f>
        <v/>
      </c>
    </row>
    <row r="731" spans="3:13">
      <c r="I731" s="65" t="s">
        <v>862</v>
      </c>
      <c r="J731" s="65" t="s">
        <v>863</v>
      </c>
      <c r="K731" s="65" t="s">
        <v>864</v>
      </c>
      <c r="L731" s="64" t="s">
        <v>934</v>
      </c>
      <c r="M731" s="69" t="str">
        <f>IF(tbl_cty_phi[[#This Row],[ten_ngan]]=MASTER!$B$1,ROW(),"")</f>
        <v/>
      </c>
    </row>
    <row r="732" spans="3:13">
      <c r="I732" s="65" t="s">
        <v>865</v>
      </c>
      <c r="J732" s="65" t="s">
        <v>866</v>
      </c>
      <c r="K732" s="65" t="s">
        <v>864</v>
      </c>
      <c r="L732" s="64" t="s">
        <v>934</v>
      </c>
      <c r="M732" s="69" t="str">
        <f>IF(tbl_cty_phi[[#This Row],[ten_ngan]]=MASTER!$B$1,ROW(),"")</f>
        <v/>
      </c>
    </row>
    <row r="733" spans="3:13">
      <c r="I733" s="65" t="s">
        <v>867</v>
      </c>
      <c r="J733" s="65" t="s">
        <v>868</v>
      </c>
      <c r="K733" s="65" t="s">
        <v>864</v>
      </c>
      <c r="L733" s="64" t="s">
        <v>934</v>
      </c>
      <c r="M733" s="69" t="str">
        <f>IF(tbl_cty_phi[[#This Row],[ten_ngan]]=MASTER!$B$1,ROW(),"")</f>
        <v/>
      </c>
    </row>
    <row r="734" spans="3:13">
      <c r="I734" s="65" t="s">
        <v>869</v>
      </c>
      <c r="J734" s="65" t="s">
        <v>870</v>
      </c>
      <c r="K734" s="65" t="s">
        <v>864</v>
      </c>
      <c r="L734" s="64" t="s">
        <v>934</v>
      </c>
      <c r="M734" s="69" t="str">
        <f>IF(tbl_cty_phi[[#This Row],[ten_ngan]]=MASTER!$B$1,ROW(),"")</f>
        <v/>
      </c>
    </row>
    <row r="735" spans="3:13">
      <c r="I735" s="65" t="s">
        <v>871</v>
      </c>
      <c r="J735" s="65" t="s">
        <v>872</v>
      </c>
      <c r="K735" s="65" t="s">
        <v>864</v>
      </c>
      <c r="L735" s="64" t="s">
        <v>934</v>
      </c>
      <c r="M735" s="69" t="str">
        <f>IF(tbl_cty_phi[[#This Row],[ten_ngan]]=MASTER!$B$1,ROW(),"")</f>
        <v/>
      </c>
    </row>
    <row r="736" spans="3:13">
      <c r="I736" s="65" t="s">
        <v>873</v>
      </c>
      <c r="J736" s="65" t="s">
        <v>874</v>
      </c>
      <c r="K736" s="65" t="s">
        <v>864</v>
      </c>
      <c r="L736" s="64" t="s">
        <v>934</v>
      </c>
      <c r="M736" s="69" t="str">
        <f>IF(tbl_cty_phi[[#This Row],[ten_ngan]]=MASTER!$B$1,ROW(),"")</f>
        <v/>
      </c>
    </row>
    <row r="737" spans="9:13">
      <c r="I737" s="65" t="s">
        <v>875</v>
      </c>
      <c r="J737" s="65" t="s">
        <v>876</v>
      </c>
      <c r="K737" s="65" t="s">
        <v>864</v>
      </c>
      <c r="L737" s="64" t="s">
        <v>934</v>
      </c>
      <c r="M737" s="69" t="str">
        <f>IF(tbl_cty_phi[[#This Row],[ten_ngan]]=MASTER!$B$1,ROW(),"")</f>
        <v/>
      </c>
    </row>
    <row r="738" spans="9:13">
      <c r="I738" s="65" t="s">
        <v>1640</v>
      </c>
      <c r="J738" s="65" t="s">
        <v>1641</v>
      </c>
      <c r="K738" s="65" t="s">
        <v>1642</v>
      </c>
      <c r="L738" s="64" t="s">
        <v>935</v>
      </c>
      <c r="M738" s="69" t="str">
        <f>IF(tbl_cty_phi[[#This Row],[ten_ngan]]=MASTER!$B$1,ROW(),"")</f>
        <v/>
      </c>
    </row>
    <row r="739" spans="9:13">
      <c r="I739" s="65" t="s">
        <v>1643</v>
      </c>
      <c r="J739" s="65" t="s">
        <v>1644</v>
      </c>
      <c r="K739" s="65" t="s">
        <v>1642</v>
      </c>
      <c r="L739" s="64" t="s">
        <v>935</v>
      </c>
      <c r="M739" s="69" t="str">
        <f>IF(tbl_cty_phi[[#This Row],[ten_ngan]]=MASTER!$B$1,ROW(),"")</f>
        <v/>
      </c>
    </row>
    <row r="740" spans="9:13">
      <c r="I740" s="65" t="s">
        <v>1652</v>
      </c>
      <c r="J740" s="65" t="s">
        <v>1653</v>
      </c>
      <c r="K740" s="65" t="s">
        <v>1654</v>
      </c>
      <c r="L740" s="64" t="s">
        <v>935</v>
      </c>
      <c r="M740" s="69" t="str">
        <f>IF(tbl_cty_phi[[#This Row],[ten_ngan]]=MASTER!$B$1,ROW(),"")</f>
        <v/>
      </c>
    </row>
    <row r="741" spans="9:13">
      <c r="I741" s="65" t="s">
        <v>1655</v>
      </c>
      <c r="J741" s="65" t="s">
        <v>1656</v>
      </c>
      <c r="K741" s="65" t="s">
        <v>1654</v>
      </c>
      <c r="L741" s="64" t="s">
        <v>935</v>
      </c>
      <c r="M741" s="69" t="str">
        <f>IF(tbl_cty_phi[[#This Row],[ten_ngan]]=MASTER!$B$1,ROW(),"")</f>
        <v/>
      </c>
    </row>
    <row r="742" spans="9:13">
      <c r="I742" s="65" t="s">
        <v>1657</v>
      </c>
      <c r="J742" s="65" t="s">
        <v>1658</v>
      </c>
      <c r="K742" s="65" t="s">
        <v>1654</v>
      </c>
      <c r="L742" s="64" t="s">
        <v>935</v>
      </c>
      <c r="M742" s="69" t="str">
        <f>IF(tbl_cty_phi[[#This Row],[ten_ngan]]=MASTER!$B$1,ROW(),"")</f>
        <v/>
      </c>
    </row>
    <row r="743" spans="9:13">
      <c r="I743" s="65" t="s">
        <v>1659</v>
      </c>
      <c r="J743" s="65" t="s">
        <v>1660</v>
      </c>
      <c r="K743" s="65" t="s">
        <v>1654</v>
      </c>
      <c r="L743" s="64" t="s">
        <v>935</v>
      </c>
      <c r="M743" s="69" t="str">
        <f>IF(tbl_cty_phi[[#This Row],[ten_ngan]]=MASTER!$B$1,ROW(),"")</f>
        <v/>
      </c>
    </row>
    <row r="744" spans="9:13">
      <c r="I744" s="65" t="s">
        <v>1661</v>
      </c>
      <c r="J744" s="65" t="s">
        <v>1662</v>
      </c>
      <c r="K744" s="65" t="s">
        <v>1654</v>
      </c>
      <c r="L744" s="64" t="s">
        <v>935</v>
      </c>
      <c r="M744" s="69" t="str">
        <f>IF(tbl_cty_phi[[#This Row],[ten_ngan]]=MASTER!$B$1,ROW(),"")</f>
        <v/>
      </c>
    </row>
    <row r="745" spans="9:13">
      <c r="I745" s="65" t="s">
        <v>1663</v>
      </c>
      <c r="J745" s="65" t="s">
        <v>1664</v>
      </c>
      <c r="K745" s="65" t="s">
        <v>1654</v>
      </c>
      <c r="L745" s="64" t="s">
        <v>935</v>
      </c>
      <c r="M745" s="69" t="str">
        <f>IF(tbl_cty_phi[[#This Row],[ten_ngan]]=MASTER!$B$1,ROW(),"")</f>
        <v/>
      </c>
    </row>
    <row r="746" spans="9:13">
      <c r="I746" s="65" t="s">
        <v>1665</v>
      </c>
      <c r="J746" s="65" t="s">
        <v>1666</v>
      </c>
      <c r="K746" s="65" t="s">
        <v>1654</v>
      </c>
      <c r="L746" s="64" t="s">
        <v>935</v>
      </c>
      <c r="M746" s="69" t="str">
        <f>IF(tbl_cty_phi[[#This Row],[ten_ngan]]=MASTER!$B$1,ROW(),"")</f>
        <v/>
      </c>
    </row>
    <row r="747" spans="9:13">
      <c r="I747" s="65" t="s">
        <v>1669</v>
      </c>
      <c r="J747" s="65" t="s">
        <v>1670</v>
      </c>
      <c r="K747" s="65" t="s">
        <v>1654</v>
      </c>
      <c r="L747" s="64" t="s">
        <v>935</v>
      </c>
      <c r="M747" s="69" t="str">
        <f>IF(tbl_cty_phi[[#This Row],[ten_ngan]]=MASTER!$B$1,ROW(),"")</f>
        <v/>
      </c>
    </row>
    <row r="748" spans="9:13">
      <c r="I748" s="65" t="s">
        <v>1673</v>
      </c>
      <c r="J748" s="65" t="s">
        <v>1674</v>
      </c>
      <c r="K748" s="65" t="s">
        <v>1654</v>
      </c>
      <c r="L748" s="64" t="s">
        <v>935</v>
      </c>
      <c r="M748" s="69" t="str">
        <f>IF(tbl_cty_phi[[#This Row],[ten_ngan]]=MASTER!$B$1,ROW(),"")</f>
        <v/>
      </c>
    </row>
    <row r="749" spans="9:13">
      <c r="I749" s="65" t="s">
        <v>1736</v>
      </c>
      <c r="J749" s="65" t="s">
        <v>1737</v>
      </c>
      <c r="K749" s="65" t="s">
        <v>1738</v>
      </c>
      <c r="L749" s="64" t="s">
        <v>935</v>
      </c>
      <c r="M749" s="69" t="str">
        <f>IF(tbl_cty_phi[[#This Row],[ten_ngan]]=MASTER!$B$1,ROW(),"")</f>
        <v/>
      </c>
    </row>
    <row r="750" spans="9:13">
      <c r="I750" s="65" t="s">
        <v>1739</v>
      </c>
      <c r="J750" s="65" t="s">
        <v>1740</v>
      </c>
      <c r="K750" s="65" t="s">
        <v>1738</v>
      </c>
      <c r="L750" s="64" t="s">
        <v>935</v>
      </c>
      <c r="M750" s="69" t="str">
        <f>IF(tbl_cty_phi[[#This Row],[ten_ngan]]=MASTER!$B$1,ROW(),"")</f>
        <v/>
      </c>
    </row>
    <row r="751" spans="9:13">
      <c r="I751" s="65" t="s">
        <v>1741</v>
      </c>
      <c r="J751" s="65" t="s">
        <v>1742</v>
      </c>
      <c r="K751" s="65" t="s">
        <v>1738</v>
      </c>
      <c r="L751" s="64" t="s">
        <v>935</v>
      </c>
      <c r="M751" s="69" t="str">
        <f>IF(tbl_cty_phi[[#This Row],[ten_ngan]]=MASTER!$B$1,ROW(),"")</f>
        <v/>
      </c>
    </row>
    <row r="752" spans="9:13">
      <c r="I752" s="65" t="s">
        <v>1814</v>
      </c>
      <c r="J752" s="65" t="s">
        <v>1815</v>
      </c>
      <c r="K752" s="65" t="s">
        <v>1813</v>
      </c>
      <c r="L752" s="64" t="s">
        <v>935</v>
      </c>
      <c r="M752" s="69" t="str">
        <f>IF(tbl_cty_phi[[#This Row],[ten_ngan]]=MASTER!$B$1,ROW(),"")</f>
        <v/>
      </c>
    </row>
    <row r="753" spans="9:13">
      <c r="I753" s="65" t="s">
        <v>1816</v>
      </c>
      <c r="J753" s="65" t="s">
        <v>1817</v>
      </c>
      <c r="K753" s="65" t="s">
        <v>1818</v>
      </c>
      <c r="L753" s="64" t="s">
        <v>935</v>
      </c>
      <c r="M753" s="69" t="str">
        <f>IF(tbl_cty_phi[[#This Row],[ten_ngan]]=MASTER!$B$1,ROW(),"")</f>
        <v/>
      </c>
    </row>
    <row r="754" spans="9:13">
      <c r="I754" s="65" t="s">
        <v>1833</v>
      </c>
      <c r="J754" s="65" t="s">
        <v>1834</v>
      </c>
      <c r="K754" s="65" t="s">
        <v>1835</v>
      </c>
      <c r="L754" s="64" t="s">
        <v>935</v>
      </c>
      <c r="M754" s="69" t="str">
        <f>IF(tbl_cty_phi[[#This Row],[ten_ngan]]=MASTER!$B$1,ROW(),"")</f>
        <v/>
      </c>
    </row>
    <row r="755" spans="9:13">
      <c r="I755" s="65" t="s">
        <v>1836</v>
      </c>
      <c r="J755" s="65" t="s">
        <v>1837</v>
      </c>
      <c r="K755" s="65" t="s">
        <v>1835</v>
      </c>
      <c r="L755" s="64" t="s">
        <v>935</v>
      </c>
      <c r="M755" s="69" t="str">
        <f>IF(tbl_cty_phi[[#This Row],[ten_ngan]]=MASTER!$B$1,ROW(),"")</f>
        <v/>
      </c>
    </row>
    <row r="756" spans="9:13">
      <c r="I756" s="65" t="s">
        <v>1838</v>
      </c>
      <c r="J756" s="65" t="s">
        <v>1839</v>
      </c>
      <c r="K756" s="65" t="s">
        <v>1835</v>
      </c>
      <c r="L756" s="64" t="s">
        <v>935</v>
      </c>
      <c r="M756" s="69" t="str">
        <f>IF(tbl_cty_phi[[#This Row],[ten_ngan]]=MASTER!$B$1,ROW(),"")</f>
        <v/>
      </c>
    </row>
    <row r="757" spans="9:13">
      <c r="I757" s="65" t="s">
        <v>1840</v>
      </c>
      <c r="J757" s="65" t="s">
        <v>1841</v>
      </c>
      <c r="K757" s="65" t="s">
        <v>1835</v>
      </c>
      <c r="L757" s="64" t="s">
        <v>935</v>
      </c>
      <c r="M757" s="69" t="str">
        <f>IF(tbl_cty_phi[[#This Row],[ten_ngan]]=MASTER!$B$1,ROW(),"")</f>
        <v/>
      </c>
    </row>
    <row r="758" spans="9:13">
      <c r="I758" s="65" t="s">
        <v>1842</v>
      </c>
      <c r="J758" s="65" t="s">
        <v>1843</v>
      </c>
      <c r="K758" s="65" t="s">
        <v>1835</v>
      </c>
      <c r="L758" s="64" t="s">
        <v>935</v>
      </c>
      <c r="M758" s="69" t="str">
        <f>IF(tbl_cty_phi[[#This Row],[ten_ngan]]=MASTER!$B$1,ROW(),"")</f>
        <v/>
      </c>
    </row>
    <row r="759" spans="9:13">
      <c r="I759" s="65" t="s">
        <v>1844</v>
      </c>
      <c r="J759" s="65" t="s">
        <v>1845</v>
      </c>
      <c r="K759" s="65" t="s">
        <v>1835</v>
      </c>
      <c r="L759" s="64" t="s">
        <v>935</v>
      </c>
      <c r="M759" s="69" t="str">
        <f>IF(tbl_cty_phi[[#This Row],[ten_ngan]]=MASTER!$B$1,ROW(),"")</f>
        <v/>
      </c>
    </row>
    <row r="760" spans="9:13">
      <c r="I760" s="65" t="s">
        <v>1850</v>
      </c>
      <c r="J760" s="65" t="s">
        <v>1851</v>
      </c>
      <c r="K760" s="65" t="s">
        <v>1835</v>
      </c>
      <c r="L760" s="64" t="s">
        <v>935</v>
      </c>
      <c r="M760" s="69" t="str">
        <f>IF(tbl_cty_phi[[#This Row],[ten_ngan]]=MASTER!$B$1,ROW(),"")</f>
        <v/>
      </c>
    </row>
    <row r="761" spans="9:13">
      <c r="I761" s="65" t="s">
        <v>1852</v>
      </c>
      <c r="J761" s="65" t="s">
        <v>1853</v>
      </c>
      <c r="K761" s="65" t="s">
        <v>1835</v>
      </c>
      <c r="L761" s="64" t="s">
        <v>935</v>
      </c>
      <c r="M761" s="69" t="str">
        <f>IF(tbl_cty_phi[[#This Row],[ten_ngan]]=MASTER!$B$1,ROW(),"")</f>
        <v/>
      </c>
    </row>
    <row r="762" spans="9:13">
      <c r="I762" s="65" t="s">
        <v>1854</v>
      </c>
      <c r="J762" s="65" t="s">
        <v>1855</v>
      </c>
      <c r="K762" s="65" t="s">
        <v>1856</v>
      </c>
      <c r="L762" s="64" t="s">
        <v>935</v>
      </c>
      <c r="M762" s="69" t="str">
        <f>IF(tbl_cty_phi[[#This Row],[ten_ngan]]=MASTER!$B$1,ROW(),"")</f>
        <v/>
      </c>
    </row>
    <row r="763" spans="9:13">
      <c r="I763" s="65" t="s">
        <v>1857</v>
      </c>
      <c r="J763" s="65" t="s">
        <v>1858</v>
      </c>
      <c r="K763" s="65" t="s">
        <v>1856</v>
      </c>
      <c r="L763" s="64" t="s">
        <v>935</v>
      </c>
      <c r="M763" s="69" t="str">
        <f>IF(tbl_cty_phi[[#This Row],[ten_ngan]]=MASTER!$B$1,ROW(),"")</f>
        <v/>
      </c>
    </row>
    <row r="764" spans="9:13">
      <c r="I764" s="65" t="s">
        <v>1859</v>
      </c>
      <c r="J764" s="65" t="s">
        <v>1860</v>
      </c>
      <c r="K764" s="65" t="s">
        <v>1856</v>
      </c>
      <c r="L764" s="64" t="s">
        <v>935</v>
      </c>
      <c r="M764" s="69" t="str">
        <f>IF(tbl_cty_phi[[#This Row],[ten_ngan]]=MASTER!$B$1,ROW(),"")</f>
        <v/>
      </c>
    </row>
    <row r="765" spans="9:13">
      <c r="I765" s="65" t="s">
        <v>1861</v>
      </c>
      <c r="J765" s="65" t="s">
        <v>1862</v>
      </c>
      <c r="K765" s="65" t="s">
        <v>1856</v>
      </c>
      <c r="L765" s="64" t="s">
        <v>935</v>
      </c>
      <c r="M765" s="69" t="str">
        <f>IF(tbl_cty_phi[[#This Row],[ten_ngan]]=MASTER!$B$1,ROW(),"")</f>
        <v/>
      </c>
    </row>
    <row r="766" spans="9:13">
      <c r="I766" s="65" t="s">
        <v>1863</v>
      </c>
      <c r="J766" s="65" t="s">
        <v>1864</v>
      </c>
      <c r="K766" s="65" t="s">
        <v>1865</v>
      </c>
      <c r="L766" s="64" t="s">
        <v>935</v>
      </c>
      <c r="M766" s="69" t="str">
        <f>IF(tbl_cty_phi[[#This Row],[ten_ngan]]=MASTER!$B$1,ROW(),"")</f>
        <v/>
      </c>
    </row>
    <row r="767" spans="9:13">
      <c r="I767" s="65" t="s">
        <v>1866</v>
      </c>
      <c r="J767" s="65" t="s">
        <v>1867</v>
      </c>
      <c r="K767" s="65" t="s">
        <v>1865</v>
      </c>
      <c r="L767" s="64" t="s">
        <v>935</v>
      </c>
      <c r="M767" s="69" t="str">
        <f>IF(tbl_cty_phi[[#This Row],[ten_ngan]]=MASTER!$B$1,ROW(),"")</f>
        <v/>
      </c>
    </row>
    <row r="768" spans="9:13">
      <c r="I768" s="65" t="s">
        <v>1868</v>
      </c>
      <c r="J768" s="65" t="s">
        <v>1869</v>
      </c>
      <c r="K768" s="65" t="s">
        <v>1865</v>
      </c>
      <c r="L768" s="64" t="s">
        <v>935</v>
      </c>
      <c r="M768" s="69" t="str">
        <f>IF(tbl_cty_phi[[#This Row],[ten_ngan]]=MASTER!$B$1,ROW(),"")</f>
        <v/>
      </c>
    </row>
    <row r="769" spans="9:13">
      <c r="I769" s="65" t="s">
        <v>1870</v>
      </c>
      <c r="J769" s="65" t="s">
        <v>1871</v>
      </c>
      <c r="K769" s="65" t="s">
        <v>1865</v>
      </c>
      <c r="L769" s="64" t="s">
        <v>935</v>
      </c>
      <c r="M769" s="69" t="str">
        <f>IF(tbl_cty_phi[[#This Row],[ten_ngan]]=MASTER!$B$1,ROW(),"")</f>
        <v/>
      </c>
    </row>
    <row r="770" spans="9:13">
      <c r="I770" s="65" t="s">
        <v>1874</v>
      </c>
      <c r="J770" s="65" t="s">
        <v>1875</v>
      </c>
      <c r="K770" s="65" t="s">
        <v>1865</v>
      </c>
      <c r="L770" s="64" t="s">
        <v>935</v>
      </c>
      <c r="M770" s="69" t="str">
        <f>IF(tbl_cty_phi[[#This Row],[ten_ngan]]=MASTER!$B$1,ROW(),"")</f>
        <v/>
      </c>
    </row>
    <row r="771" spans="9:13">
      <c r="I771" s="65" t="s">
        <v>1876</v>
      </c>
      <c r="J771" s="65" t="s">
        <v>1877</v>
      </c>
      <c r="K771" s="65" t="s">
        <v>1865</v>
      </c>
      <c r="L771" s="64" t="s">
        <v>935</v>
      </c>
      <c r="M771" s="69" t="str">
        <f>IF(tbl_cty_phi[[#This Row],[ten_ngan]]=MASTER!$B$1,ROW(),"")</f>
        <v/>
      </c>
    </row>
    <row r="772" spans="9:13">
      <c r="I772" s="65" t="s">
        <v>1878</v>
      </c>
      <c r="J772" s="65" t="s">
        <v>1879</v>
      </c>
      <c r="K772" s="65" t="s">
        <v>1865</v>
      </c>
      <c r="L772" s="64" t="s">
        <v>935</v>
      </c>
      <c r="M772" s="69" t="str">
        <f>IF(tbl_cty_phi[[#This Row],[ten_ngan]]=MASTER!$B$1,ROW(),"")</f>
        <v/>
      </c>
    </row>
    <row r="773" spans="9:13">
      <c r="I773" s="65" t="s">
        <v>1880</v>
      </c>
      <c r="J773" s="65" t="s">
        <v>1881</v>
      </c>
      <c r="K773" s="65" t="s">
        <v>1865</v>
      </c>
      <c r="L773" s="64" t="s">
        <v>935</v>
      </c>
      <c r="M773" s="69" t="str">
        <f>IF(tbl_cty_phi[[#This Row],[ten_ngan]]=MASTER!$B$1,ROW(),"")</f>
        <v/>
      </c>
    </row>
    <row r="774" spans="9:13">
      <c r="I774" s="65" t="s">
        <v>1950</v>
      </c>
      <c r="J774" s="65" t="s">
        <v>1951</v>
      </c>
      <c r="K774" s="65" t="s">
        <v>1952</v>
      </c>
      <c r="L774" s="64" t="s">
        <v>935</v>
      </c>
      <c r="M774" s="69" t="str">
        <f>IF(tbl_cty_phi[[#This Row],[ten_ngan]]=MASTER!$B$1,ROW(),"")</f>
        <v/>
      </c>
    </row>
    <row r="775" spans="9:13">
      <c r="I775" s="65" t="s">
        <v>1953</v>
      </c>
      <c r="J775" s="65" t="s">
        <v>1954</v>
      </c>
      <c r="K775" s="65" t="s">
        <v>1952</v>
      </c>
      <c r="L775" s="64" t="s">
        <v>935</v>
      </c>
      <c r="M775" s="69" t="str">
        <f>IF(tbl_cty_phi[[#This Row],[ten_ngan]]=MASTER!$B$1,ROW(),"")</f>
        <v/>
      </c>
    </row>
    <row r="776" spans="9:13">
      <c r="I776" s="65" t="s">
        <v>1955</v>
      </c>
      <c r="J776" s="65" t="s">
        <v>1956</v>
      </c>
      <c r="K776" s="65" t="s">
        <v>1952</v>
      </c>
      <c r="L776" s="64" t="s">
        <v>935</v>
      </c>
      <c r="M776" s="69" t="str">
        <f>IF(tbl_cty_phi[[#This Row],[ten_ngan]]=MASTER!$B$1,ROW(),"")</f>
        <v/>
      </c>
    </row>
    <row r="777" spans="9:13">
      <c r="I777" s="65" t="s">
        <v>1957</v>
      </c>
      <c r="J777" s="65" t="s">
        <v>1958</v>
      </c>
      <c r="K777" s="65" t="s">
        <v>1952</v>
      </c>
      <c r="L777" s="64" t="s">
        <v>935</v>
      </c>
      <c r="M777" s="69" t="str">
        <f>IF(tbl_cty_phi[[#This Row],[ten_ngan]]=MASTER!$B$1,ROW(),"")</f>
        <v/>
      </c>
    </row>
    <row r="778" spans="9:13">
      <c r="I778" s="65" t="s">
        <v>1961</v>
      </c>
      <c r="J778" s="65" t="s">
        <v>1962</v>
      </c>
      <c r="K778" s="65" t="s">
        <v>1963</v>
      </c>
      <c r="L778" s="64" t="s">
        <v>935</v>
      </c>
      <c r="M778" s="69" t="str">
        <f>IF(tbl_cty_phi[[#This Row],[ten_ngan]]=MASTER!$B$1,ROW(),"")</f>
        <v/>
      </c>
    </row>
    <row r="779" spans="9:13">
      <c r="I779" s="65" t="s">
        <v>1964</v>
      </c>
      <c r="J779" s="65" t="s">
        <v>1965</v>
      </c>
      <c r="K779" s="65" t="s">
        <v>1963</v>
      </c>
      <c r="L779" s="64" t="s">
        <v>935</v>
      </c>
      <c r="M779" s="69" t="str">
        <f>IF(tbl_cty_phi[[#This Row],[ten_ngan]]=MASTER!$B$1,ROW(),"")</f>
        <v/>
      </c>
    </row>
    <row r="780" spans="9:13">
      <c r="I780" s="65" t="s">
        <v>1966</v>
      </c>
      <c r="J780" s="65" t="s">
        <v>1967</v>
      </c>
      <c r="K780" s="65" t="s">
        <v>1963</v>
      </c>
      <c r="L780" s="64" t="s">
        <v>935</v>
      </c>
      <c r="M780" s="69" t="str">
        <f>IF(tbl_cty_phi[[#This Row],[ten_ngan]]=MASTER!$B$1,ROW(),"")</f>
        <v/>
      </c>
    </row>
    <row r="781" spans="9:13">
      <c r="I781" s="65" t="s">
        <v>1968</v>
      </c>
      <c r="J781" s="65" t="s">
        <v>1969</v>
      </c>
      <c r="K781" s="65" t="s">
        <v>1963</v>
      </c>
      <c r="L781" s="64" t="s">
        <v>935</v>
      </c>
      <c r="M781" s="69" t="str">
        <f>IF(tbl_cty_phi[[#This Row],[ten_ngan]]=MASTER!$B$1,ROW(),"")</f>
        <v/>
      </c>
    </row>
    <row r="782" spans="9:13">
      <c r="I782" s="65" t="s">
        <v>1972</v>
      </c>
      <c r="J782" s="65" t="s">
        <v>1973</v>
      </c>
      <c r="K782" s="65" t="s">
        <v>1963</v>
      </c>
      <c r="L782" s="64" t="s">
        <v>935</v>
      </c>
      <c r="M782" s="69" t="str">
        <f>IF(tbl_cty_phi[[#This Row],[ten_ngan]]=MASTER!$B$1,ROW(),"")</f>
        <v/>
      </c>
    </row>
    <row r="783" spans="9:13">
      <c r="I783" s="65" t="s">
        <v>1974</v>
      </c>
      <c r="J783" s="65" t="s">
        <v>1975</v>
      </c>
      <c r="K783" s="65" t="s">
        <v>1963</v>
      </c>
      <c r="L783" s="64" t="s">
        <v>935</v>
      </c>
      <c r="M783" s="69" t="str">
        <f>IF(tbl_cty_phi[[#This Row],[ten_ngan]]=MASTER!$B$1,ROW(),"")</f>
        <v/>
      </c>
    </row>
    <row r="784" spans="9:13">
      <c r="I784" s="65" t="s">
        <v>1976</v>
      </c>
      <c r="J784" s="65" t="s">
        <v>1977</v>
      </c>
      <c r="K784" s="65" t="s">
        <v>1963</v>
      </c>
      <c r="L784" s="64" t="s">
        <v>935</v>
      </c>
      <c r="M784" s="69" t="str">
        <f>IF(tbl_cty_phi[[#This Row],[ten_ngan]]=MASTER!$B$1,ROW(),"")</f>
        <v/>
      </c>
    </row>
    <row r="785" spans="9:13">
      <c r="I785" s="65" t="s">
        <v>1978</v>
      </c>
      <c r="J785" s="65" t="s">
        <v>1979</v>
      </c>
      <c r="K785" s="65" t="s">
        <v>1963</v>
      </c>
      <c r="L785" s="64" t="s">
        <v>935</v>
      </c>
      <c r="M785" s="69" t="str">
        <f>IF(tbl_cty_phi[[#This Row],[ten_ngan]]=MASTER!$B$1,ROW(),"")</f>
        <v/>
      </c>
    </row>
    <row r="786" spans="9:13">
      <c r="I786" s="65" t="s">
        <v>2036</v>
      </c>
      <c r="J786" s="65" t="s">
        <v>2037</v>
      </c>
      <c r="K786" s="65" t="s">
        <v>2038</v>
      </c>
      <c r="L786" s="64" t="s">
        <v>935</v>
      </c>
      <c r="M786" s="69" t="str">
        <f>IF(tbl_cty_phi[[#This Row],[ten_ngan]]=MASTER!$B$1,ROW(),"")</f>
        <v/>
      </c>
    </row>
    <row r="787" spans="9:13">
      <c r="I787" s="65" t="s">
        <v>2039</v>
      </c>
      <c r="J787" s="65" t="s">
        <v>2040</v>
      </c>
      <c r="K787" s="65" t="s">
        <v>2038</v>
      </c>
      <c r="L787" s="64" t="s">
        <v>935</v>
      </c>
      <c r="M787" s="69" t="str">
        <f>IF(tbl_cty_phi[[#This Row],[ten_ngan]]=MASTER!$B$1,ROW(),"")</f>
        <v/>
      </c>
    </row>
    <row r="788" spans="9:13">
      <c r="I788" s="65" t="s">
        <v>860</v>
      </c>
      <c r="J788" s="65" t="s">
        <v>861</v>
      </c>
      <c r="K788" s="65" t="s">
        <v>859</v>
      </c>
      <c r="L788" s="64" t="s">
        <v>935</v>
      </c>
      <c r="M788" s="69" t="str">
        <f>IF(tbl_cty_phi[[#This Row],[ten_ngan]]=MASTER!$B$1,ROW(),"")</f>
        <v/>
      </c>
    </row>
    <row r="789" spans="9:13">
      <c r="I789" s="65" t="s">
        <v>889</v>
      </c>
      <c r="J789" s="65" t="s">
        <v>890</v>
      </c>
      <c r="K789" s="65" t="s">
        <v>864</v>
      </c>
      <c r="L789" s="64" t="s">
        <v>935</v>
      </c>
      <c r="M789" s="69" t="str">
        <f>IF(tbl_cty_phi[[#This Row],[ten_ngan]]=MASTER!$B$1,ROW(),"")</f>
        <v/>
      </c>
    </row>
    <row r="790" spans="9:13">
      <c r="I790" s="65" t="s">
        <v>1736</v>
      </c>
      <c r="J790" s="65" t="s">
        <v>1737</v>
      </c>
      <c r="K790" s="65" t="s">
        <v>1738</v>
      </c>
      <c r="L790" s="64" t="s">
        <v>936</v>
      </c>
      <c r="M790" s="69" t="str">
        <f>IF(tbl_cty_phi[[#This Row],[ten_ngan]]=MASTER!$B$1,ROW(),"")</f>
        <v/>
      </c>
    </row>
    <row r="791" spans="9:13">
      <c r="I791" s="65" t="s">
        <v>1739</v>
      </c>
      <c r="J791" s="65" t="s">
        <v>1740</v>
      </c>
      <c r="K791" s="65" t="s">
        <v>1738</v>
      </c>
      <c r="L791" s="64" t="s">
        <v>936</v>
      </c>
      <c r="M791" s="69" t="str">
        <f>IF(tbl_cty_phi[[#This Row],[ten_ngan]]=MASTER!$B$1,ROW(),"")</f>
        <v/>
      </c>
    </row>
    <row r="792" spans="9:13">
      <c r="I792" s="65" t="s">
        <v>1741</v>
      </c>
      <c r="J792" s="65" t="s">
        <v>1742</v>
      </c>
      <c r="K792" s="65" t="s">
        <v>1738</v>
      </c>
      <c r="L792" s="64" t="s">
        <v>936</v>
      </c>
      <c r="M792" s="69" t="str">
        <f>IF(tbl_cty_phi[[#This Row],[ten_ngan]]=MASTER!$B$1,ROW(),"")</f>
        <v/>
      </c>
    </row>
    <row r="793" spans="9:13">
      <c r="I793" s="65" t="s">
        <v>1743</v>
      </c>
      <c r="J793" s="65" t="s">
        <v>1744</v>
      </c>
      <c r="K793" s="65" t="s">
        <v>1738</v>
      </c>
      <c r="L793" s="64" t="s">
        <v>936</v>
      </c>
      <c r="M793" s="69" t="str">
        <f>IF(tbl_cty_phi[[#This Row],[ten_ngan]]=MASTER!$B$1,ROW(),"")</f>
        <v/>
      </c>
    </row>
    <row r="794" spans="9:13">
      <c r="I794" s="65" t="s">
        <v>1745</v>
      </c>
      <c r="J794" s="65" t="s">
        <v>1746</v>
      </c>
      <c r="K794" s="65" t="s">
        <v>1738</v>
      </c>
      <c r="L794" s="64" t="s">
        <v>936</v>
      </c>
      <c r="M794" s="69" t="str">
        <f>IF(tbl_cty_phi[[#This Row],[ten_ngan]]=MASTER!$B$1,ROW(),"")</f>
        <v/>
      </c>
    </row>
    <row r="795" spans="9:13">
      <c r="I795" s="65" t="s">
        <v>1747</v>
      </c>
      <c r="J795" s="65" t="s">
        <v>1748</v>
      </c>
      <c r="K795" s="65" t="s">
        <v>1738</v>
      </c>
      <c r="L795" s="64" t="s">
        <v>936</v>
      </c>
      <c r="M795" s="69" t="str">
        <f>IF(tbl_cty_phi[[#This Row],[ten_ngan]]=MASTER!$B$1,ROW(),"")</f>
        <v/>
      </c>
    </row>
    <row r="796" spans="9:13">
      <c r="I796" s="65" t="s">
        <v>1749</v>
      </c>
      <c r="J796" s="65" t="s">
        <v>1750</v>
      </c>
      <c r="K796" s="65" t="s">
        <v>1738</v>
      </c>
      <c r="L796" s="64" t="s">
        <v>936</v>
      </c>
      <c r="M796" s="69" t="str">
        <f>IF(tbl_cty_phi[[#This Row],[ten_ngan]]=MASTER!$B$1,ROW(),"")</f>
        <v/>
      </c>
    </row>
    <row r="797" spans="9:13">
      <c r="I797" s="65" t="s">
        <v>1751</v>
      </c>
      <c r="J797" s="65" t="s">
        <v>1752</v>
      </c>
      <c r="K797" s="65" t="s">
        <v>1738</v>
      </c>
      <c r="L797" s="64" t="s">
        <v>936</v>
      </c>
      <c r="M797" s="69" t="str">
        <f>IF(tbl_cty_phi[[#This Row],[ten_ngan]]=MASTER!$B$1,ROW(),"")</f>
        <v/>
      </c>
    </row>
    <row r="798" spans="9:13">
      <c r="I798" s="65" t="s">
        <v>1848</v>
      </c>
      <c r="J798" s="65" t="s">
        <v>1849</v>
      </c>
      <c r="K798" s="65" t="s">
        <v>1835</v>
      </c>
      <c r="L798" s="64" t="s">
        <v>936</v>
      </c>
      <c r="M798" s="69" t="str">
        <f>IF(tbl_cty_phi[[#This Row],[ten_ngan]]=MASTER!$B$1,ROW(),"")</f>
        <v/>
      </c>
    </row>
    <row r="799" spans="9:13">
      <c r="I799" s="65" t="s">
        <v>1850</v>
      </c>
      <c r="J799" s="65" t="s">
        <v>1851</v>
      </c>
      <c r="K799" s="65" t="s">
        <v>1835</v>
      </c>
      <c r="L799" s="64" t="s">
        <v>936</v>
      </c>
      <c r="M799" s="69" t="str">
        <f>IF(tbl_cty_phi[[#This Row],[ten_ngan]]=MASTER!$B$1,ROW(),"")</f>
        <v/>
      </c>
    </row>
    <row r="800" spans="9:13">
      <c r="I800" s="65" t="s">
        <v>1852</v>
      </c>
      <c r="J800" s="65" t="s">
        <v>1853</v>
      </c>
      <c r="K800" s="65" t="s">
        <v>1835</v>
      </c>
      <c r="L800" s="64" t="s">
        <v>936</v>
      </c>
      <c r="M800" s="69" t="str">
        <f>IF(tbl_cty_phi[[#This Row],[ten_ngan]]=MASTER!$B$1,ROW(),"")</f>
        <v/>
      </c>
    </row>
    <row r="801" spans="9:13">
      <c r="I801" s="65" t="s">
        <v>1888</v>
      </c>
      <c r="J801" s="65" t="s">
        <v>1889</v>
      </c>
      <c r="K801" s="65" t="s">
        <v>1890</v>
      </c>
      <c r="L801" s="64" t="s">
        <v>936</v>
      </c>
      <c r="M801" s="69" t="str">
        <f>IF(tbl_cty_phi[[#This Row],[ten_ngan]]=MASTER!$B$1,ROW(),"")</f>
        <v/>
      </c>
    </row>
    <row r="802" spans="9:13">
      <c r="I802" s="65" t="s">
        <v>1903</v>
      </c>
      <c r="J802" s="65" t="s">
        <v>1904</v>
      </c>
      <c r="K802" s="65" t="s">
        <v>1905</v>
      </c>
      <c r="L802" s="64" t="s">
        <v>936</v>
      </c>
      <c r="M802" s="69" t="str">
        <f>IF(tbl_cty_phi[[#This Row],[ten_ngan]]=MASTER!$B$1,ROW(),"")</f>
        <v/>
      </c>
    </row>
    <row r="803" spans="9:13">
      <c r="I803" s="65" t="s">
        <v>1908</v>
      </c>
      <c r="J803" s="65" t="s">
        <v>1909</v>
      </c>
      <c r="K803" s="65" t="s">
        <v>1905</v>
      </c>
      <c r="L803" s="64" t="s">
        <v>936</v>
      </c>
      <c r="M803" s="69" t="str">
        <f>IF(tbl_cty_phi[[#This Row],[ten_ngan]]=MASTER!$B$1,ROW(),"")</f>
        <v/>
      </c>
    </row>
    <row r="804" spans="9:13">
      <c r="I804" s="65" t="s">
        <v>1912</v>
      </c>
      <c r="J804" s="65" t="s">
        <v>1913</v>
      </c>
      <c r="K804" s="65" t="s">
        <v>1905</v>
      </c>
      <c r="L804" s="64" t="s">
        <v>936</v>
      </c>
      <c r="M804" s="69" t="str">
        <f>IF(tbl_cty_phi[[#This Row],[ten_ngan]]=MASTER!$B$1,ROW(),"")</f>
        <v/>
      </c>
    </row>
    <row r="805" spans="9:13">
      <c r="I805" s="65" t="s">
        <v>1914</v>
      </c>
      <c r="J805" s="65" t="s">
        <v>1915</v>
      </c>
      <c r="K805" s="65" t="s">
        <v>1905</v>
      </c>
      <c r="L805" s="64" t="s">
        <v>936</v>
      </c>
      <c r="M805" s="69" t="str">
        <f>IF(tbl_cty_phi[[#This Row],[ten_ngan]]=MASTER!$B$1,ROW(),"")</f>
        <v/>
      </c>
    </row>
    <row r="806" spans="9:13">
      <c r="I806" s="65" t="s">
        <v>1916</v>
      </c>
      <c r="J806" s="65" t="s">
        <v>1917</v>
      </c>
      <c r="K806" s="65" t="s">
        <v>1905</v>
      </c>
      <c r="L806" s="64" t="s">
        <v>936</v>
      </c>
      <c r="M806" s="69" t="str">
        <f>IF(tbl_cty_phi[[#This Row],[ten_ngan]]=MASTER!$B$1,ROW(),"")</f>
        <v/>
      </c>
    </row>
    <row r="807" spans="9:13">
      <c r="I807" s="65" t="s">
        <v>1986</v>
      </c>
      <c r="J807" s="65" t="s">
        <v>1987</v>
      </c>
      <c r="K807" s="65" t="s">
        <v>1988</v>
      </c>
      <c r="L807" s="64" t="s">
        <v>936</v>
      </c>
      <c r="M807" s="69" t="str">
        <f>IF(tbl_cty_phi[[#This Row],[ten_ngan]]=MASTER!$B$1,ROW(),"")</f>
        <v/>
      </c>
    </row>
    <row r="808" spans="9:13">
      <c r="I808" s="65" t="s">
        <v>2001</v>
      </c>
      <c r="J808" s="65" t="s">
        <v>2002</v>
      </c>
      <c r="K808" s="65" t="s">
        <v>2003</v>
      </c>
      <c r="L808" s="64" t="s">
        <v>936</v>
      </c>
      <c r="M808" s="69" t="str">
        <f>IF(tbl_cty_phi[[#This Row],[ten_ngan]]=MASTER!$B$1,ROW(),"")</f>
        <v/>
      </c>
    </row>
    <row r="809" spans="9:13">
      <c r="I809" s="65" t="s">
        <v>2006</v>
      </c>
      <c r="J809" s="65" t="s">
        <v>2007</v>
      </c>
      <c r="K809" s="65" t="s">
        <v>2003</v>
      </c>
      <c r="L809" s="64" t="s">
        <v>936</v>
      </c>
      <c r="M809" s="69" t="str">
        <f>IF(tbl_cty_phi[[#This Row],[ten_ngan]]=MASTER!$B$1,ROW(),"")</f>
        <v/>
      </c>
    </row>
    <row r="810" spans="9:13">
      <c r="I810" s="65" t="s">
        <v>2010</v>
      </c>
      <c r="J810" s="65" t="s">
        <v>2011</v>
      </c>
      <c r="K810" s="65" t="s">
        <v>2003</v>
      </c>
      <c r="L810" s="64" t="s">
        <v>936</v>
      </c>
      <c r="M810" s="69" t="str">
        <f>IF(tbl_cty_phi[[#This Row],[ten_ngan]]=MASTER!$B$1,ROW(),"")</f>
        <v/>
      </c>
    </row>
    <row r="811" spans="9:13">
      <c r="I811" s="65" t="s">
        <v>2012</v>
      </c>
      <c r="J811" s="65" t="s">
        <v>2013</v>
      </c>
      <c r="K811" s="65" t="s">
        <v>2003</v>
      </c>
      <c r="L811" s="64" t="s">
        <v>936</v>
      </c>
      <c r="M811" s="69" t="str">
        <f>IF(tbl_cty_phi[[#This Row],[ten_ngan]]=MASTER!$B$1,ROW(),"")</f>
        <v/>
      </c>
    </row>
    <row r="812" spans="9:13">
      <c r="I812" s="65" t="s">
        <v>2014</v>
      </c>
      <c r="J812" s="65" t="s">
        <v>2015</v>
      </c>
      <c r="K812" s="65" t="s">
        <v>2003</v>
      </c>
      <c r="L812" s="64" t="s">
        <v>936</v>
      </c>
      <c r="M812" s="69" t="str">
        <f>IF(tbl_cty_phi[[#This Row],[ten_ngan]]=MASTER!$B$1,ROW(),"")</f>
        <v/>
      </c>
    </row>
    <row r="813" spans="9:13">
      <c r="I813" s="65" t="s">
        <v>2016</v>
      </c>
      <c r="J813" s="65" t="s">
        <v>2017</v>
      </c>
      <c r="K813" s="65" t="s">
        <v>2003</v>
      </c>
      <c r="L813" s="64" t="s">
        <v>936</v>
      </c>
      <c r="M813" s="69" t="str">
        <f>IF(tbl_cty_phi[[#This Row],[ten_ngan]]=MASTER!$B$1,ROW(),"")</f>
        <v/>
      </c>
    </row>
    <row r="814" spans="9:13">
      <c r="I814" s="65" t="s">
        <v>860</v>
      </c>
      <c r="J814" s="65" t="s">
        <v>861</v>
      </c>
      <c r="K814" s="65" t="s">
        <v>859</v>
      </c>
      <c r="L814" s="64" t="s">
        <v>936</v>
      </c>
      <c r="M814" s="69" t="str">
        <f>IF(tbl_cty_phi[[#This Row],[ten_ngan]]=MASTER!$B$1,ROW(),"")</f>
        <v/>
      </c>
    </row>
    <row r="815" spans="9:13">
      <c r="I815" s="65" t="s">
        <v>1796</v>
      </c>
      <c r="J815" s="65" t="s">
        <v>1797</v>
      </c>
      <c r="K815" s="65" t="s">
        <v>1755</v>
      </c>
      <c r="L815" s="64" t="s">
        <v>947</v>
      </c>
      <c r="M815" s="69" t="str">
        <f>IF(tbl_cty_phi[[#This Row],[ten_ngan]]=MASTER!$B$1,ROW(),"")</f>
        <v/>
      </c>
    </row>
    <row r="816" spans="9:13">
      <c r="I816" s="65" t="s">
        <v>1809</v>
      </c>
      <c r="J816" s="65" t="s">
        <v>1810</v>
      </c>
      <c r="K816" s="65" t="s">
        <v>1800</v>
      </c>
      <c r="L816" s="64" t="s">
        <v>947</v>
      </c>
      <c r="M816" s="69" t="str">
        <f>IF(tbl_cty_phi[[#This Row],[ten_ngan]]=MASTER!$B$1,ROW(),"")</f>
        <v/>
      </c>
    </row>
    <row r="817" spans="9:13">
      <c r="I817" s="65" t="s">
        <v>2192</v>
      </c>
      <c r="J817" s="65" t="s">
        <v>2193</v>
      </c>
      <c r="K817" s="65" t="s">
        <v>2194</v>
      </c>
      <c r="L817" s="64" t="s">
        <v>947</v>
      </c>
      <c r="M817" s="69" t="str">
        <f>IF(tbl_cty_phi[[#This Row],[ten_ngan]]=MASTER!$B$1,ROW(),"")</f>
        <v/>
      </c>
    </row>
    <row r="818" spans="9:13">
      <c r="I818" s="65" t="s">
        <v>2195</v>
      </c>
      <c r="J818" s="65" t="s">
        <v>2196</v>
      </c>
      <c r="K818" s="65" t="s">
        <v>2194</v>
      </c>
      <c r="L818" s="64" t="s">
        <v>947</v>
      </c>
      <c r="M818" s="69" t="str">
        <f>IF(tbl_cty_phi[[#This Row],[ten_ngan]]=MASTER!$B$1,ROW(),"")</f>
        <v/>
      </c>
    </row>
    <row r="819" spans="9:13">
      <c r="I819" s="65" t="s">
        <v>2197</v>
      </c>
      <c r="J819" s="65" t="s">
        <v>2198</v>
      </c>
      <c r="K819" s="65" t="s">
        <v>2194</v>
      </c>
      <c r="L819" s="64" t="s">
        <v>947</v>
      </c>
      <c r="M819" s="69" t="str">
        <f>IF(tbl_cty_phi[[#This Row],[ten_ngan]]=MASTER!$B$1,ROW(),"")</f>
        <v/>
      </c>
    </row>
    <row r="820" spans="9:13">
      <c r="I820" s="65" t="s">
        <v>2199</v>
      </c>
      <c r="J820" s="65" t="s">
        <v>2200</v>
      </c>
      <c r="K820" s="65" t="s">
        <v>2194</v>
      </c>
      <c r="L820" s="64" t="s">
        <v>947</v>
      </c>
      <c r="M820" s="69" t="str">
        <f>IF(tbl_cty_phi[[#This Row],[ten_ngan]]=MASTER!$B$1,ROW(),"")</f>
        <v/>
      </c>
    </row>
    <row r="821" spans="9:13">
      <c r="I821" s="65" t="s">
        <v>2201</v>
      </c>
      <c r="J821" s="65" t="s">
        <v>2202</v>
      </c>
      <c r="K821" s="65" t="s">
        <v>2194</v>
      </c>
      <c r="L821" s="64" t="s">
        <v>947</v>
      </c>
      <c r="M821" s="69" t="str">
        <f>IF(tbl_cty_phi[[#This Row],[ten_ngan]]=MASTER!$B$1,ROW(),"")</f>
        <v/>
      </c>
    </row>
    <row r="822" spans="9:13">
      <c r="I822" s="65" t="s">
        <v>2203</v>
      </c>
      <c r="J822" s="65" t="s">
        <v>2204</v>
      </c>
      <c r="K822" s="65" t="s">
        <v>2194</v>
      </c>
      <c r="L822" s="64" t="s">
        <v>947</v>
      </c>
      <c r="M822" s="69" t="str">
        <f>IF(tbl_cty_phi[[#This Row],[ten_ngan]]=MASTER!$B$1,ROW(),"")</f>
        <v/>
      </c>
    </row>
    <row r="823" spans="9:13">
      <c r="I823" s="65" t="s">
        <v>2205</v>
      </c>
      <c r="J823" s="65" t="s">
        <v>2206</v>
      </c>
      <c r="K823" s="65" t="s">
        <v>2194</v>
      </c>
      <c r="L823" s="64" t="s">
        <v>947</v>
      </c>
      <c r="M823" s="69" t="str">
        <f>IF(tbl_cty_phi[[#This Row],[ten_ngan]]=MASTER!$B$1,ROW(),"")</f>
        <v/>
      </c>
    </row>
    <row r="824" spans="9:13">
      <c r="I824" s="65" t="s">
        <v>2207</v>
      </c>
      <c r="J824" s="65" t="s">
        <v>2208</v>
      </c>
      <c r="K824" s="65" t="s">
        <v>2194</v>
      </c>
      <c r="L824" s="64" t="s">
        <v>947</v>
      </c>
      <c r="M824" s="69" t="str">
        <f>IF(tbl_cty_phi[[#This Row],[ten_ngan]]=MASTER!$B$1,ROW(),"")</f>
        <v/>
      </c>
    </row>
    <row r="825" spans="9:13">
      <c r="I825" s="65" t="s">
        <v>1842</v>
      </c>
      <c r="J825" s="65" t="s">
        <v>1843</v>
      </c>
      <c r="K825" s="65" t="s">
        <v>1835</v>
      </c>
      <c r="L825" s="64" t="s">
        <v>947</v>
      </c>
      <c r="M825" s="69" t="str">
        <f>IF(tbl_cty_phi[[#This Row],[ten_ngan]]=MASTER!$B$1,ROW(),"")</f>
        <v/>
      </c>
    </row>
    <row r="826" spans="9:13">
      <c r="I826" s="65" t="s">
        <v>1848</v>
      </c>
      <c r="J826" s="65" t="s">
        <v>1849</v>
      </c>
      <c r="K826" s="65" t="s">
        <v>1835</v>
      </c>
      <c r="L826" s="64" t="s">
        <v>947</v>
      </c>
      <c r="M826" s="69" t="str">
        <f>IF(tbl_cty_phi[[#This Row],[ten_ngan]]=MASTER!$B$1,ROW(),"")</f>
        <v/>
      </c>
    </row>
    <row r="827" spans="9:13">
      <c r="I827" s="65" t="s">
        <v>1850</v>
      </c>
      <c r="J827" s="65" t="s">
        <v>1851</v>
      </c>
      <c r="K827" s="65" t="s">
        <v>1835</v>
      </c>
      <c r="L827" s="64" t="s">
        <v>947</v>
      </c>
      <c r="M827" s="69" t="str">
        <f>IF(tbl_cty_phi[[#This Row],[ten_ngan]]=MASTER!$B$1,ROW(),"")</f>
        <v/>
      </c>
    </row>
    <row r="828" spans="9:13">
      <c r="I828" s="65" t="s">
        <v>1852</v>
      </c>
      <c r="J828" s="65" t="s">
        <v>1853</v>
      </c>
      <c r="K828" s="65" t="s">
        <v>1835</v>
      </c>
      <c r="L828" s="64" t="s">
        <v>947</v>
      </c>
      <c r="M828" s="69" t="str">
        <f>IF(tbl_cty_phi[[#This Row],[ten_ngan]]=MASTER!$B$1,ROW(),"")</f>
        <v/>
      </c>
    </row>
    <row r="829" spans="9:13">
      <c r="I829" s="65" t="s">
        <v>1920</v>
      </c>
      <c r="J829" s="65" t="s">
        <v>2209</v>
      </c>
      <c r="K829" s="65" t="s">
        <v>2210</v>
      </c>
      <c r="L829" s="64" t="s">
        <v>947</v>
      </c>
      <c r="M829" s="69" t="str">
        <f>IF(tbl_cty_phi[[#This Row],[ten_ngan]]=MASTER!$B$1,ROW(),"")</f>
        <v/>
      </c>
    </row>
    <row r="830" spans="9:13">
      <c r="I830" s="65" t="s">
        <v>1921</v>
      </c>
      <c r="J830" s="65" t="s">
        <v>2211</v>
      </c>
      <c r="K830" s="65" t="s">
        <v>2210</v>
      </c>
      <c r="L830" s="64" t="s">
        <v>947</v>
      </c>
      <c r="M830" s="69" t="str">
        <f>IF(tbl_cty_phi[[#This Row],[ten_ngan]]=MASTER!$B$1,ROW(),"")</f>
        <v/>
      </c>
    </row>
    <row r="831" spans="9:13">
      <c r="I831" s="65" t="s">
        <v>1922</v>
      </c>
      <c r="J831" s="65" t="s">
        <v>2212</v>
      </c>
      <c r="K831" s="65" t="s">
        <v>2210</v>
      </c>
      <c r="L831" s="64" t="s">
        <v>947</v>
      </c>
      <c r="M831" s="69" t="str">
        <f>IF(tbl_cty_phi[[#This Row],[ten_ngan]]=MASTER!$B$1,ROW(),"")</f>
        <v/>
      </c>
    </row>
    <row r="832" spans="9:13">
      <c r="I832" s="65" t="s">
        <v>1923</v>
      </c>
      <c r="J832" s="65" t="s">
        <v>2213</v>
      </c>
      <c r="K832" s="65" t="s">
        <v>2210</v>
      </c>
      <c r="L832" s="64" t="s">
        <v>947</v>
      </c>
      <c r="M832" s="69" t="str">
        <f>IF(tbl_cty_phi[[#This Row],[ten_ngan]]=MASTER!$B$1,ROW(),"")</f>
        <v/>
      </c>
    </row>
    <row r="833" spans="9:13">
      <c r="I833" s="65" t="s">
        <v>1924</v>
      </c>
      <c r="J833" s="65" t="s">
        <v>2214</v>
      </c>
      <c r="K833" s="65" t="s">
        <v>2210</v>
      </c>
      <c r="L833" s="64" t="s">
        <v>947</v>
      </c>
      <c r="M833" s="69" t="str">
        <f>IF(tbl_cty_phi[[#This Row],[ten_ngan]]=MASTER!$B$1,ROW(),"")</f>
        <v/>
      </c>
    </row>
    <row r="834" spans="9:13">
      <c r="I834" s="65" t="s">
        <v>1925</v>
      </c>
      <c r="J834" s="65" t="s">
        <v>2215</v>
      </c>
      <c r="K834" s="65" t="s">
        <v>2210</v>
      </c>
      <c r="L834" s="64" t="s">
        <v>947</v>
      </c>
      <c r="M834" s="69" t="str">
        <f>IF(tbl_cty_phi[[#This Row],[ten_ngan]]=MASTER!$B$1,ROW(),"")</f>
        <v/>
      </c>
    </row>
    <row r="835" spans="9:13">
      <c r="I835" s="65" t="s">
        <v>1926</v>
      </c>
      <c r="J835" s="65" t="s">
        <v>2216</v>
      </c>
      <c r="K835" s="65" t="s">
        <v>2210</v>
      </c>
      <c r="L835" s="64" t="s">
        <v>947</v>
      </c>
      <c r="M835" s="69" t="str">
        <f>IF(tbl_cty_phi[[#This Row],[ten_ngan]]=MASTER!$B$1,ROW(),"")</f>
        <v/>
      </c>
    </row>
    <row r="836" spans="9:13">
      <c r="I836" s="65" t="s">
        <v>2217</v>
      </c>
      <c r="J836" s="65" t="s">
        <v>2218</v>
      </c>
      <c r="K836" s="65" t="s">
        <v>2210</v>
      </c>
      <c r="L836" s="64" t="s">
        <v>947</v>
      </c>
      <c r="M836" s="69" t="str">
        <f>IF(tbl_cty_phi[[#This Row],[ten_ngan]]=MASTER!$B$1,ROW(),"")</f>
        <v/>
      </c>
    </row>
    <row r="837" spans="9:13">
      <c r="I837" s="65" t="s">
        <v>2219</v>
      </c>
      <c r="J837" s="65" t="s">
        <v>2220</v>
      </c>
      <c r="K837" s="65" t="s">
        <v>2210</v>
      </c>
      <c r="L837" s="64" t="s">
        <v>947</v>
      </c>
      <c r="M837" s="69" t="str">
        <f>IF(tbl_cty_phi[[#This Row],[ten_ngan]]=MASTER!$B$1,ROW(),"")</f>
        <v/>
      </c>
    </row>
    <row r="838" spans="9:13">
      <c r="I838" s="65" t="s">
        <v>2221</v>
      </c>
      <c r="J838" s="65" t="s">
        <v>2222</v>
      </c>
      <c r="K838" s="65" t="s">
        <v>2210</v>
      </c>
      <c r="L838" s="64" t="s">
        <v>947</v>
      </c>
      <c r="M838" s="69" t="str">
        <f>IF(tbl_cty_phi[[#This Row],[ten_ngan]]=MASTER!$B$1,ROW(),"")</f>
        <v/>
      </c>
    </row>
    <row r="839" spans="9:13">
      <c r="I839" s="65" t="s">
        <v>2223</v>
      </c>
      <c r="J839" s="65" t="s">
        <v>2224</v>
      </c>
      <c r="K839" s="65" t="s">
        <v>2210</v>
      </c>
      <c r="L839" s="64" t="s">
        <v>947</v>
      </c>
      <c r="M839" s="69" t="str">
        <f>IF(tbl_cty_phi[[#This Row],[ten_ngan]]=MASTER!$B$1,ROW(),"")</f>
        <v/>
      </c>
    </row>
    <row r="840" spans="9:13">
      <c r="I840" s="65" t="s">
        <v>2225</v>
      </c>
      <c r="J840" s="65" t="s">
        <v>2226</v>
      </c>
      <c r="K840" s="65" t="s">
        <v>2210</v>
      </c>
      <c r="L840" s="64" t="s">
        <v>947</v>
      </c>
      <c r="M840" s="69" t="str">
        <f>IF(tbl_cty_phi[[#This Row],[ten_ngan]]=MASTER!$B$1,ROW(),"")</f>
        <v/>
      </c>
    </row>
    <row r="841" spans="9:13">
      <c r="I841" s="65" t="s">
        <v>2227</v>
      </c>
      <c r="J841" s="65" t="s">
        <v>2228</v>
      </c>
      <c r="K841" s="65" t="s">
        <v>2210</v>
      </c>
      <c r="L841" s="64" t="s">
        <v>947</v>
      </c>
      <c r="M841" s="69" t="str">
        <f>IF(tbl_cty_phi[[#This Row],[ten_ngan]]=MASTER!$B$1,ROW(),"")</f>
        <v/>
      </c>
    </row>
    <row r="842" spans="9:13">
      <c r="I842" s="65" t="s">
        <v>2229</v>
      </c>
      <c r="J842" s="65" t="s">
        <v>2230</v>
      </c>
      <c r="K842" s="65" t="s">
        <v>2210</v>
      </c>
      <c r="L842" s="64" t="s">
        <v>947</v>
      </c>
      <c r="M842" s="69" t="str">
        <f>IF(tbl_cty_phi[[#This Row],[ten_ngan]]=MASTER!$B$1,ROW(),"")</f>
        <v/>
      </c>
    </row>
    <row r="843" spans="9:13">
      <c r="I843" s="65" t="s">
        <v>2231</v>
      </c>
      <c r="J843" s="65" t="s">
        <v>2232</v>
      </c>
      <c r="K843" s="65" t="s">
        <v>2210</v>
      </c>
      <c r="L843" s="64" t="s">
        <v>947</v>
      </c>
      <c r="M843" s="69" t="str">
        <f>IF(tbl_cty_phi[[#This Row],[ten_ngan]]=MASTER!$B$1,ROW(),"")</f>
        <v/>
      </c>
    </row>
    <row r="844" spans="9:13">
      <c r="I844" s="65" t="s">
        <v>2233</v>
      </c>
      <c r="J844" s="65" t="s">
        <v>2234</v>
      </c>
      <c r="K844" s="65" t="s">
        <v>2210</v>
      </c>
      <c r="L844" s="64" t="s">
        <v>947</v>
      </c>
      <c r="M844" s="69" t="str">
        <f>IF(tbl_cty_phi[[#This Row],[ten_ngan]]=MASTER!$B$1,ROW(),"")</f>
        <v/>
      </c>
    </row>
    <row r="845" spans="9:13">
      <c r="I845" s="65" t="s">
        <v>2235</v>
      </c>
      <c r="J845" s="65" t="s">
        <v>2236</v>
      </c>
      <c r="K845" s="65" t="s">
        <v>2210</v>
      </c>
      <c r="L845" s="64" t="s">
        <v>947</v>
      </c>
      <c r="M845" s="69" t="str">
        <f>IF(tbl_cty_phi[[#This Row],[ten_ngan]]=MASTER!$B$1,ROW(),"")</f>
        <v/>
      </c>
    </row>
    <row r="846" spans="9:13">
      <c r="I846" s="65" t="s">
        <v>2237</v>
      </c>
      <c r="J846" s="65" t="s">
        <v>2238</v>
      </c>
      <c r="K846" s="65" t="s">
        <v>2210</v>
      </c>
      <c r="L846" s="64" t="s">
        <v>947</v>
      </c>
      <c r="M846" s="69" t="str">
        <f>IF(tbl_cty_phi[[#This Row],[ten_ngan]]=MASTER!$B$1,ROW(),"")</f>
        <v/>
      </c>
    </row>
    <row r="847" spans="9:13">
      <c r="I847" s="65" t="s">
        <v>2239</v>
      </c>
      <c r="J847" s="65" t="s">
        <v>2240</v>
      </c>
      <c r="K847" s="65" t="s">
        <v>2210</v>
      </c>
      <c r="L847" s="64" t="s">
        <v>947</v>
      </c>
      <c r="M847" s="69" t="str">
        <f>IF(tbl_cty_phi[[#This Row],[ten_ngan]]=MASTER!$B$1,ROW(),"")</f>
        <v/>
      </c>
    </row>
    <row r="848" spans="9:13">
      <c r="I848" s="65" t="s">
        <v>2241</v>
      </c>
      <c r="J848" s="65" t="s">
        <v>2242</v>
      </c>
      <c r="K848" s="65" t="s">
        <v>2210</v>
      </c>
      <c r="L848" s="64" t="s">
        <v>947</v>
      </c>
      <c r="M848" s="69" t="str">
        <f>IF(tbl_cty_phi[[#This Row],[ten_ngan]]=MASTER!$B$1,ROW(),"")</f>
        <v/>
      </c>
    </row>
    <row r="849" spans="9:13">
      <c r="I849" s="65" t="s">
        <v>2243</v>
      </c>
      <c r="J849" s="65" t="s">
        <v>2244</v>
      </c>
      <c r="K849" s="65" t="s">
        <v>2210</v>
      </c>
      <c r="L849" s="64" t="s">
        <v>947</v>
      </c>
      <c r="M849" s="69" t="str">
        <f>IF(tbl_cty_phi[[#This Row],[ten_ngan]]=MASTER!$B$1,ROW(),"")</f>
        <v/>
      </c>
    </row>
    <row r="850" spans="9:13">
      <c r="I850" s="65" t="s">
        <v>2245</v>
      </c>
      <c r="J850" s="65" t="s">
        <v>2246</v>
      </c>
      <c r="K850" s="65" t="s">
        <v>2210</v>
      </c>
      <c r="L850" s="64" t="s">
        <v>947</v>
      </c>
      <c r="M850" s="69" t="str">
        <f>IF(tbl_cty_phi[[#This Row],[ten_ngan]]=MASTER!$B$1,ROW(),"")</f>
        <v/>
      </c>
    </row>
    <row r="851" spans="9:13">
      <c r="I851" s="65" t="s">
        <v>2247</v>
      </c>
      <c r="J851" s="65" t="s">
        <v>2248</v>
      </c>
      <c r="K851" s="65" t="s">
        <v>2210</v>
      </c>
      <c r="L851" s="64" t="s">
        <v>947</v>
      </c>
      <c r="M851" s="69" t="str">
        <f>IF(tbl_cty_phi[[#This Row],[ten_ngan]]=MASTER!$B$1,ROW(),"")</f>
        <v/>
      </c>
    </row>
    <row r="852" spans="9:13">
      <c r="I852" s="65" t="s">
        <v>2249</v>
      </c>
      <c r="J852" s="65" t="s">
        <v>2250</v>
      </c>
      <c r="K852" s="65" t="s">
        <v>2210</v>
      </c>
      <c r="L852" s="64" t="s">
        <v>947</v>
      </c>
      <c r="M852" s="69" t="str">
        <f>IF(tbl_cty_phi[[#This Row],[ten_ngan]]=MASTER!$B$1,ROW(),"")</f>
        <v/>
      </c>
    </row>
    <row r="853" spans="9:13">
      <c r="I853" s="65" t="s">
        <v>2251</v>
      </c>
      <c r="J853" s="65" t="s">
        <v>2252</v>
      </c>
      <c r="K853" s="65" t="s">
        <v>2210</v>
      </c>
      <c r="L853" s="64" t="s">
        <v>947</v>
      </c>
      <c r="M853" s="69" t="str">
        <f>IF(tbl_cty_phi[[#This Row],[ten_ngan]]=MASTER!$B$1,ROW(),"")</f>
        <v/>
      </c>
    </row>
    <row r="854" spans="9:13">
      <c r="I854" s="65" t="s">
        <v>2253</v>
      </c>
      <c r="J854" s="65" t="s">
        <v>2254</v>
      </c>
      <c r="K854" s="65" t="s">
        <v>2210</v>
      </c>
      <c r="L854" s="64" t="s">
        <v>947</v>
      </c>
      <c r="M854" s="69" t="str">
        <f>IF(tbl_cty_phi[[#This Row],[ten_ngan]]=MASTER!$B$1,ROW(),"")</f>
        <v/>
      </c>
    </row>
    <row r="855" spans="9:13">
      <c r="I855" s="65" t="s">
        <v>2255</v>
      </c>
      <c r="J855" s="65" t="s">
        <v>2256</v>
      </c>
      <c r="K855" s="65" t="s">
        <v>2210</v>
      </c>
      <c r="L855" s="64" t="s">
        <v>947</v>
      </c>
      <c r="M855" s="69" t="str">
        <f>IF(tbl_cty_phi[[#This Row],[ten_ngan]]=MASTER!$B$1,ROW(),"")</f>
        <v/>
      </c>
    </row>
    <row r="856" spans="9:13">
      <c r="I856" s="65" t="s">
        <v>2257</v>
      </c>
      <c r="J856" s="65" t="s">
        <v>2258</v>
      </c>
      <c r="K856" s="65" t="s">
        <v>2210</v>
      </c>
      <c r="L856" s="64" t="s">
        <v>947</v>
      </c>
      <c r="M856" s="69" t="str">
        <f>IF(tbl_cty_phi[[#This Row],[ten_ngan]]=MASTER!$B$1,ROW(),"")</f>
        <v/>
      </c>
    </row>
    <row r="857" spans="9:13">
      <c r="I857" s="65" t="s">
        <v>2020</v>
      </c>
      <c r="J857" s="65" t="s">
        <v>2259</v>
      </c>
      <c r="K857" s="65" t="s">
        <v>2260</v>
      </c>
      <c r="L857" s="64" t="s">
        <v>947</v>
      </c>
      <c r="M857" s="69" t="str">
        <f>IF(tbl_cty_phi[[#This Row],[ten_ngan]]=MASTER!$B$1,ROW(),"")</f>
        <v/>
      </c>
    </row>
    <row r="858" spans="9:13">
      <c r="I858" s="65" t="s">
        <v>2021</v>
      </c>
      <c r="J858" s="65" t="s">
        <v>2261</v>
      </c>
      <c r="K858" s="65" t="s">
        <v>2260</v>
      </c>
      <c r="L858" s="64" t="s">
        <v>947</v>
      </c>
      <c r="M858" s="69" t="str">
        <f>IF(tbl_cty_phi[[#This Row],[ten_ngan]]=MASTER!$B$1,ROW(),"")</f>
        <v/>
      </c>
    </row>
    <row r="859" spans="9:13">
      <c r="I859" s="65" t="s">
        <v>2022</v>
      </c>
      <c r="J859" s="65" t="s">
        <v>2262</v>
      </c>
      <c r="K859" s="65" t="s">
        <v>2260</v>
      </c>
      <c r="L859" s="64" t="s">
        <v>947</v>
      </c>
      <c r="M859" s="69" t="str">
        <f>IF(tbl_cty_phi[[#This Row],[ten_ngan]]=MASTER!$B$1,ROW(),"")</f>
        <v/>
      </c>
    </row>
    <row r="860" spans="9:13">
      <c r="I860" s="65" t="s">
        <v>2023</v>
      </c>
      <c r="J860" s="65" t="s">
        <v>2263</v>
      </c>
      <c r="K860" s="65" t="s">
        <v>2260</v>
      </c>
      <c r="L860" s="64" t="s">
        <v>947</v>
      </c>
      <c r="M860" s="69" t="str">
        <f>IF(tbl_cty_phi[[#This Row],[ten_ngan]]=MASTER!$B$1,ROW(),"")</f>
        <v/>
      </c>
    </row>
    <row r="861" spans="9:13">
      <c r="I861" s="65" t="s">
        <v>2024</v>
      </c>
      <c r="J861" s="65" t="s">
        <v>2264</v>
      </c>
      <c r="K861" s="65" t="s">
        <v>2260</v>
      </c>
      <c r="L861" s="64" t="s">
        <v>947</v>
      </c>
      <c r="M861" s="69" t="str">
        <f>IF(tbl_cty_phi[[#This Row],[ten_ngan]]=MASTER!$B$1,ROW(),"")</f>
        <v/>
      </c>
    </row>
    <row r="862" spans="9:13">
      <c r="I862" s="65" t="s">
        <v>2025</v>
      </c>
      <c r="J862" s="65" t="s">
        <v>2265</v>
      </c>
      <c r="K862" s="65" t="s">
        <v>2260</v>
      </c>
      <c r="L862" s="64" t="s">
        <v>947</v>
      </c>
      <c r="M862" s="69" t="str">
        <f>IF(tbl_cty_phi[[#This Row],[ten_ngan]]=MASTER!$B$1,ROW(),"")</f>
        <v/>
      </c>
    </row>
    <row r="863" spans="9:13">
      <c r="I863" s="65" t="s">
        <v>2026</v>
      </c>
      <c r="J863" s="65" t="s">
        <v>2266</v>
      </c>
      <c r="K863" s="65" t="s">
        <v>2260</v>
      </c>
      <c r="L863" s="64" t="s">
        <v>947</v>
      </c>
      <c r="M863" s="69" t="str">
        <f>IF(tbl_cty_phi[[#This Row],[ten_ngan]]=MASTER!$B$1,ROW(),"")</f>
        <v/>
      </c>
    </row>
    <row r="864" spans="9:13">
      <c r="I864" s="65" t="s">
        <v>2267</v>
      </c>
      <c r="J864" s="65" t="s">
        <v>2268</v>
      </c>
      <c r="K864" s="65" t="s">
        <v>2260</v>
      </c>
      <c r="L864" s="64" t="s">
        <v>947</v>
      </c>
      <c r="M864" s="69" t="str">
        <f>IF(tbl_cty_phi[[#This Row],[ten_ngan]]=MASTER!$B$1,ROW(),"")</f>
        <v/>
      </c>
    </row>
    <row r="865" spans="9:13">
      <c r="I865" s="65" t="s">
        <v>2269</v>
      </c>
      <c r="J865" s="65" t="s">
        <v>2270</v>
      </c>
      <c r="K865" s="65" t="s">
        <v>2260</v>
      </c>
      <c r="L865" s="64" t="s">
        <v>947</v>
      </c>
      <c r="M865" s="69" t="str">
        <f>IF(tbl_cty_phi[[#This Row],[ten_ngan]]=MASTER!$B$1,ROW(),"")</f>
        <v/>
      </c>
    </row>
    <row r="866" spans="9:13">
      <c r="I866" s="65" t="s">
        <v>2271</v>
      </c>
      <c r="J866" s="65" t="s">
        <v>2272</v>
      </c>
      <c r="K866" s="65" t="s">
        <v>2260</v>
      </c>
      <c r="L866" s="64" t="s">
        <v>947</v>
      </c>
      <c r="M866" s="69" t="str">
        <f>IF(tbl_cty_phi[[#This Row],[ten_ngan]]=MASTER!$B$1,ROW(),"")</f>
        <v/>
      </c>
    </row>
    <row r="867" spans="9:13">
      <c r="I867" s="65" t="s">
        <v>2273</v>
      </c>
      <c r="J867" s="65" t="s">
        <v>2274</v>
      </c>
      <c r="K867" s="65" t="s">
        <v>2260</v>
      </c>
      <c r="L867" s="64" t="s">
        <v>947</v>
      </c>
      <c r="M867" s="69" t="str">
        <f>IF(tbl_cty_phi[[#This Row],[ten_ngan]]=MASTER!$B$1,ROW(),"")</f>
        <v/>
      </c>
    </row>
    <row r="868" spans="9:13">
      <c r="I868" s="65" t="s">
        <v>2275</v>
      </c>
      <c r="J868" s="65" t="s">
        <v>2276</v>
      </c>
      <c r="K868" s="65" t="s">
        <v>2260</v>
      </c>
      <c r="L868" s="64" t="s">
        <v>947</v>
      </c>
      <c r="M868" s="69" t="str">
        <f>IF(tbl_cty_phi[[#This Row],[ten_ngan]]=MASTER!$B$1,ROW(),"")</f>
        <v/>
      </c>
    </row>
    <row r="869" spans="9:13">
      <c r="I869" s="65" t="s">
        <v>2277</v>
      </c>
      <c r="J869" s="65" t="s">
        <v>2278</v>
      </c>
      <c r="K869" s="65" t="s">
        <v>2260</v>
      </c>
      <c r="L869" s="64" t="s">
        <v>947</v>
      </c>
      <c r="M869" s="69" t="str">
        <f>IF(tbl_cty_phi[[#This Row],[ten_ngan]]=MASTER!$B$1,ROW(),"")</f>
        <v/>
      </c>
    </row>
    <row r="870" spans="9:13">
      <c r="I870" s="65" t="s">
        <v>2279</v>
      </c>
      <c r="J870" s="65" t="s">
        <v>2280</v>
      </c>
      <c r="K870" s="65" t="s">
        <v>2260</v>
      </c>
      <c r="L870" s="64" t="s">
        <v>947</v>
      </c>
      <c r="M870" s="69" t="str">
        <f>IF(tbl_cty_phi[[#This Row],[ten_ngan]]=MASTER!$B$1,ROW(),"")</f>
        <v/>
      </c>
    </row>
    <row r="871" spans="9:13">
      <c r="I871" s="65" t="s">
        <v>2281</v>
      </c>
      <c r="J871" s="65" t="s">
        <v>2282</v>
      </c>
      <c r="K871" s="65" t="s">
        <v>2260</v>
      </c>
      <c r="L871" s="64" t="s">
        <v>947</v>
      </c>
      <c r="M871" s="69" t="str">
        <f>IF(tbl_cty_phi[[#This Row],[ten_ngan]]=MASTER!$B$1,ROW(),"")</f>
        <v/>
      </c>
    </row>
    <row r="872" spans="9:13">
      <c r="I872" s="65" t="s">
        <v>2283</v>
      </c>
      <c r="J872" s="65" t="s">
        <v>2284</v>
      </c>
      <c r="K872" s="65" t="s">
        <v>2260</v>
      </c>
      <c r="L872" s="64" t="s">
        <v>947</v>
      </c>
      <c r="M872" s="69" t="str">
        <f>IF(tbl_cty_phi[[#This Row],[ten_ngan]]=MASTER!$B$1,ROW(),"")</f>
        <v/>
      </c>
    </row>
    <row r="873" spans="9:13">
      <c r="I873" s="65" t="s">
        <v>2285</v>
      </c>
      <c r="J873" s="65" t="s">
        <v>2286</v>
      </c>
      <c r="K873" s="65" t="s">
        <v>2260</v>
      </c>
      <c r="L873" s="64" t="s">
        <v>947</v>
      </c>
      <c r="M873" s="69" t="str">
        <f>IF(tbl_cty_phi[[#This Row],[ten_ngan]]=MASTER!$B$1,ROW(),"")</f>
        <v/>
      </c>
    </row>
    <row r="874" spans="9:13">
      <c r="I874" s="65" t="s">
        <v>2311</v>
      </c>
      <c r="J874" s="65" t="s">
        <v>2312</v>
      </c>
      <c r="K874" s="65" t="s">
        <v>2260</v>
      </c>
      <c r="L874" s="64" t="s">
        <v>947</v>
      </c>
      <c r="M874" s="69" t="str">
        <f>IF(tbl_cty_phi[[#This Row],[ten_ngan]]=MASTER!$B$1,ROW(),"")</f>
        <v/>
      </c>
    </row>
    <row r="875" spans="9:13">
      <c r="I875" s="65" t="s">
        <v>2287</v>
      </c>
      <c r="J875" s="65" t="s">
        <v>2288</v>
      </c>
      <c r="K875" s="65" t="s">
        <v>2260</v>
      </c>
      <c r="L875" s="64" t="s">
        <v>947</v>
      </c>
      <c r="M875" s="69" t="str">
        <f>IF(tbl_cty_phi[[#This Row],[ten_ngan]]=MASTER!$B$1,ROW(),"")</f>
        <v/>
      </c>
    </row>
    <row r="876" spans="9:13">
      <c r="I876" s="65" t="s">
        <v>2289</v>
      </c>
      <c r="J876" s="65" t="s">
        <v>2290</v>
      </c>
      <c r="K876" s="65" t="s">
        <v>2260</v>
      </c>
      <c r="L876" s="64" t="s">
        <v>947</v>
      </c>
      <c r="M876" s="69" t="str">
        <f>IF(tbl_cty_phi[[#This Row],[ten_ngan]]=MASTER!$B$1,ROW(),"")</f>
        <v/>
      </c>
    </row>
    <row r="877" spans="9:13">
      <c r="I877" s="65" t="s">
        <v>2291</v>
      </c>
      <c r="J877" s="65" t="s">
        <v>2292</v>
      </c>
      <c r="K877" s="65" t="s">
        <v>2260</v>
      </c>
      <c r="L877" s="64" t="s">
        <v>947</v>
      </c>
      <c r="M877" s="69" t="str">
        <f>IF(tbl_cty_phi[[#This Row],[ten_ngan]]=MASTER!$B$1,ROW(),"")</f>
        <v/>
      </c>
    </row>
    <row r="878" spans="9:13">
      <c r="I878" s="65" t="s">
        <v>2293</v>
      </c>
      <c r="J878" s="65" t="s">
        <v>2294</v>
      </c>
      <c r="K878" s="65" t="s">
        <v>2260</v>
      </c>
      <c r="L878" s="64" t="s">
        <v>947</v>
      </c>
      <c r="M878" s="69" t="str">
        <f>IF(tbl_cty_phi[[#This Row],[ten_ngan]]=MASTER!$B$1,ROW(),"")</f>
        <v/>
      </c>
    </row>
    <row r="879" spans="9:13">
      <c r="I879" s="65" t="s">
        <v>2295</v>
      </c>
      <c r="J879" s="65" t="s">
        <v>2296</v>
      </c>
      <c r="K879" s="65" t="s">
        <v>2260</v>
      </c>
      <c r="L879" s="64" t="s">
        <v>947</v>
      </c>
      <c r="M879" s="69" t="str">
        <f>IF(tbl_cty_phi[[#This Row],[ten_ngan]]=MASTER!$B$1,ROW(),"")</f>
        <v/>
      </c>
    </row>
    <row r="880" spans="9:13">
      <c r="I880" s="65" t="s">
        <v>2297</v>
      </c>
      <c r="J880" s="65" t="s">
        <v>2298</v>
      </c>
      <c r="K880" s="65" t="s">
        <v>2260</v>
      </c>
      <c r="L880" s="64" t="s">
        <v>947</v>
      </c>
      <c r="M880" s="69" t="str">
        <f>IF(tbl_cty_phi[[#This Row],[ten_ngan]]=MASTER!$B$1,ROW(),"")</f>
        <v/>
      </c>
    </row>
    <row r="881" spans="9:13">
      <c r="I881" s="65" t="s">
        <v>2299</v>
      </c>
      <c r="J881" s="65" t="s">
        <v>2300</v>
      </c>
      <c r="K881" s="65" t="s">
        <v>2260</v>
      </c>
      <c r="L881" s="64" t="s">
        <v>947</v>
      </c>
      <c r="M881" s="69" t="str">
        <f>IF(tbl_cty_phi[[#This Row],[ten_ngan]]=MASTER!$B$1,ROW(),"")</f>
        <v/>
      </c>
    </row>
    <row r="882" spans="9:13">
      <c r="I882" s="65" t="s">
        <v>2301</v>
      </c>
      <c r="J882" s="65" t="s">
        <v>2302</v>
      </c>
      <c r="K882" s="65" t="s">
        <v>2260</v>
      </c>
      <c r="L882" s="64" t="s">
        <v>947</v>
      </c>
      <c r="M882" s="69" t="str">
        <f>IF(tbl_cty_phi[[#This Row],[ten_ngan]]=MASTER!$B$1,ROW(),"")</f>
        <v/>
      </c>
    </row>
    <row r="883" spans="9:13">
      <c r="I883" s="65" t="s">
        <v>2303</v>
      </c>
      <c r="J883" s="65" t="s">
        <v>2304</v>
      </c>
      <c r="K883" s="65" t="s">
        <v>2260</v>
      </c>
      <c r="L883" s="64" t="s">
        <v>947</v>
      </c>
      <c r="M883" s="69" t="str">
        <f>IF(tbl_cty_phi[[#This Row],[ten_ngan]]=MASTER!$B$1,ROW(),"")</f>
        <v/>
      </c>
    </row>
    <row r="884" spans="9:13">
      <c r="I884" s="65" t="s">
        <v>2305</v>
      </c>
      <c r="J884" s="65" t="s">
        <v>2306</v>
      </c>
      <c r="K884" s="65" t="s">
        <v>2260</v>
      </c>
      <c r="L884" s="64" t="s">
        <v>947</v>
      </c>
      <c r="M884" s="69" t="str">
        <f>IF(tbl_cty_phi[[#This Row],[ten_ngan]]=MASTER!$B$1,ROW(),"")</f>
        <v/>
      </c>
    </row>
    <row r="885" spans="9:13">
      <c r="I885" s="65" t="s">
        <v>860</v>
      </c>
      <c r="J885" s="65" t="s">
        <v>861</v>
      </c>
      <c r="K885" s="65" t="s">
        <v>859</v>
      </c>
      <c r="L885" s="64" t="s">
        <v>947</v>
      </c>
      <c r="M885" s="69" t="str">
        <f>IF(tbl_cty_phi[[#This Row],[ten_ngan]]=MASTER!$B$1,ROW(),"")</f>
        <v/>
      </c>
    </row>
    <row r="886" spans="9:13">
      <c r="I886" s="65" t="s">
        <v>1675</v>
      </c>
      <c r="J886" s="65" t="s">
        <v>1676</v>
      </c>
      <c r="K886" s="65" t="s">
        <v>1654</v>
      </c>
      <c r="L886" s="64" t="s">
        <v>937</v>
      </c>
      <c r="M886" s="69" t="str">
        <f>IF(tbl_cty_phi[[#This Row],[ten_ngan]]=MASTER!$B$1,ROW(),"")</f>
        <v/>
      </c>
    </row>
    <row r="887" spans="9:13">
      <c r="I887" s="65" t="s">
        <v>1753</v>
      </c>
      <c r="J887" s="65" t="s">
        <v>1754</v>
      </c>
      <c r="K887" s="65" t="s">
        <v>1755</v>
      </c>
      <c r="L887" s="64" t="s">
        <v>937</v>
      </c>
      <c r="M887" s="69" t="str">
        <f>IF(tbl_cty_phi[[#This Row],[ten_ngan]]=MASTER!$B$1,ROW(),"")</f>
        <v/>
      </c>
    </row>
    <row r="888" spans="9:13">
      <c r="I888" s="65" t="s">
        <v>1756</v>
      </c>
      <c r="J888" s="65" t="s">
        <v>1757</v>
      </c>
      <c r="K888" s="65" t="s">
        <v>1755</v>
      </c>
      <c r="L888" s="64" t="s">
        <v>937</v>
      </c>
      <c r="M888" s="69" t="str">
        <f>IF(tbl_cty_phi[[#This Row],[ten_ngan]]=MASTER!$B$1,ROW(),"")</f>
        <v/>
      </c>
    </row>
    <row r="889" spans="9:13">
      <c r="I889" s="65" t="s">
        <v>1758</v>
      </c>
      <c r="J889" s="65" t="s">
        <v>1759</v>
      </c>
      <c r="K889" s="65" t="s">
        <v>1755</v>
      </c>
      <c r="L889" s="64" t="s">
        <v>937</v>
      </c>
      <c r="M889" s="69" t="str">
        <f>IF(tbl_cty_phi[[#This Row],[ten_ngan]]=MASTER!$B$1,ROW(),"")</f>
        <v/>
      </c>
    </row>
    <row r="890" spans="9:13">
      <c r="I890" s="65" t="s">
        <v>1760</v>
      </c>
      <c r="J890" s="65" t="s">
        <v>1761</v>
      </c>
      <c r="K890" s="65" t="s">
        <v>1755</v>
      </c>
      <c r="L890" s="64" t="s">
        <v>937</v>
      </c>
      <c r="M890" s="69" t="str">
        <f>IF(tbl_cty_phi[[#This Row],[ten_ngan]]=MASTER!$B$1,ROW(),"")</f>
        <v/>
      </c>
    </row>
    <row r="891" spans="9:13">
      <c r="I891" s="65" t="s">
        <v>1762</v>
      </c>
      <c r="J891" s="65" t="s">
        <v>1763</v>
      </c>
      <c r="K891" s="65" t="s">
        <v>1755</v>
      </c>
      <c r="L891" s="64" t="s">
        <v>937</v>
      </c>
      <c r="M891" s="69" t="str">
        <f>IF(tbl_cty_phi[[#This Row],[ten_ngan]]=MASTER!$B$1,ROW(),"")</f>
        <v/>
      </c>
    </row>
    <row r="892" spans="9:13">
      <c r="I892" s="65" t="s">
        <v>1764</v>
      </c>
      <c r="J892" s="65" t="s">
        <v>1765</v>
      </c>
      <c r="K892" s="65" t="s">
        <v>1755</v>
      </c>
      <c r="L892" s="64" t="s">
        <v>937</v>
      </c>
      <c r="M892" s="69" t="str">
        <f>IF(tbl_cty_phi[[#This Row],[ten_ngan]]=MASTER!$B$1,ROW(),"")</f>
        <v/>
      </c>
    </row>
    <row r="893" spans="9:13">
      <c r="I893" s="65" t="s">
        <v>1766</v>
      </c>
      <c r="J893" s="65" t="s">
        <v>1767</v>
      </c>
      <c r="K893" s="65" t="s">
        <v>1755</v>
      </c>
      <c r="L893" s="64" t="s">
        <v>937</v>
      </c>
      <c r="M893" s="69" t="str">
        <f>IF(tbl_cty_phi[[#This Row],[ten_ngan]]=MASTER!$B$1,ROW(),"")</f>
        <v/>
      </c>
    </row>
    <row r="894" spans="9:13">
      <c r="I894" s="65" t="s">
        <v>1768</v>
      </c>
      <c r="J894" s="65" t="s">
        <v>1769</v>
      </c>
      <c r="K894" s="65" t="s">
        <v>1755</v>
      </c>
      <c r="L894" s="64" t="s">
        <v>937</v>
      </c>
      <c r="M894" s="69" t="str">
        <f>IF(tbl_cty_phi[[#This Row],[ten_ngan]]=MASTER!$B$1,ROW(),"")</f>
        <v/>
      </c>
    </row>
    <row r="895" spans="9:13">
      <c r="I895" s="65" t="s">
        <v>1770</v>
      </c>
      <c r="J895" s="65" t="s">
        <v>1771</v>
      </c>
      <c r="K895" s="65" t="s">
        <v>1755</v>
      </c>
      <c r="L895" s="64" t="s">
        <v>937</v>
      </c>
      <c r="M895" s="69" t="str">
        <f>IF(tbl_cty_phi[[#This Row],[ten_ngan]]=MASTER!$B$1,ROW(),"")</f>
        <v/>
      </c>
    </row>
    <row r="896" spans="9:13">
      <c r="I896" s="65" t="s">
        <v>1772</v>
      </c>
      <c r="J896" s="65" t="s">
        <v>1773</v>
      </c>
      <c r="K896" s="65" t="s">
        <v>1755</v>
      </c>
      <c r="L896" s="64" t="s">
        <v>937</v>
      </c>
      <c r="M896" s="69" t="str">
        <f>IF(tbl_cty_phi[[#This Row],[ten_ngan]]=MASTER!$B$1,ROW(),"")</f>
        <v/>
      </c>
    </row>
    <row r="897" spans="9:13">
      <c r="I897" s="65" t="s">
        <v>1774</v>
      </c>
      <c r="J897" s="65" t="s">
        <v>1775</v>
      </c>
      <c r="K897" s="65" t="s">
        <v>1755</v>
      </c>
      <c r="L897" s="64" t="s">
        <v>937</v>
      </c>
      <c r="M897" s="69" t="str">
        <f>IF(tbl_cty_phi[[#This Row],[ten_ngan]]=MASTER!$B$1,ROW(),"")</f>
        <v/>
      </c>
    </row>
    <row r="898" spans="9:13">
      <c r="I898" s="65" t="s">
        <v>1776</v>
      </c>
      <c r="J898" s="65" t="s">
        <v>1777</v>
      </c>
      <c r="K898" s="65" t="s">
        <v>1755</v>
      </c>
      <c r="L898" s="64" t="s">
        <v>937</v>
      </c>
      <c r="M898" s="69" t="str">
        <f>IF(tbl_cty_phi[[#This Row],[ten_ngan]]=MASTER!$B$1,ROW(),"")</f>
        <v/>
      </c>
    </row>
    <row r="899" spans="9:13">
      <c r="I899" s="65" t="s">
        <v>1778</v>
      </c>
      <c r="J899" s="65" t="s">
        <v>1779</v>
      </c>
      <c r="K899" s="65" t="s">
        <v>1755</v>
      </c>
      <c r="L899" s="64" t="s">
        <v>937</v>
      </c>
      <c r="M899" s="69" t="str">
        <f>IF(tbl_cty_phi[[#This Row],[ten_ngan]]=MASTER!$B$1,ROW(),"")</f>
        <v/>
      </c>
    </row>
    <row r="900" spans="9:13">
      <c r="I900" s="65" t="s">
        <v>1780</v>
      </c>
      <c r="J900" s="65" t="s">
        <v>1781</v>
      </c>
      <c r="K900" s="65" t="s">
        <v>1755</v>
      </c>
      <c r="L900" s="64" t="s">
        <v>937</v>
      </c>
      <c r="M900" s="69" t="str">
        <f>IF(tbl_cty_phi[[#This Row],[ten_ngan]]=MASTER!$B$1,ROW(),"")</f>
        <v/>
      </c>
    </row>
    <row r="901" spans="9:13">
      <c r="I901" s="65" t="s">
        <v>1782</v>
      </c>
      <c r="J901" s="65" t="s">
        <v>1783</v>
      </c>
      <c r="K901" s="65" t="s">
        <v>1755</v>
      </c>
      <c r="L901" s="64" t="s">
        <v>937</v>
      </c>
      <c r="M901" s="69" t="str">
        <f>IF(tbl_cty_phi[[#This Row],[ten_ngan]]=MASTER!$B$1,ROW(),"")</f>
        <v/>
      </c>
    </row>
    <row r="902" spans="9:13">
      <c r="I902" s="65" t="s">
        <v>1784</v>
      </c>
      <c r="J902" s="65" t="s">
        <v>1785</v>
      </c>
      <c r="K902" s="65" t="s">
        <v>1755</v>
      </c>
      <c r="L902" s="64" t="s">
        <v>937</v>
      </c>
      <c r="M902" s="69" t="str">
        <f>IF(tbl_cty_phi[[#This Row],[ten_ngan]]=MASTER!$B$1,ROW(),"")</f>
        <v/>
      </c>
    </row>
    <row r="903" spans="9:13">
      <c r="I903" s="65" t="s">
        <v>1786</v>
      </c>
      <c r="J903" s="65" t="s">
        <v>1787</v>
      </c>
      <c r="K903" s="65" t="s">
        <v>1755</v>
      </c>
      <c r="L903" s="64" t="s">
        <v>937</v>
      </c>
      <c r="M903" s="69" t="str">
        <f>IF(tbl_cty_phi[[#This Row],[ten_ngan]]=MASTER!$B$1,ROW(),"")</f>
        <v/>
      </c>
    </row>
    <row r="904" spans="9:13">
      <c r="I904" s="65" t="s">
        <v>1788</v>
      </c>
      <c r="J904" s="65" t="s">
        <v>1789</v>
      </c>
      <c r="K904" s="65" t="s">
        <v>1755</v>
      </c>
      <c r="L904" s="64" t="s">
        <v>937</v>
      </c>
      <c r="M904" s="69" t="str">
        <f>IF(tbl_cty_phi[[#This Row],[ten_ngan]]=MASTER!$B$1,ROW(),"")</f>
        <v/>
      </c>
    </row>
    <row r="905" spans="9:13">
      <c r="I905" s="65" t="s">
        <v>1790</v>
      </c>
      <c r="J905" s="65" t="s">
        <v>1791</v>
      </c>
      <c r="K905" s="65" t="s">
        <v>1755</v>
      </c>
      <c r="L905" s="64" t="s">
        <v>937</v>
      </c>
      <c r="M905" s="69" t="str">
        <f>IF(tbl_cty_phi[[#This Row],[ten_ngan]]=MASTER!$B$1,ROW(),"")</f>
        <v/>
      </c>
    </row>
    <row r="906" spans="9:13">
      <c r="I906" s="65" t="s">
        <v>1792</v>
      </c>
      <c r="J906" s="65" t="s">
        <v>1793</v>
      </c>
      <c r="K906" s="65" t="s">
        <v>1755</v>
      </c>
      <c r="L906" s="64" t="s">
        <v>937</v>
      </c>
      <c r="M906" s="69" t="str">
        <f>IF(tbl_cty_phi[[#This Row],[ten_ngan]]=MASTER!$B$1,ROW(),"")</f>
        <v/>
      </c>
    </row>
    <row r="907" spans="9:13">
      <c r="I907" s="65" t="s">
        <v>1794</v>
      </c>
      <c r="J907" s="65" t="s">
        <v>1795</v>
      </c>
      <c r="K907" s="65" t="s">
        <v>1755</v>
      </c>
      <c r="L907" s="64" t="s">
        <v>937</v>
      </c>
      <c r="M907" s="69" t="str">
        <f>IF(tbl_cty_phi[[#This Row],[ten_ngan]]=MASTER!$B$1,ROW(),"")</f>
        <v/>
      </c>
    </row>
    <row r="908" spans="9:13">
      <c r="I908" s="65" t="s">
        <v>1833</v>
      </c>
      <c r="J908" s="65" t="s">
        <v>1834</v>
      </c>
      <c r="K908" s="65" t="s">
        <v>1835</v>
      </c>
      <c r="L908" s="64" t="s">
        <v>937</v>
      </c>
      <c r="M908" s="69" t="str">
        <f>IF(tbl_cty_phi[[#This Row],[ten_ngan]]=MASTER!$B$1,ROW(),"")</f>
        <v/>
      </c>
    </row>
    <row r="909" spans="9:13">
      <c r="I909" s="65" t="s">
        <v>1836</v>
      </c>
      <c r="J909" s="65" t="s">
        <v>1837</v>
      </c>
      <c r="K909" s="65" t="s">
        <v>1835</v>
      </c>
      <c r="L909" s="64" t="s">
        <v>937</v>
      </c>
      <c r="M909" s="69" t="str">
        <f>IF(tbl_cty_phi[[#This Row],[ten_ngan]]=MASTER!$B$1,ROW(),"")</f>
        <v/>
      </c>
    </row>
    <row r="910" spans="9:13">
      <c r="I910" s="65" t="s">
        <v>1838</v>
      </c>
      <c r="J910" s="65" t="s">
        <v>1839</v>
      </c>
      <c r="K910" s="65" t="s">
        <v>1835</v>
      </c>
      <c r="L910" s="64" t="s">
        <v>937</v>
      </c>
      <c r="M910" s="69" t="str">
        <f>IF(tbl_cty_phi[[#This Row],[ten_ngan]]=MASTER!$B$1,ROW(),"")</f>
        <v/>
      </c>
    </row>
    <row r="911" spans="9:13">
      <c r="I911" s="65" t="s">
        <v>1840</v>
      </c>
      <c r="J911" s="65" t="s">
        <v>1841</v>
      </c>
      <c r="K911" s="65" t="s">
        <v>1835</v>
      </c>
      <c r="L911" s="64" t="s">
        <v>937</v>
      </c>
      <c r="M911" s="69" t="str">
        <f>IF(tbl_cty_phi[[#This Row],[ten_ngan]]=MASTER!$B$1,ROW(),"")</f>
        <v/>
      </c>
    </row>
    <row r="912" spans="9:13">
      <c r="I912" s="65" t="s">
        <v>1842</v>
      </c>
      <c r="J912" s="65" t="s">
        <v>1843</v>
      </c>
      <c r="K912" s="65" t="s">
        <v>1835</v>
      </c>
      <c r="L912" s="64" t="s">
        <v>937</v>
      </c>
      <c r="M912" s="69" t="str">
        <f>IF(tbl_cty_phi[[#This Row],[ten_ngan]]=MASTER!$B$1,ROW(),"")</f>
        <v/>
      </c>
    </row>
    <row r="913" spans="9:13">
      <c r="I913" s="65" t="s">
        <v>1844</v>
      </c>
      <c r="J913" s="65" t="s">
        <v>1845</v>
      </c>
      <c r="K913" s="65" t="s">
        <v>1835</v>
      </c>
      <c r="L913" s="64" t="s">
        <v>937</v>
      </c>
      <c r="M913" s="69" t="str">
        <f>IF(tbl_cty_phi[[#This Row],[ten_ngan]]=MASTER!$B$1,ROW(),"")</f>
        <v/>
      </c>
    </row>
    <row r="914" spans="9:13">
      <c r="I914" s="65" t="s">
        <v>1850</v>
      </c>
      <c r="J914" s="65" t="s">
        <v>1851</v>
      </c>
      <c r="K914" s="65" t="s">
        <v>1835</v>
      </c>
      <c r="L914" s="64" t="s">
        <v>937</v>
      </c>
      <c r="M914" s="69" t="str">
        <f>IF(tbl_cty_phi[[#This Row],[ten_ngan]]=MASTER!$B$1,ROW(),"")</f>
        <v/>
      </c>
    </row>
    <row r="915" spans="9:13">
      <c r="I915" s="65" t="s">
        <v>1852</v>
      </c>
      <c r="J915" s="65" t="s">
        <v>1853</v>
      </c>
      <c r="K915" s="65" t="s">
        <v>1835</v>
      </c>
      <c r="L915" s="64" t="s">
        <v>937</v>
      </c>
      <c r="M915" s="69" t="str">
        <f>IF(tbl_cty_phi[[#This Row],[ten_ngan]]=MASTER!$B$1,ROW(),"")</f>
        <v/>
      </c>
    </row>
    <row r="916" spans="9:13">
      <c r="I916" s="65" t="s">
        <v>1891</v>
      </c>
      <c r="J916" s="65" t="s">
        <v>1892</v>
      </c>
      <c r="K916" s="65" t="s">
        <v>1893</v>
      </c>
      <c r="L916" s="64" t="s">
        <v>937</v>
      </c>
      <c r="M916" s="69" t="str">
        <f>IF(tbl_cty_phi[[#This Row],[ten_ngan]]=MASTER!$B$1,ROW(),"")</f>
        <v/>
      </c>
    </row>
    <row r="917" spans="9:13">
      <c r="I917" s="65" t="s">
        <v>1894</v>
      </c>
      <c r="J917" s="65" t="s">
        <v>1895</v>
      </c>
      <c r="K917" s="65" t="s">
        <v>1893</v>
      </c>
      <c r="L917" s="64" t="s">
        <v>937</v>
      </c>
      <c r="M917" s="69" t="str">
        <f>IF(tbl_cty_phi[[#This Row],[ten_ngan]]=MASTER!$B$1,ROW(),"")</f>
        <v/>
      </c>
    </row>
    <row r="918" spans="9:13">
      <c r="I918" s="65" t="s">
        <v>1896</v>
      </c>
      <c r="J918" s="65" t="s">
        <v>1897</v>
      </c>
      <c r="K918" s="65" t="s">
        <v>1893</v>
      </c>
      <c r="L918" s="64" t="s">
        <v>937</v>
      </c>
      <c r="M918" s="69" t="str">
        <f>IF(tbl_cty_phi[[#This Row],[ten_ngan]]=MASTER!$B$1,ROW(),"")</f>
        <v/>
      </c>
    </row>
    <row r="919" spans="9:13">
      <c r="I919" s="65" t="s">
        <v>1903</v>
      </c>
      <c r="J919" s="65" t="s">
        <v>1904</v>
      </c>
      <c r="K919" s="65" t="s">
        <v>1905</v>
      </c>
      <c r="L919" s="64" t="s">
        <v>937</v>
      </c>
      <c r="M919" s="69" t="str">
        <f>IF(tbl_cty_phi[[#This Row],[ten_ngan]]=MASTER!$B$1,ROW(),"")</f>
        <v/>
      </c>
    </row>
    <row r="920" spans="9:13">
      <c r="I920" s="65" t="s">
        <v>1943</v>
      </c>
      <c r="J920" s="65" t="s">
        <v>1944</v>
      </c>
      <c r="K920" s="65" t="s">
        <v>1945</v>
      </c>
      <c r="L920" s="64" t="s">
        <v>937</v>
      </c>
      <c r="M920" s="69" t="str">
        <f>IF(tbl_cty_phi[[#This Row],[ten_ngan]]=MASTER!$B$1,ROW(),"")</f>
        <v/>
      </c>
    </row>
    <row r="921" spans="9:13">
      <c r="I921" s="65" t="s">
        <v>1989</v>
      </c>
      <c r="J921" s="65" t="s">
        <v>1990</v>
      </c>
      <c r="K921" s="65" t="s">
        <v>1991</v>
      </c>
      <c r="L921" s="64" t="s">
        <v>937</v>
      </c>
      <c r="M921" s="69" t="str">
        <f>IF(tbl_cty_phi[[#This Row],[ten_ngan]]=MASTER!$B$1,ROW(),"")</f>
        <v/>
      </c>
    </row>
    <row r="922" spans="9:13">
      <c r="I922" s="65" t="s">
        <v>1992</v>
      </c>
      <c r="J922" s="65" t="s">
        <v>1993</v>
      </c>
      <c r="K922" s="65" t="s">
        <v>1991</v>
      </c>
      <c r="L922" s="64" t="s">
        <v>937</v>
      </c>
      <c r="M922" s="69" t="str">
        <f>IF(tbl_cty_phi[[#This Row],[ten_ngan]]=MASTER!$B$1,ROW(),"")</f>
        <v/>
      </c>
    </row>
    <row r="923" spans="9:13">
      <c r="I923" s="65" t="s">
        <v>1994</v>
      </c>
      <c r="J923" s="65" t="s">
        <v>1995</v>
      </c>
      <c r="K923" s="65" t="s">
        <v>1991</v>
      </c>
      <c r="L923" s="64" t="s">
        <v>937</v>
      </c>
      <c r="M923" s="69" t="str">
        <f>IF(tbl_cty_phi[[#This Row],[ten_ngan]]=MASTER!$B$1,ROW(),"")</f>
        <v/>
      </c>
    </row>
    <row r="924" spans="9:13">
      <c r="I924" s="65" t="s">
        <v>2043</v>
      </c>
      <c r="J924" s="65" t="s">
        <v>2044</v>
      </c>
      <c r="K924" s="65" t="s">
        <v>2045</v>
      </c>
      <c r="L924" s="64" t="s">
        <v>937</v>
      </c>
      <c r="M924" s="69" t="str">
        <f>IF(tbl_cty_phi[[#This Row],[ten_ngan]]=MASTER!$B$1,ROW(),"")</f>
        <v/>
      </c>
    </row>
    <row r="925" spans="9:13">
      <c r="I925" s="65" t="s">
        <v>860</v>
      </c>
      <c r="J925" s="65" t="s">
        <v>861</v>
      </c>
      <c r="K925" s="65" t="s">
        <v>859</v>
      </c>
      <c r="L925" s="64" t="s">
        <v>937</v>
      </c>
      <c r="M925" s="69" t="str">
        <f>IF(tbl_cty_phi[[#This Row],[ten_ngan]]=MASTER!$B$1,ROW(),"")</f>
        <v/>
      </c>
    </row>
    <row r="926" spans="9:13">
      <c r="I926" s="65" t="s">
        <v>904</v>
      </c>
      <c r="J926" s="65" t="s">
        <v>905</v>
      </c>
      <c r="K926" s="65" t="s">
        <v>906</v>
      </c>
      <c r="L926" s="64" t="s">
        <v>937</v>
      </c>
      <c r="M926" s="69" t="str">
        <f>IF(tbl_cty_phi[[#This Row],[ten_ngan]]=MASTER!$B$1,ROW(),"")</f>
        <v/>
      </c>
    </row>
    <row r="927" spans="9:13">
      <c r="I927" s="65" t="s">
        <v>907</v>
      </c>
      <c r="J927" s="65" t="s">
        <v>908</v>
      </c>
      <c r="K927" s="65" t="s">
        <v>906</v>
      </c>
      <c r="L927" s="64" t="s">
        <v>937</v>
      </c>
      <c r="M927" s="69" t="str">
        <f>IF(tbl_cty_phi[[#This Row],[ten_ngan]]=MASTER!$B$1,ROW(),"")</f>
        <v/>
      </c>
    </row>
    <row r="928" spans="9:13">
      <c r="I928" s="65" t="s">
        <v>909</v>
      </c>
      <c r="J928" s="65" t="s">
        <v>910</v>
      </c>
      <c r="K928" s="65" t="s">
        <v>906</v>
      </c>
      <c r="L928" s="64" t="s">
        <v>937</v>
      </c>
      <c r="M928" s="69" t="str">
        <f>IF(tbl_cty_phi[[#This Row],[ten_ngan]]=MASTER!$B$1,ROW(),"")</f>
        <v/>
      </c>
    </row>
    <row r="929" spans="9:13">
      <c r="I929" s="65" t="s">
        <v>911</v>
      </c>
      <c r="J929" s="65" t="s">
        <v>912</v>
      </c>
      <c r="K929" s="65" t="s">
        <v>906</v>
      </c>
      <c r="L929" s="64" t="s">
        <v>937</v>
      </c>
      <c r="M929" s="69" t="str">
        <f>IF(tbl_cty_phi[[#This Row],[ten_ngan]]=MASTER!$B$1,ROW(),"")</f>
        <v/>
      </c>
    </row>
    <row r="930" spans="9:13">
      <c r="I930" s="65" t="s">
        <v>860</v>
      </c>
      <c r="J930" s="65" t="s">
        <v>861</v>
      </c>
      <c r="K930" s="65" t="s">
        <v>859</v>
      </c>
      <c r="L930" s="64" t="s">
        <v>1522</v>
      </c>
      <c r="M930" s="69" t="str">
        <f>IF(tbl_cty_phi[[#This Row],[ten_ngan]]=MASTER!$B$1,ROW(),"")</f>
        <v/>
      </c>
    </row>
    <row r="931" spans="9:13">
      <c r="I931" s="65" t="s">
        <v>1798</v>
      </c>
      <c r="J931" s="65" t="s">
        <v>1799</v>
      </c>
      <c r="K931" s="65" t="s">
        <v>1800</v>
      </c>
      <c r="L931" s="64" t="s">
        <v>938</v>
      </c>
      <c r="M931" s="69" t="str">
        <f>IF(tbl_cty_phi[[#This Row],[ten_ngan]]=MASTER!$B$1,ROW(),"")</f>
        <v/>
      </c>
    </row>
    <row r="932" spans="9:13">
      <c r="I932" s="65" t="s">
        <v>1801</v>
      </c>
      <c r="J932" s="65" t="s">
        <v>1802</v>
      </c>
      <c r="K932" s="65" t="s">
        <v>1800</v>
      </c>
      <c r="L932" s="64" t="s">
        <v>938</v>
      </c>
      <c r="M932" s="69" t="str">
        <f>IF(tbl_cty_phi[[#This Row],[ten_ngan]]=MASTER!$B$1,ROW(),"")</f>
        <v/>
      </c>
    </row>
    <row r="933" spans="9:13">
      <c r="I933" s="65" t="s">
        <v>1803</v>
      </c>
      <c r="J933" s="65" t="s">
        <v>1804</v>
      </c>
      <c r="K933" s="65" t="s">
        <v>1800</v>
      </c>
      <c r="L933" s="64" t="s">
        <v>938</v>
      </c>
      <c r="M933" s="69" t="str">
        <f>IF(tbl_cty_phi[[#This Row],[ten_ngan]]=MASTER!$B$1,ROW(),"")</f>
        <v/>
      </c>
    </row>
    <row r="934" spans="9:13">
      <c r="I934" s="65" t="s">
        <v>1805</v>
      </c>
      <c r="J934" s="65" t="s">
        <v>1806</v>
      </c>
      <c r="K934" s="65" t="s">
        <v>1800</v>
      </c>
      <c r="L934" s="64" t="s">
        <v>938</v>
      </c>
      <c r="M934" s="69" t="str">
        <f>IF(tbl_cty_phi[[#This Row],[ten_ngan]]=MASTER!$B$1,ROW(),"")</f>
        <v/>
      </c>
    </row>
    <row r="935" spans="9:13">
      <c r="I935" s="65" t="s">
        <v>1807</v>
      </c>
      <c r="J935" s="65" t="s">
        <v>1808</v>
      </c>
      <c r="K935" s="65" t="s">
        <v>1800</v>
      </c>
      <c r="L935" s="64" t="s">
        <v>938</v>
      </c>
      <c r="M935" s="69" t="str">
        <f>IF(tbl_cty_phi[[#This Row],[ten_ngan]]=MASTER!$B$1,ROW(),"")</f>
        <v/>
      </c>
    </row>
    <row r="936" spans="9:13">
      <c r="I936" s="65" t="s">
        <v>1846</v>
      </c>
      <c r="J936" s="65" t="s">
        <v>1847</v>
      </c>
      <c r="K936" s="65" t="s">
        <v>1835</v>
      </c>
      <c r="L936" s="64" t="s">
        <v>938</v>
      </c>
      <c r="M936" s="69" t="str">
        <f>IF(tbl_cty_phi[[#This Row],[ten_ngan]]=MASTER!$B$1,ROW(),"")</f>
        <v/>
      </c>
    </row>
    <row r="937" spans="9:13">
      <c r="I937" s="65" t="s">
        <v>1898</v>
      </c>
      <c r="J937" s="65" t="s">
        <v>1899</v>
      </c>
      <c r="K937" s="65" t="s">
        <v>1900</v>
      </c>
      <c r="L937" s="64" t="s">
        <v>938</v>
      </c>
      <c r="M937" s="69" t="str">
        <f>IF(tbl_cty_phi[[#This Row],[ten_ngan]]=MASTER!$B$1,ROW(),"")</f>
        <v/>
      </c>
    </row>
    <row r="938" spans="9:13">
      <c r="I938" s="65" t="s">
        <v>1901</v>
      </c>
      <c r="J938" s="65" t="s">
        <v>1902</v>
      </c>
      <c r="K938" s="65" t="s">
        <v>1900</v>
      </c>
      <c r="L938" s="64" t="s">
        <v>938</v>
      </c>
      <c r="M938" s="69" t="str">
        <f>IF(tbl_cty_phi[[#This Row],[ten_ngan]]=MASTER!$B$1,ROW(),"")</f>
        <v/>
      </c>
    </row>
    <row r="939" spans="9:13">
      <c r="I939" s="65" t="s">
        <v>1903</v>
      </c>
      <c r="J939" s="65" t="s">
        <v>1904</v>
      </c>
      <c r="K939" s="65" t="s">
        <v>1905</v>
      </c>
      <c r="L939" s="64" t="s">
        <v>938</v>
      </c>
      <c r="M939" s="69" t="str">
        <f>IF(tbl_cty_phi[[#This Row],[ten_ngan]]=MASTER!$B$1,ROW(),"")</f>
        <v/>
      </c>
    </row>
    <row r="940" spans="9:13">
      <c r="I940" s="65" t="s">
        <v>1948</v>
      </c>
      <c r="J940" s="65" t="s">
        <v>1949</v>
      </c>
      <c r="K940" s="65" t="s">
        <v>1945</v>
      </c>
      <c r="L940" s="64" t="s">
        <v>938</v>
      </c>
      <c r="M940" s="69" t="str">
        <f>IF(tbl_cty_phi[[#This Row],[ten_ngan]]=MASTER!$B$1,ROW(),"")</f>
        <v/>
      </c>
    </row>
    <row r="941" spans="9:13">
      <c r="I941" s="65" t="s">
        <v>1996</v>
      </c>
      <c r="J941" s="65" t="s">
        <v>1997</v>
      </c>
      <c r="K941" s="65" t="s">
        <v>1998</v>
      </c>
      <c r="L941" s="64" t="s">
        <v>938</v>
      </c>
      <c r="M941" s="69" t="str">
        <f>IF(tbl_cty_phi[[#This Row],[ten_ngan]]=MASTER!$B$1,ROW(),"")</f>
        <v/>
      </c>
    </row>
    <row r="942" spans="9:13">
      <c r="I942" s="65" t="s">
        <v>1999</v>
      </c>
      <c r="J942" s="65" t="s">
        <v>2000</v>
      </c>
      <c r="K942" s="65" t="s">
        <v>1998</v>
      </c>
      <c r="L942" s="64" t="s">
        <v>938</v>
      </c>
      <c r="M942" s="69" t="str">
        <f>IF(tbl_cty_phi[[#This Row],[ten_ngan]]=MASTER!$B$1,ROW(),"")</f>
        <v/>
      </c>
    </row>
    <row r="943" spans="9:13">
      <c r="I943" s="65" t="s">
        <v>2001</v>
      </c>
      <c r="J943" s="65" t="s">
        <v>2002</v>
      </c>
      <c r="K943" s="65" t="s">
        <v>2003</v>
      </c>
      <c r="L943" s="64" t="s">
        <v>938</v>
      </c>
      <c r="M943" s="69" t="str">
        <f>IF(tbl_cty_phi[[#This Row],[ten_ngan]]=MASTER!$B$1,ROW(),"")</f>
        <v/>
      </c>
    </row>
    <row r="944" spans="9:13">
      <c r="I944" s="65" t="s">
        <v>2048</v>
      </c>
      <c r="J944" s="65" t="s">
        <v>2049</v>
      </c>
      <c r="K944" s="65" t="s">
        <v>2045</v>
      </c>
      <c r="L944" s="64" t="s">
        <v>938</v>
      </c>
      <c r="M944" s="69" t="str">
        <f>IF(tbl_cty_phi[[#This Row],[ten_ngan]]=MASTER!$B$1,ROW(),"")</f>
        <v/>
      </c>
    </row>
    <row r="945" spans="9:13">
      <c r="I945" s="65" t="s">
        <v>860</v>
      </c>
      <c r="J945" s="65" t="s">
        <v>861</v>
      </c>
      <c r="K945" s="65" t="s">
        <v>859</v>
      </c>
      <c r="L945" s="64" t="s">
        <v>938</v>
      </c>
      <c r="M945" s="69" t="str">
        <f>IF(tbl_cty_phi[[#This Row],[ten_ngan]]=MASTER!$B$1,ROW(),"")</f>
        <v/>
      </c>
    </row>
    <row r="946" spans="9:13">
      <c r="I946" s="65" t="s">
        <v>1677</v>
      </c>
      <c r="J946" s="65" t="s">
        <v>1678</v>
      </c>
      <c r="K946" s="65" t="s">
        <v>1679</v>
      </c>
      <c r="L946" s="64" t="s">
        <v>939</v>
      </c>
      <c r="M946" s="69" t="str">
        <f>IF(tbl_cty_phi[[#This Row],[ten_ngan]]=MASTER!$B$1,ROW(),"")</f>
        <v/>
      </c>
    </row>
    <row r="947" spans="9:13">
      <c r="I947" s="65" t="s">
        <v>1680</v>
      </c>
      <c r="J947" s="65" t="s">
        <v>1681</v>
      </c>
      <c r="K947" s="65" t="s">
        <v>1679</v>
      </c>
      <c r="L947" s="64" t="s">
        <v>939</v>
      </c>
      <c r="M947" s="69" t="str">
        <f>IF(tbl_cty_phi[[#This Row],[ten_ngan]]=MASTER!$B$1,ROW(),"")</f>
        <v/>
      </c>
    </row>
    <row r="948" spans="9:13">
      <c r="I948" s="65" t="s">
        <v>1682</v>
      </c>
      <c r="J948" s="65" t="s">
        <v>1683</v>
      </c>
      <c r="K948" s="65" t="s">
        <v>1679</v>
      </c>
      <c r="L948" s="64" t="s">
        <v>939</v>
      </c>
      <c r="M948" s="69" t="str">
        <f>IF(tbl_cty_phi[[#This Row],[ten_ngan]]=MASTER!$B$1,ROW(),"")</f>
        <v/>
      </c>
    </row>
    <row r="949" spans="9:13">
      <c r="I949" s="65" t="s">
        <v>1684</v>
      </c>
      <c r="J949" s="65" t="s">
        <v>1685</v>
      </c>
      <c r="K949" s="65" t="s">
        <v>1679</v>
      </c>
      <c r="L949" s="64" t="s">
        <v>939</v>
      </c>
      <c r="M949" s="69" t="str">
        <f>IF(tbl_cty_phi[[#This Row],[ten_ngan]]=MASTER!$B$1,ROW(),"")</f>
        <v/>
      </c>
    </row>
    <row r="950" spans="9:13">
      <c r="I950" s="65" t="s">
        <v>1686</v>
      </c>
      <c r="J950" s="65" t="s">
        <v>1687</v>
      </c>
      <c r="K950" s="65" t="s">
        <v>1679</v>
      </c>
      <c r="L950" s="64" t="s">
        <v>939</v>
      </c>
      <c r="M950" s="69" t="str">
        <f>IF(tbl_cty_phi[[#This Row],[ten_ngan]]=MASTER!$B$1,ROW(),"")</f>
        <v/>
      </c>
    </row>
    <row r="951" spans="9:13">
      <c r="I951" s="65" t="s">
        <v>1688</v>
      </c>
      <c r="J951" s="65" t="s">
        <v>1689</v>
      </c>
      <c r="K951" s="65" t="s">
        <v>1679</v>
      </c>
      <c r="L951" s="64" t="s">
        <v>939</v>
      </c>
      <c r="M951" s="69" t="str">
        <f>IF(tbl_cty_phi[[#This Row],[ten_ngan]]=MASTER!$B$1,ROW(),"")</f>
        <v/>
      </c>
    </row>
    <row r="952" spans="9:13">
      <c r="I952" s="65" t="s">
        <v>1690</v>
      </c>
      <c r="J952" s="65" t="s">
        <v>1691</v>
      </c>
      <c r="K952" s="65" t="s">
        <v>1679</v>
      </c>
      <c r="L952" s="64" t="s">
        <v>939</v>
      </c>
      <c r="M952" s="69" t="str">
        <f>IF(tbl_cty_phi[[#This Row],[ten_ngan]]=MASTER!$B$1,ROW(),"")</f>
        <v/>
      </c>
    </row>
    <row r="953" spans="9:13">
      <c r="I953" s="65" t="s">
        <v>1692</v>
      </c>
      <c r="J953" s="65" t="s">
        <v>1693</v>
      </c>
      <c r="K953" s="65" t="s">
        <v>1694</v>
      </c>
      <c r="L953" s="64" t="s">
        <v>939</v>
      </c>
      <c r="M953" s="69" t="str">
        <f>IF(tbl_cty_phi[[#This Row],[ten_ngan]]=MASTER!$B$1,ROW(),"")</f>
        <v/>
      </c>
    </row>
    <row r="954" spans="9:13">
      <c r="I954" s="65" t="s">
        <v>1695</v>
      </c>
      <c r="J954" s="65" t="s">
        <v>1696</v>
      </c>
      <c r="K954" s="65" t="s">
        <v>1694</v>
      </c>
      <c r="L954" s="64" t="s">
        <v>939</v>
      </c>
      <c r="M954" s="69" t="str">
        <f>IF(tbl_cty_phi[[#This Row],[ten_ngan]]=MASTER!$B$1,ROW(),"")</f>
        <v/>
      </c>
    </row>
    <row r="955" spans="9:13">
      <c r="I955" s="65" t="s">
        <v>1743</v>
      </c>
      <c r="J955" s="65" t="s">
        <v>1744</v>
      </c>
      <c r="K955" s="65" t="s">
        <v>1738</v>
      </c>
      <c r="L955" s="64" t="s">
        <v>939</v>
      </c>
      <c r="M955" s="69" t="str">
        <f>IF(tbl_cty_phi[[#This Row],[ten_ngan]]=MASTER!$B$1,ROW(),"")</f>
        <v/>
      </c>
    </row>
    <row r="956" spans="9:13">
      <c r="I956" s="65" t="s">
        <v>1745</v>
      </c>
      <c r="J956" s="65" t="s">
        <v>1746</v>
      </c>
      <c r="K956" s="65" t="s">
        <v>1738</v>
      </c>
      <c r="L956" s="64" t="s">
        <v>939</v>
      </c>
      <c r="M956" s="69" t="str">
        <f>IF(tbl_cty_phi[[#This Row],[ten_ngan]]=MASTER!$B$1,ROW(),"")</f>
        <v/>
      </c>
    </row>
    <row r="957" spans="9:13">
      <c r="I957" s="65" t="s">
        <v>1747</v>
      </c>
      <c r="J957" s="65" t="s">
        <v>1748</v>
      </c>
      <c r="K957" s="65" t="s">
        <v>1738</v>
      </c>
      <c r="L957" s="64" t="s">
        <v>939</v>
      </c>
      <c r="M957" s="69" t="str">
        <f>IF(tbl_cty_phi[[#This Row],[ten_ngan]]=MASTER!$B$1,ROW(),"")</f>
        <v/>
      </c>
    </row>
    <row r="958" spans="9:13">
      <c r="I958" s="65" t="s">
        <v>1749</v>
      </c>
      <c r="J958" s="65" t="s">
        <v>1750</v>
      </c>
      <c r="K958" s="65" t="s">
        <v>1738</v>
      </c>
      <c r="L958" s="64" t="s">
        <v>939</v>
      </c>
      <c r="M958" s="69" t="str">
        <f>IF(tbl_cty_phi[[#This Row],[ten_ngan]]=MASTER!$B$1,ROW(),"")</f>
        <v/>
      </c>
    </row>
    <row r="959" spans="9:13">
      <c r="I959" s="65" t="s">
        <v>1751</v>
      </c>
      <c r="J959" s="65" t="s">
        <v>1752</v>
      </c>
      <c r="K959" s="65" t="s">
        <v>1738</v>
      </c>
      <c r="L959" s="64" t="s">
        <v>939</v>
      </c>
      <c r="M959" s="69" t="str">
        <f>IF(tbl_cty_phi[[#This Row],[ten_ngan]]=MASTER!$B$1,ROW(),"")</f>
        <v/>
      </c>
    </row>
    <row r="960" spans="9:13">
      <c r="I960" s="65" t="s">
        <v>1833</v>
      </c>
      <c r="J960" s="65" t="s">
        <v>1834</v>
      </c>
      <c r="K960" s="65" t="s">
        <v>1835</v>
      </c>
      <c r="L960" s="64" t="s">
        <v>939</v>
      </c>
      <c r="M960" s="69" t="str">
        <f>IF(tbl_cty_phi[[#This Row],[ten_ngan]]=MASTER!$B$1,ROW(),"")</f>
        <v/>
      </c>
    </row>
    <row r="961" spans="9:13">
      <c r="I961" s="65" t="s">
        <v>1836</v>
      </c>
      <c r="J961" s="65" t="s">
        <v>1837</v>
      </c>
      <c r="K961" s="65" t="s">
        <v>1835</v>
      </c>
      <c r="L961" s="64" t="s">
        <v>939</v>
      </c>
      <c r="M961" s="69" t="str">
        <f>IF(tbl_cty_phi[[#This Row],[ten_ngan]]=MASTER!$B$1,ROW(),"")</f>
        <v/>
      </c>
    </row>
    <row r="962" spans="9:13">
      <c r="I962" s="65" t="s">
        <v>1838</v>
      </c>
      <c r="J962" s="65" t="s">
        <v>1839</v>
      </c>
      <c r="K962" s="65" t="s">
        <v>1835</v>
      </c>
      <c r="L962" s="64" t="s">
        <v>939</v>
      </c>
      <c r="M962" s="69" t="str">
        <f>IF(tbl_cty_phi[[#This Row],[ten_ngan]]=MASTER!$B$1,ROW(),"")</f>
        <v/>
      </c>
    </row>
    <row r="963" spans="9:13">
      <c r="I963" s="65" t="s">
        <v>1840</v>
      </c>
      <c r="J963" s="65" t="s">
        <v>1841</v>
      </c>
      <c r="K963" s="65" t="s">
        <v>1835</v>
      </c>
      <c r="L963" s="64" t="s">
        <v>939</v>
      </c>
      <c r="M963" s="69" t="str">
        <f>IF(tbl_cty_phi[[#This Row],[ten_ngan]]=MASTER!$B$1,ROW(),"")</f>
        <v/>
      </c>
    </row>
    <row r="964" spans="9:13">
      <c r="I964" s="65" t="s">
        <v>1842</v>
      </c>
      <c r="J964" s="65" t="s">
        <v>1843</v>
      </c>
      <c r="K964" s="65" t="s">
        <v>1835</v>
      </c>
      <c r="L964" s="64" t="s">
        <v>939</v>
      </c>
      <c r="M964" s="69" t="str">
        <f>IF(tbl_cty_phi[[#This Row],[ten_ngan]]=MASTER!$B$1,ROW(),"")</f>
        <v/>
      </c>
    </row>
    <row r="965" spans="9:13">
      <c r="I965" s="65" t="s">
        <v>1844</v>
      </c>
      <c r="J965" s="65" t="s">
        <v>1845</v>
      </c>
      <c r="K965" s="65" t="s">
        <v>1835</v>
      </c>
      <c r="L965" s="64" t="s">
        <v>939</v>
      </c>
      <c r="M965" s="69" t="str">
        <f>IF(tbl_cty_phi[[#This Row],[ten_ngan]]=MASTER!$B$1,ROW(),"")</f>
        <v/>
      </c>
    </row>
    <row r="966" spans="9:13">
      <c r="I966" s="65" t="s">
        <v>1846</v>
      </c>
      <c r="J966" s="65" t="s">
        <v>1847</v>
      </c>
      <c r="K966" s="65" t="s">
        <v>1835</v>
      </c>
      <c r="L966" s="64" t="s">
        <v>939</v>
      </c>
      <c r="M966" s="69" t="str">
        <f>IF(tbl_cty_phi[[#This Row],[ten_ngan]]=MASTER!$B$1,ROW(),"")</f>
        <v/>
      </c>
    </row>
    <row r="967" spans="9:13">
      <c r="I967" s="65" t="s">
        <v>1848</v>
      </c>
      <c r="J967" s="65" t="s">
        <v>1849</v>
      </c>
      <c r="K967" s="65" t="s">
        <v>1835</v>
      </c>
      <c r="L967" s="64" t="s">
        <v>939</v>
      </c>
      <c r="M967" s="69" t="str">
        <f>IF(tbl_cty_phi[[#This Row],[ten_ngan]]=MASTER!$B$1,ROW(),"")</f>
        <v/>
      </c>
    </row>
    <row r="968" spans="9:13">
      <c r="I968" s="65" t="s">
        <v>1850</v>
      </c>
      <c r="J968" s="65" t="s">
        <v>1851</v>
      </c>
      <c r="K968" s="65" t="s">
        <v>1835</v>
      </c>
      <c r="L968" s="64" t="s">
        <v>939</v>
      </c>
      <c r="M968" s="69" t="str">
        <f>IF(tbl_cty_phi[[#This Row],[ten_ngan]]=MASTER!$B$1,ROW(),"")</f>
        <v/>
      </c>
    </row>
    <row r="969" spans="9:13">
      <c r="I969" s="65" t="s">
        <v>1852</v>
      </c>
      <c r="J969" s="65" t="s">
        <v>1853</v>
      </c>
      <c r="K969" s="65" t="s">
        <v>1835</v>
      </c>
      <c r="L969" s="64" t="s">
        <v>939</v>
      </c>
      <c r="M969" s="69" t="str">
        <f>IF(tbl_cty_phi[[#This Row],[ten_ngan]]=MASTER!$B$1,ROW(),"")</f>
        <v/>
      </c>
    </row>
    <row r="970" spans="9:13">
      <c r="I970" s="65" t="s">
        <v>1859</v>
      </c>
      <c r="J970" s="65" t="s">
        <v>1860</v>
      </c>
      <c r="K970" s="65" t="s">
        <v>1856</v>
      </c>
      <c r="L970" s="64" t="s">
        <v>939</v>
      </c>
      <c r="M970" s="69" t="str">
        <f>IF(tbl_cty_phi[[#This Row],[ten_ngan]]=MASTER!$B$1,ROW(),"")</f>
        <v/>
      </c>
    </row>
    <row r="971" spans="9:13">
      <c r="I971" s="65" t="s">
        <v>1861</v>
      </c>
      <c r="J971" s="65" t="s">
        <v>1862</v>
      </c>
      <c r="K971" s="65" t="s">
        <v>1856</v>
      </c>
      <c r="L971" s="64" t="s">
        <v>939</v>
      </c>
      <c r="M971" s="69" t="str">
        <f>IF(tbl_cty_phi[[#This Row],[ten_ngan]]=MASTER!$B$1,ROW(),"")</f>
        <v/>
      </c>
    </row>
    <row r="972" spans="9:13">
      <c r="I972" s="65" t="s">
        <v>1882</v>
      </c>
      <c r="J972" s="65" t="s">
        <v>1883</v>
      </c>
      <c r="K972" s="65" t="s">
        <v>1884</v>
      </c>
      <c r="L972" s="64" t="s">
        <v>939</v>
      </c>
      <c r="M972" s="69" t="str">
        <f>IF(tbl_cty_phi[[#This Row],[ten_ngan]]=MASTER!$B$1,ROW(),"")</f>
        <v/>
      </c>
    </row>
    <row r="973" spans="9:13">
      <c r="I973" s="65" t="s">
        <v>1888</v>
      </c>
      <c r="J973" s="65" t="s">
        <v>1889</v>
      </c>
      <c r="K973" s="65" t="s">
        <v>1890</v>
      </c>
      <c r="L973" s="64" t="s">
        <v>939</v>
      </c>
      <c r="M973" s="69" t="str">
        <f>IF(tbl_cty_phi[[#This Row],[ten_ngan]]=MASTER!$B$1,ROW(),"")</f>
        <v/>
      </c>
    </row>
    <row r="974" spans="9:13">
      <c r="I974" s="65" t="s">
        <v>1903</v>
      </c>
      <c r="J974" s="65" t="s">
        <v>1904</v>
      </c>
      <c r="K974" s="65" t="s">
        <v>1905</v>
      </c>
      <c r="L974" s="64" t="s">
        <v>939</v>
      </c>
      <c r="M974" s="69" t="str">
        <f>IF(tbl_cty_phi[[#This Row],[ten_ngan]]=MASTER!$B$1,ROW(),"")</f>
        <v/>
      </c>
    </row>
    <row r="975" spans="9:13">
      <c r="I975" s="65" t="s">
        <v>1906</v>
      </c>
      <c r="J975" s="65" t="s">
        <v>1907</v>
      </c>
      <c r="K975" s="65" t="s">
        <v>1905</v>
      </c>
      <c r="L975" s="64" t="s">
        <v>939</v>
      </c>
      <c r="M975" s="69" t="str">
        <f>IF(tbl_cty_phi[[#This Row],[ten_ngan]]=MASTER!$B$1,ROW(),"")</f>
        <v/>
      </c>
    </row>
    <row r="976" spans="9:13">
      <c r="I976" s="65" t="s">
        <v>1908</v>
      </c>
      <c r="J976" s="65" t="s">
        <v>1909</v>
      </c>
      <c r="K976" s="65" t="s">
        <v>1905</v>
      </c>
      <c r="L976" s="64" t="s">
        <v>939</v>
      </c>
      <c r="M976" s="69" t="str">
        <f>IF(tbl_cty_phi[[#This Row],[ten_ngan]]=MASTER!$B$1,ROW(),"")</f>
        <v/>
      </c>
    </row>
    <row r="977" spans="9:13">
      <c r="I977" s="65" t="s">
        <v>1910</v>
      </c>
      <c r="J977" s="65" t="s">
        <v>1911</v>
      </c>
      <c r="K977" s="65" t="s">
        <v>1905</v>
      </c>
      <c r="L977" s="64" t="s">
        <v>939</v>
      </c>
      <c r="M977" s="69" t="str">
        <f>IF(tbl_cty_phi[[#This Row],[ten_ngan]]=MASTER!$B$1,ROW(),"")</f>
        <v/>
      </c>
    </row>
    <row r="978" spans="9:13">
      <c r="I978" s="65" t="s">
        <v>1912</v>
      </c>
      <c r="J978" s="65" t="s">
        <v>1913</v>
      </c>
      <c r="K978" s="65" t="s">
        <v>1905</v>
      </c>
      <c r="L978" s="64" t="s">
        <v>939</v>
      </c>
      <c r="M978" s="69" t="str">
        <f>IF(tbl_cty_phi[[#This Row],[ten_ngan]]=MASTER!$B$1,ROW(),"")</f>
        <v/>
      </c>
    </row>
    <row r="979" spans="9:13">
      <c r="I979" s="65" t="s">
        <v>1914</v>
      </c>
      <c r="J979" s="65" t="s">
        <v>1915</v>
      </c>
      <c r="K979" s="65" t="s">
        <v>1905</v>
      </c>
      <c r="L979" s="64" t="s">
        <v>939</v>
      </c>
      <c r="M979" s="69" t="str">
        <f>IF(tbl_cty_phi[[#This Row],[ten_ngan]]=MASTER!$B$1,ROW(),"")</f>
        <v/>
      </c>
    </row>
    <row r="980" spans="9:13">
      <c r="I980" s="65" t="s">
        <v>1916</v>
      </c>
      <c r="J980" s="65" t="s">
        <v>1917</v>
      </c>
      <c r="K980" s="65" t="s">
        <v>1905</v>
      </c>
      <c r="L980" s="64" t="s">
        <v>939</v>
      </c>
      <c r="M980" s="69" t="str">
        <f>IF(tbl_cty_phi[[#This Row],[ten_ngan]]=MASTER!$B$1,ROW(),"")</f>
        <v/>
      </c>
    </row>
    <row r="981" spans="9:13">
      <c r="I981" s="65" t="s">
        <v>1918</v>
      </c>
      <c r="J981" s="65" t="s">
        <v>1919</v>
      </c>
      <c r="K981" s="65" t="s">
        <v>1905</v>
      </c>
      <c r="L981" s="64" t="s">
        <v>939</v>
      </c>
      <c r="M981" s="69" t="str">
        <f>IF(tbl_cty_phi[[#This Row],[ten_ngan]]=MASTER!$B$1,ROW(),"")</f>
        <v/>
      </c>
    </row>
    <row r="982" spans="9:13">
      <c r="I982" s="65" t="s">
        <v>1943</v>
      </c>
      <c r="J982" s="65" t="s">
        <v>1944</v>
      </c>
      <c r="K982" s="65" t="s">
        <v>1945</v>
      </c>
      <c r="L982" s="64" t="s">
        <v>939</v>
      </c>
      <c r="M982" s="69" t="str">
        <f>IF(tbl_cty_phi[[#This Row],[ten_ngan]]=MASTER!$B$1,ROW(),"")</f>
        <v/>
      </c>
    </row>
    <row r="983" spans="9:13">
      <c r="I983" s="65" t="s">
        <v>1946</v>
      </c>
      <c r="J983" s="65" t="s">
        <v>1947</v>
      </c>
      <c r="K983" s="65" t="s">
        <v>1945</v>
      </c>
      <c r="L983" s="64" t="s">
        <v>939</v>
      </c>
      <c r="M983" s="69" t="str">
        <f>IF(tbl_cty_phi[[#This Row],[ten_ngan]]=MASTER!$B$1,ROW(),"")</f>
        <v/>
      </c>
    </row>
    <row r="984" spans="9:13">
      <c r="I984" s="65" t="s">
        <v>1948</v>
      </c>
      <c r="J984" s="65" t="s">
        <v>1949</v>
      </c>
      <c r="K984" s="65" t="s">
        <v>1945</v>
      </c>
      <c r="L984" s="64" t="s">
        <v>939</v>
      </c>
      <c r="M984" s="69" t="str">
        <f>IF(tbl_cty_phi[[#This Row],[ten_ngan]]=MASTER!$B$1,ROW(),"")</f>
        <v/>
      </c>
    </row>
    <row r="985" spans="9:13">
      <c r="I985" s="65" t="s">
        <v>1955</v>
      </c>
      <c r="J985" s="65" t="s">
        <v>1956</v>
      </c>
      <c r="K985" s="65" t="s">
        <v>1952</v>
      </c>
      <c r="L985" s="64" t="s">
        <v>939</v>
      </c>
      <c r="M985" s="69" t="str">
        <f>IF(tbl_cty_phi[[#This Row],[ten_ngan]]=MASTER!$B$1,ROW(),"")</f>
        <v/>
      </c>
    </row>
    <row r="986" spans="9:13">
      <c r="I986" s="65" t="s">
        <v>1957</v>
      </c>
      <c r="J986" s="65" t="s">
        <v>1958</v>
      </c>
      <c r="K986" s="65" t="s">
        <v>1952</v>
      </c>
      <c r="L986" s="64" t="s">
        <v>939</v>
      </c>
      <c r="M986" s="69" t="str">
        <f>IF(tbl_cty_phi[[#This Row],[ten_ngan]]=MASTER!$B$1,ROW(),"")</f>
        <v/>
      </c>
    </row>
    <row r="987" spans="9:13">
      <c r="I987" s="65" t="s">
        <v>1980</v>
      </c>
      <c r="J987" s="65" t="s">
        <v>1981</v>
      </c>
      <c r="K987" s="65" t="s">
        <v>1982</v>
      </c>
      <c r="L987" s="64" t="s">
        <v>939</v>
      </c>
      <c r="M987" s="69" t="str">
        <f>IF(tbl_cty_phi[[#This Row],[ten_ngan]]=MASTER!$B$1,ROW(),"")</f>
        <v/>
      </c>
    </row>
    <row r="988" spans="9:13">
      <c r="I988" s="65" t="s">
        <v>1986</v>
      </c>
      <c r="J988" s="65" t="s">
        <v>1987</v>
      </c>
      <c r="K988" s="65" t="s">
        <v>1988</v>
      </c>
      <c r="L988" s="64" t="s">
        <v>939</v>
      </c>
      <c r="M988" s="69" t="str">
        <f>IF(tbl_cty_phi[[#This Row],[ten_ngan]]=MASTER!$B$1,ROW(),"")</f>
        <v/>
      </c>
    </row>
    <row r="989" spans="9:13">
      <c r="I989" s="65" t="s">
        <v>2001</v>
      </c>
      <c r="J989" s="65" t="s">
        <v>2002</v>
      </c>
      <c r="K989" s="65" t="s">
        <v>2003</v>
      </c>
      <c r="L989" s="64" t="s">
        <v>939</v>
      </c>
      <c r="M989" s="69" t="str">
        <f>IF(tbl_cty_phi[[#This Row],[ten_ngan]]=MASTER!$B$1,ROW(),"")</f>
        <v/>
      </c>
    </row>
    <row r="990" spans="9:13">
      <c r="I990" s="65" t="s">
        <v>2004</v>
      </c>
      <c r="J990" s="65" t="s">
        <v>2005</v>
      </c>
      <c r="K990" s="65" t="s">
        <v>2003</v>
      </c>
      <c r="L990" s="64" t="s">
        <v>939</v>
      </c>
      <c r="M990" s="69" t="str">
        <f>IF(tbl_cty_phi[[#This Row],[ten_ngan]]=MASTER!$B$1,ROW(),"")</f>
        <v/>
      </c>
    </row>
    <row r="991" spans="9:13">
      <c r="I991" s="65" t="s">
        <v>2006</v>
      </c>
      <c r="J991" s="65" t="s">
        <v>2007</v>
      </c>
      <c r="K991" s="65" t="s">
        <v>2003</v>
      </c>
      <c r="L991" s="64" t="s">
        <v>939</v>
      </c>
      <c r="M991" s="69" t="str">
        <f>IF(tbl_cty_phi[[#This Row],[ten_ngan]]=MASTER!$B$1,ROW(),"")</f>
        <v/>
      </c>
    </row>
    <row r="992" spans="9:13">
      <c r="I992" s="65" t="s">
        <v>2008</v>
      </c>
      <c r="J992" s="65" t="s">
        <v>2009</v>
      </c>
      <c r="K992" s="65" t="s">
        <v>2003</v>
      </c>
      <c r="L992" s="64" t="s">
        <v>939</v>
      </c>
      <c r="M992" s="69" t="str">
        <f>IF(tbl_cty_phi[[#This Row],[ten_ngan]]=MASTER!$B$1,ROW(),"")</f>
        <v/>
      </c>
    </row>
    <row r="993" spans="9:13">
      <c r="I993" s="65" t="s">
        <v>2010</v>
      </c>
      <c r="J993" s="65" t="s">
        <v>2011</v>
      </c>
      <c r="K993" s="65" t="s">
        <v>2003</v>
      </c>
      <c r="L993" s="64" t="s">
        <v>939</v>
      </c>
      <c r="M993" s="69" t="str">
        <f>IF(tbl_cty_phi[[#This Row],[ten_ngan]]=MASTER!$B$1,ROW(),"")</f>
        <v/>
      </c>
    </row>
    <row r="994" spans="9:13">
      <c r="I994" s="65" t="s">
        <v>2012</v>
      </c>
      <c r="J994" s="65" t="s">
        <v>2013</v>
      </c>
      <c r="K994" s="65" t="s">
        <v>2003</v>
      </c>
      <c r="L994" s="64" t="s">
        <v>939</v>
      </c>
      <c r="M994" s="69" t="str">
        <f>IF(tbl_cty_phi[[#This Row],[ten_ngan]]=MASTER!$B$1,ROW(),"")</f>
        <v/>
      </c>
    </row>
    <row r="995" spans="9:13">
      <c r="I995" s="65" t="s">
        <v>2014</v>
      </c>
      <c r="J995" s="65" t="s">
        <v>2015</v>
      </c>
      <c r="K995" s="65" t="s">
        <v>2003</v>
      </c>
      <c r="L995" s="64" t="s">
        <v>939</v>
      </c>
      <c r="M995" s="69" t="str">
        <f>IF(tbl_cty_phi[[#This Row],[ten_ngan]]=MASTER!$B$1,ROW(),"")</f>
        <v/>
      </c>
    </row>
    <row r="996" spans="9:13">
      <c r="I996" s="65" t="s">
        <v>2016</v>
      </c>
      <c r="J996" s="65" t="s">
        <v>2017</v>
      </c>
      <c r="K996" s="65" t="s">
        <v>2003</v>
      </c>
      <c r="L996" s="64" t="s">
        <v>939</v>
      </c>
      <c r="M996" s="69" t="str">
        <f>IF(tbl_cty_phi[[#This Row],[ten_ngan]]=MASTER!$B$1,ROW(),"")</f>
        <v/>
      </c>
    </row>
    <row r="997" spans="9:13">
      <c r="I997" s="65" t="s">
        <v>2018</v>
      </c>
      <c r="J997" s="65" t="s">
        <v>2019</v>
      </c>
      <c r="K997" s="65" t="s">
        <v>2003</v>
      </c>
      <c r="L997" s="64" t="s">
        <v>939</v>
      </c>
      <c r="M997" s="69" t="str">
        <f>IF(tbl_cty_phi[[#This Row],[ten_ngan]]=MASTER!$B$1,ROW(),"")</f>
        <v/>
      </c>
    </row>
    <row r="998" spans="9:13">
      <c r="I998" s="65" t="s">
        <v>2043</v>
      </c>
      <c r="J998" s="65" t="s">
        <v>2044</v>
      </c>
      <c r="K998" s="65" t="s">
        <v>2045</v>
      </c>
      <c r="L998" s="64" t="s">
        <v>939</v>
      </c>
      <c r="M998" s="69" t="str">
        <f>IF(tbl_cty_phi[[#This Row],[ten_ngan]]=MASTER!$B$1,ROW(),"")</f>
        <v/>
      </c>
    </row>
    <row r="999" spans="9:13">
      <c r="I999" s="65" t="s">
        <v>2046</v>
      </c>
      <c r="J999" s="65" t="s">
        <v>2047</v>
      </c>
      <c r="K999" s="65" t="s">
        <v>2045</v>
      </c>
      <c r="L999" s="64" t="s">
        <v>939</v>
      </c>
      <c r="M999" s="69" t="str">
        <f>IF(tbl_cty_phi[[#This Row],[ten_ngan]]=MASTER!$B$1,ROW(),"")</f>
        <v/>
      </c>
    </row>
    <row r="1000" spans="9:13">
      <c r="I1000" s="65" t="s">
        <v>2048</v>
      </c>
      <c r="J1000" s="65" t="s">
        <v>2049</v>
      </c>
      <c r="K1000" s="65" t="s">
        <v>2045</v>
      </c>
      <c r="L1000" s="64" t="s">
        <v>939</v>
      </c>
      <c r="M1000" s="69" t="str">
        <f>IF(tbl_cty_phi[[#This Row],[ten_ngan]]=MASTER!$B$1,ROW(),"")</f>
        <v/>
      </c>
    </row>
    <row r="1001" spans="9:13">
      <c r="I1001" s="65" t="s">
        <v>860</v>
      </c>
      <c r="J1001" s="65" t="s">
        <v>861</v>
      </c>
      <c r="K1001" s="65" t="s">
        <v>859</v>
      </c>
      <c r="L1001" s="64" t="s">
        <v>939</v>
      </c>
      <c r="M1001" s="69" t="str">
        <f>IF(tbl_cty_phi[[#This Row],[ten_ngan]]=MASTER!$B$1,ROW(),"")</f>
        <v/>
      </c>
    </row>
    <row r="1002" spans="9:13">
      <c r="I1002" s="65" t="s">
        <v>891</v>
      </c>
      <c r="J1002" s="65" t="s">
        <v>892</v>
      </c>
      <c r="K1002" s="65" t="s">
        <v>893</v>
      </c>
      <c r="L1002" s="64" t="s">
        <v>939</v>
      </c>
      <c r="M1002" s="69" t="str">
        <f>IF(tbl_cty_phi[[#This Row],[ten_ngan]]=MASTER!$B$1,ROW(),"")</f>
        <v/>
      </c>
    </row>
    <row r="1003" spans="9:13">
      <c r="I1003" s="65" t="s">
        <v>894</v>
      </c>
      <c r="J1003" s="65" t="s">
        <v>895</v>
      </c>
      <c r="K1003" s="65" t="s">
        <v>893</v>
      </c>
      <c r="L1003" s="64" t="s">
        <v>939</v>
      </c>
      <c r="M1003" s="69" t="str">
        <f>IF(tbl_cty_phi[[#This Row],[ten_ngan]]=MASTER!$B$1,ROW(),"")</f>
        <v/>
      </c>
    </row>
    <row r="1004" spans="9:13">
      <c r="I1004" s="65" t="s">
        <v>896</v>
      </c>
      <c r="J1004" s="65" t="s">
        <v>897</v>
      </c>
      <c r="K1004" s="65" t="s">
        <v>893</v>
      </c>
      <c r="L1004" s="64" t="s">
        <v>939</v>
      </c>
      <c r="M1004" s="69" t="str">
        <f>IF(tbl_cty_phi[[#This Row],[ten_ngan]]=MASTER!$B$1,ROW(),"")</f>
        <v/>
      </c>
    </row>
    <row r="1005" spans="9:13">
      <c r="I1005" s="65" t="s">
        <v>898</v>
      </c>
      <c r="J1005" s="65" t="s">
        <v>899</v>
      </c>
      <c r="K1005" s="65" t="s">
        <v>893</v>
      </c>
      <c r="L1005" s="64" t="s">
        <v>939</v>
      </c>
      <c r="M1005" s="69" t="str">
        <f>IF(tbl_cty_phi[[#This Row],[ten_ngan]]=MASTER!$B$1,ROW(),"")</f>
        <v/>
      </c>
    </row>
    <row r="1006" spans="9:13">
      <c r="I1006" s="65" t="s">
        <v>900</v>
      </c>
      <c r="J1006" s="65" t="s">
        <v>901</v>
      </c>
      <c r="K1006" s="65" t="s">
        <v>893</v>
      </c>
      <c r="L1006" s="64" t="s">
        <v>939</v>
      </c>
      <c r="M1006" s="69" t="str">
        <f>IF(tbl_cty_phi[[#This Row],[ten_ngan]]=MASTER!$B$1,ROW(),"")</f>
        <v/>
      </c>
    </row>
    <row r="1007" spans="9:13">
      <c r="I1007" s="65" t="s">
        <v>2050</v>
      </c>
      <c r="J1007" s="65" t="s">
        <v>2051</v>
      </c>
      <c r="K1007" s="65" t="s">
        <v>893</v>
      </c>
      <c r="L1007" s="64" t="s">
        <v>939</v>
      </c>
      <c r="M1007" s="69" t="str">
        <f>IF(tbl_cty_phi[[#This Row],[ten_ngan]]=MASTER!$B$1,ROW(),"")</f>
        <v/>
      </c>
    </row>
    <row r="1008" spans="9:13">
      <c r="I1008" s="65" t="s">
        <v>2052</v>
      </c>
      <c r="J1008" s="65" t="s">
        <v>2053</v>
      </c>
      <c r="K1008" s="65" t="s">
        <v>893</v>
      </c>
      <c r="L1008" s="64" t="s">
        <v>939</v>
      </c>
      <c r="M1008" s="69" t="str">
        <f>IF(tbl_cty_phi[[#This Row],[ten_ngan]]=MASTER!$B$1,ROW(),"")</f>
        <v/>
      </c>
    </row>
    <row r="1009" spans="9:13">
      <c r="I1009" s="65" t="s">
        <v>2054</v>
      </c>
      <c r="J1009" s="65" t="s">
        <v>2055</v>
      </c>
      <c r="K1009" s="65" t="s">
        <v>893</v>
      </c>
      <c r="L1009" s="64" t="s">
        <v>939</v>
      </c>
      <c r="M1009" s="69" t="str">
        <f>IF(tbl_cty_phi[[#This Row],[ten_ngan]]=MASTER!$B$1,ROW(),"")</f>
        <v/>
      </c>
    </row>
    <row r="1010" spans="9:13">
      <c r="I1010" s="65" t="s">
        <v>2056</v>
      </c>
      <c r="J1010" s="65" t="s">
        <v>2057</v>
      </c>
      <c r="K1010" s="65" t="s">
        <v>893</v>
      </c>
      <c r="L1010" s="64" t="s">
        <v>939</v>
      </c>
      <c r="M1010" s="69" t="str">
        <f>IF(tbl_cty_phi[[#This Row],[ten_ngan]]=MASTER!$B$1,ROW(),"")</f>
        <v/>
      </c>
    </row>
    <row r="1011" spans="9:13">
      <c r="I1011" s="65" t="s">
        <v>2058</v>
      </c>
      <c r="J1011" s="65" t="s">
        <v>2059</v>
      </c>
      <c r="K1011" s="65" t="s">
        <v>893</v>
      </c>
      <c r="L1011" s="64" t="s">
        <v>939</v>
      </c>
      <c r="M1011" s="69" t="str">
        <f>IF(tbl_cty_phi[[#This Row],[ten_ngan]]=MASTER!$B$1,ROW(),"")</f>
        <v/>
      </c>
    </row>
    <row r="1012" spans="9:13">
      <c r="I1012" s="65" t="s">
        <v>2060</v>
      </c>
      <c r="J1012" s="65" t="s">
        <v>2061</v>
      </c>
      <c r="K1012" s="65" t="s">
        <v>893</v>
      </c>
      <c r="L1012" s="64" t="s">
        <v>939</v>
      </c>
      <c r="M1012" s="69" t="str">
        <f>IF(tbl_cty_phi[[#This Row],[ten_ngan]]=MASTER!$B$1,ROW(),"")</f>
        <v/>
      </c>
    </row>
    <row r="1013" spans="9:13">
      <c r="I1013" s="65" t="s">
        <v>2062</v>
      </c>
      <c r="J1013" s="65" t="s">
        <v>2063</v>
      </c>
      <c r="K1013" s="65" t="s">
        <v>893</v>
      </c>
      <c r="L1013" s="64" t="s">
        <v>939</v>
      </c>
      <c r="M1013" s="69" t="str">
        <f>IF(tbl_cty_phi[[#This Row],[ten_ngan]]=MASTER!$B$1,ROW(),"")</f>
        <v/>
      </c>
    </row>
    <row r="1014" spans="9:13">
      <c r="I1014" s="65" t="s">
        <v>2064</v>
      </c>
      <c r="J1014" s="65" t="s">
        <v>2065</v>
      </c>
      <c r="K1014" s="65" t="s">
        <v>893</v>
      </c>
      <c r="L1014" s="64" t="s">
        <v>939</v>
      </c>
      <c r="M1014" s="69" t="str">
        <f>IF(tbl_cty_phi[[#This Row],[ten_ngan]]=MASTER!$B$1,ROW(),"")</f>
        <v/>
      </c>
    </row>
    <row r="1015" spans="9:13">
      <c r="I1015" s="65" t="s">
        <v>2066</v>
      </c>
      <c r="J1015" s="65" t="s">
        <v>2067</v>
      </c>
      <c r="K1015" s="65" t="s">
        <v>893</v>
      </c>
      <c r="L1015" s="64" t="s">
        <v>939</v>
      </c>
      <c r="M1015" s="69" t="str">
        <f>IF(tbl_cty_phi[[#This Row],[ten_ngan]]=MASTER!$B$1,ROW(),"")</f>
        <v/>
      </c>
    </row>
    <row r="1016" spans="9:13">
      <c r="I1016" s="65" t="s">
        <v>2068</v>
      </c>
      <c r="J1016" s="65" t="s">
        <v>2069</v>
      </c>
      <c r="K1016" s="65" t="s">
        <v>893</v>
      </c>
      <c r="L1016" s="64" t="s">
        <v>939</v>
      </c>
      <c r="M1016" s="69" t="str">
        <f>IF(tbl_cty_phi[[#This Row],[ten_ngan]]=MASTER!$B$1,ROW(),"")</f>
        <v/>
      </c>
    </row>
    <row r="1017" spans="9:13">
      <c r="I1017" s="65" t="s">
        <v>2070</v>
      </c>
      <c r="J1017" s="65" t="s">
        <v>2071</v>
      </c>
      <c r="K1017" s="65" t="s">
        <v>893</v>
      </c>
      <c r="L1017" s="64" t="s">
        <v>939</v>
      </c>
      <c r="M1017" s="69" t="str">
        <f>IF(tbl_cty_phi[[#This Row],[ten_ngan]]=MASTER!$B$1,ROW(),"")</f>
        <v/>
      </c>
    </row>
    <row r="1018" spans="9:13">
      <c r="I1018" s="65" t="s">
        <v>2072</v>
      </c>
      <c r="J1018" s="65" t="s">
        <v>2073</v>
      </c>
      <c r="K1018" s="65" t="s">
        <v>893</v>
      </c>
      <c r="L1018" s="64" t="s">
        <v>939</v>
      </c>
      <c r="M1018" s="69" t="str">
        <f>IF(tbl_cty_phi[[#This Row],[ten_ngan]]=MASTER!$B$1,ROW(),"")</f>
        <v/>
      </c>
    </row>
    <row r="1019" spans="9:13">
      <c r="I1019" s="65" t="s">
        <v>2074</v>
      </c>
      <c r="J1019" s="65" t="s">
        <v>2075</v>
      </c>
      <c r="K1019" s="65" t="s">
        <v>893</v>
      </c>
      <c r="L1019" s="64" t="s">
        <v>939</v>
      </c>
      <c r="M1019" s="69" t="str">
        <f>IF(tbl_cty_phi[[#This Row],[ten_ngan]]=MASTER!$B$1,ROW(),"")</f>
        <v/>
      </c>
    </row>
    <row r="1020" spans="9:13">
      <c r="I1020" s="65" t="s">
        <v>2076</v>
      </c>
      <c r="J1020" s="65" t="s">
        <v>2077</v>
      </c>
      <c r="K1020" s="65" t="s">
        <v>893</v>
      </c>
      <c r="L1020" s="64" t="s">
        <v>939</v>
      </c>
      <c r="M1020" s="69" t="str">
        <f>IF(tbl_cty_phi[[#This Row],[ten_ngan]]=MASTER!$B$1,ROW(),"")</f>
        <v/>
      </c>
    </row>
    <row r="1021" spans="9:13">
      <c r="I1021" s="65" t="s">
        <v>2078</v>
      </c>
      <c r="J1021" s="65" t="s">
        <v>2079</v>
      </c>
      <c r="K1021" s="65" t="s">
        <v>893</v>
      </c>
      <c r="L1021" s="64" t="s">
        <v>939</v>
      </c>
      <c r="M1021" s="69" t="str">
        <f>IF(tbl_cty_phi[[#This Row],[ten_ngan]]=MASTER!$B$1,ROW(),"")</f>
        <v/>
      </c>
    </row>
    <row r="1022" spans="9:13">
      <c r="I1022" s="65" t="s">
        <v>2080</v>
      </c>
      <c r="J1022" s="65" t="s">
        <v>2081</v>
      </c>
      <c r="K1022" s="65" t="s">
        <v>893</v>
      </c>
      <c r="L1022" s="64" t="s">
        <v>939</v>
      </c>
      <c r="M1022" s="69" t="str">
        <f>IF(tbl_cty_phi[[#This Row],[ten_ngan]]=MASTER!$B$1,ROW(),"")</f>
        <v/>
      </c>
    </row>
    <row r="1023" spans="9:13">
      <c r="I1023" s="65" t="s">
        <v>2082</v>
      </c>
      <c r="J1023" s="65" t="s">
        <v>2083</v>
      </c>
      <c r="K1023" s="65" t="s">
        <v>893</v>
      </c>
      <c r="L1023" s="64" t="s">
        <v>939</v>
      </c>
      <c r="M1023" s="69" t="str">
        <f>IF(tbl_cty_phi[[#This Row],[ten_ngan]]=MASTER!$B$1,ROW(),"")</f>
        <v/>
      </c>
    </row>
    <row r="1024" spans="9:13">
      <c r="I1024" s="65" t="s">
        <v>2084</v>
      </c>
      <c r="J1024" s="65" t="s">
        <v>2085</v>
      </c>
      <c r="K1024" s="65" t="s">
        <v>893</v>
      </c>
      <c r="L1024" s="64" t="s">
        <v>939</v>
      </c>
      <c r="M1024" s="69" t="str">
        <f>IF(tbl_cty_phi[[#This Row],[ten_ngan]]=MASTER!$B$1,ROW(),"")</f>
        <v/>
      </c>
    </row>
    <row r="1025" spans="9:13">
      <c r="I1025" s="65" t="s">
        <v>2086</v>
      </c>
      <c r="J1025" s="65" t="s">
        <v>2087</v>
      </c>
      <c r="K1025" s="65" t="s">
        <v>893</v>
      </c>
      <c r="L1025" s="64" t="s">
        <v>939</v>
      </c>
      <c r="M1025" s="69" t="str">
        <f>IF(tbl_cty_phi[[#This Row],[ten_ngan]]=MASTER!$B$1,ROW(),"")</f>
        <v/>
      </c>
    </row>
    <row r="1026" spans="9:13">
      <c r="I1026" s="65" t="s">
        <v>2088</v>
      </c>
      <c r="J1026" s="65" t="s">
        <v>2089</v>
      </c>
      <c r="K1026" s="65" t="s">
        <v>893</v>
      </c>
      <c r="L1026" s="64" t="s">
        <v>939</v>
      </c>
      <c r="M1026" s="69" t="str">
        <f>IF(tbl_cty_phi[[#This Row],[ten_ngan]]=MASTER!$B$1,ROW(),"")</f>
        <v/>
      </c>
    </row>
    <row r="1027" spans="9:13">
      <c r="I1027" s="65" t="s">
        <v>2090</v>
      </c>
      <c r="J1027" s="65" t="s">
        <v>2091</v>
      </c>
      <c r="K1027" s="65" t="s">
        <v>893</v>
      </c>
      <c r="L1027" s="64" t="s">
        <v>939</v>
      </c>
      <c r="M1027" s="69" t="str">
        <f>IF(tbl_cty_phi[[#This Row],[ten_ngan]]=MASTER!$B$1,ROW(),"")</f>
        <v/>
      </c>
    </row>
    <row r="1028" spans="9:13">
      <c r="I1028" s="65" t="s">
        <v>2092</v>
      </c>
      <c r="J1028" s="65" t="s">
        <v>2093</v>
      </c>
      <c r="K1028" s="65" t="s">
        <v>893</v>
      </c>
      <c r="L1028" s="64" t="s">
        <v>939</v>
      </c>
      <c r="M1028" s="69" t="str">
        <f>IF(tbl_cty_phi[[#This Row],[ten_ngan]]=MASTER!$B$1,ROW(),"")</f>
        <v/>
      </c>
    </row>
    <row r="1029" spans="9:13">
      <c r="I1029" s="65" t="s">
        <v>2094</v>
      </c>
      <c r="J1029" s="65" t="s">
        <v>2095</v>
      </c>
      <c r="K1029" s="65" t="s">
        <v>893</v>
      </c>
      <c r="L1029" s="64" t="s">
        <v>939</v>
      </c>
      <c r="M1029" s="69" t="str">
        <f>IF(tbl_cty_phi[[#This Row],[ten_ngan]]=MASTER!$B$1,ROW(),"")</f>
        <v/>
      </c>
    </row>
    <row r="1030" spans="9:13">
      <c r="I1030" s="65" t="s">
        <v>2096</v>
      </c>
      <c r="J1030" s="65" t="s">
        <v>2097</v>
      </c>
      <c r="K1030" s="65" t="s">
        <v>893</v>
      </c>
      <c r="L1030" s="64" t="s">
        <v>939</v>
      </c>
      <c r="M1030" s="69" t="str">
        <f>IF(tbl_cty_phi[[#This Row],[ten_ngan]]=MASTER!$B$1,ROW(),"")</f>
        <v/>
      </c>
    </row>
    <row r="1031" spans="9:13">
      <c r="I1031" s="65" t="s">
        <v>2098</v>
      </c>
      <c r="J1031" s="65" t="s">
        <v>2099</v>
      </c>
      <c r="K1031" s="65" t="s">
        <v>893</v>
      </c>
      <c r="L1031" s="64" t="s">
        <v>939</v>
      </c>
      <c r="M1031" s="69" t="str">
        <f>IF(tbl_cty_phi[[#This Row],[ten_ngan]]=MASTER!$B$1,ROW(),"")</f>
        <v/>
      </c>
    </row>
    <row r="1032" spans="9:13">
      <c r="I1032" s="65" t="s">
        <v>2100</v>
      </c>
      <c r="J1032" s="65" t="s">
        <v>2101</v>
      </c>
      <c r="K1032" s="65" t="s">
        <v>893</v>
      </c>
      <c r="L1032" s="64" t="s">
        <v>939</v>
      </c>
      <c r="M1032" s="69" t="str">
        <f>IF(tbl_cty_phi[[#This Row],[ten_ngan]]=MASTER!$B$1,ROW(),"")</f>
        <v/>
      </c>
    </row>
    <row r="1033" spans="9:13">
      <c r="I1033" s="65" t="s">
        <v>2102</v>
      </c>
      <c r="J1033" s="65" t="s">
        <v>2103</v>
      </c>
      <c r="K1033" s="65" t="s">
        <v>893</v>
      </c>
      <c r="L1033" s="64" t="s">
        <v>939</v>
      </c>
      <c r="M1033" s="69" t="str">
        <f>IF(tbl_cty_phi[[#This Row],[ten_ngan]]=MASTER!$B$1,ROW(),"")</f>
        <v/>
      </c>
    </row>
    <row r="1034" spans="9:13">
      <c r="I1034" s="65" t="s">
        <v>2104</v>
      </c>
      <c r="J1034" s="65" t="s">
        <v>2105</v>
      </c>
      <c r="K1034" s="65" t="s">
        <v>893</v>
      </c>
      <c r="L1034" s="64" t="s">
        <v>939</v>
      </c>
      <c r="M1034" s="69" t="str">
        <f>IF(tbl_cty_phi[[#This Row],[ten_ngan]]=MASTER!$B$1,ROW(),"")</f>
        <v/>
      </c>
    </row>
    <row r="1035" spans="9:13">
      <c r="I1035" s="65" t="s">
        <v>2106</v>
      </c>
      <c r="J1035" s="65" t="s">
        <v>2107</v>
      </c>
      <c r="K1035" s="65" t="s">
        <v>893</v>
      </c>
      <c r="L1035" s="64" t="s">
        <v>939</v>
      </c>
      <c r="M1035" s="69" t="str">
        <f>IF(tbl_cty_phi[[#This Row],[ten_ngan]]=MASTER!$B$1,ROW(),"")</f>
        <v/>
      </c>
    </row>
    <row r="1036" spans="9:13">
      <c r="I1036" s="65" t="s">
        <v>2108</v>
      </c>
      <c r="J1036" s="65" t="s">
        <v>2109</v>
      </c>
      <c r="K1036" s="65" t="s">
        <v>893</v>
      </c>
      <c r="L1036" s="64" t="s">
        <v>939</v>
      </c>
      <c r="M1036" s="69" t="str">
        <f>IF(tbl_cty_phi[[#This Row],[ten_ngan]]=MASTER!$B$1,ROW(),"")</f>
        <v/>
      </c>
    </row>
    <row r="1037" spans="9:13">
      <c r="I1037" s="65" t="s">
        <v>2110</v>
      </c>
      <c r="J1037" s="65" t="s">
        <v>2111</v>
      </c>
      <c r="K1037" s="65" t="s">
        <v>893</v>
      </c>
      <c r="L1037" s="64" t="s">
        <v>939</v>
      </c>
      <c r="M1037" s="69" t="str">
        <f>IF(tbl_cty_phi[[#This Row],[ten_ngan]]=MASTER!$B$1,ROW(),"")</f>
        <v/>
      </c>
    </row>
    <row r="1038" spans="9:13">
      <c r="I1038" s="65" t="s">
        <v>2112</v>
      </c>
      <c r="J1038" s="65" t="s">
        <v>2113</v>
      </c>
      <c r="K1038" s="65" t="s">
        <v>893</v>
      </c>
      <c r="L1038" s="64" t="s">
        <v>939</v>
      </c>
      <c r="M1038" s="69" t="str">
        <f>IF(tbl_cty_phi[[#This Row],[ten_ngan]]=MASTER!$B$1,ROW(),"")</f>
        <v/>
      </c>
    </row>
    <row r="1039" spans="9:13">
      <c r="I1039" s="65" t="s">
        <v>2114</v>
      </c>
      <c r="J1039" s="65" t="s">
        <v>2115</v>
      </c>
      <c r="K1039" s="65" t="s">
        <v>893</v>
      </c>
      <c r="L1039" s="64" t="s">
        <v>939</v>
      </c>
      <c r="M1039" s="69" t="str">
        <f>IF(tbl_cty_phi[[#This Row],[ten_ngan]]=MASTER!$B$1,ROW(),"")</f>
        <v/>
      </c>
    </row>
    <row r="1040" spans="9:13">
      <c r="I1040" s="65" t="s">
        <v>2116</v>
      </c>
      <c r="J1040" s="65" t="s">
        <v>2117</v>
      </c>
      <c r="K1040" s="65" t="s">
        <v>893</v>
      </c>
      <c r="L1040" s="64" t="s">
        <v>939</v>
      </c>
      <c r="M1040" s="69" t="str">
        <f>IF(tbl_cty_phi[[#This Row],[ten_ngan]]=MASTER!$B$1,ROW(),"")</f>
        <v/>
      </c>
    </row>
    <row r="1041" spans="9:13">
      <c r="I1041" s="65" t="s">
        <v>2118</v>
      </c>
      <c r="J1041" s="65" t="s">
        <v>2119</v>
      </c>
      <c r="K1041" s="65" t="s">
        <v>893</v>
      </c>
      <c r="L1041" s="64" t="s">
        <v>939</v>
      </c>
      <c r="M1041" s="69" t="str">
        <f>IF(tbl_cty_phi[[#This Row],[ten_ngan]]=MASTER!$B$1,ROW(),"")</f>
        <v/>
      </c>
    </row>
    <row r="1042" spans="9:13">
      <c r="I1042" s="65" t="s">
        <v>2120</v>
      </c>
      <c r="J1042" s="65" t="s">
        <v>2121</v>
      </c>
      <c r="K1042" s="65" t="s">
        <v>893</v>
      </c>
      <c r="L1042" s="64" t="s">
        <v>939</v>
      </c>
      <c r="M1042" s="69" t="str">
        <f>IF(tbl_cty_phi[[#This Row],[ten_ngan]]=MASTER!$B$1,ROW(),"")</f>
        <v/>
      </c>
    </row>
    <row r="1043" spans="9:13">
      <c r="I1043" s="65" t="s">
        <v>2122</v>
      </c>
      <c r="J1043" s="65" t="s">
        <v>2123</v>
      </c>
      <c r="K1043" s="65" t="s">
        <v>893</v>
      </c>
      <c r="L1043" s="64" t="s">
        <v>939</v>
      </c>
      <c r="M1043" s="69" t="str">
        <f>IF(tbl_cty_phi[[#This Row],[ten_ngan]]=MASTER!$B$1,ROW(),"")</f>
        <v/>
      </c>
    </row>
    <row r="1044" spans="9:13">
      <c r="I1044" s="65" t="s">
        <v>2124</v>
      </c>
      <c r="J1044" s="65" t="s">
        <v>2125</v>
      </c>
      <c r="K1044" s="65" t="s">
        <v>893</v>
      </c>
      <c r="L1044" s="64" t="s">
        <v>939</v>
      </c>
      <c r="M1044" s="69" t="str">
        <f>IF(tbl_cty_phi[[#This Row],[ten_ngan]]=MASTER!$B$1,ROW(),"")</f>
        <v/>
      </c>
    </row>
    <row r="1045" spans="9:13">
      <c r="I1045" s="65" t="s">
        <v>2126</v>
      </c>
      <c r="J1045" s="65" t="s">
        <v>2127</v>
      </c>
      <c r="K1045" s="65" t="s">
        <v>893</v>
      </c>
      <c r="L1045" s="64" t="s">
        <v>939</v>
      </c>
      <c r="M1045" s="69" t="str">
        <f>IF(tbl_cty_phi[[#This Row],[ten_ngan]]=MASTER!$B$1,ROW(),"")</f>
        <v/>
      </c>
    </row>
    <row r="1046" spans="9:13">
      <c r="I1046" s="65" t="s">
        <v>2128</v>
      </c>
      <c r="J1046" s="65" t="s">
        <v>2129</v>
      </c>
      <c r="K1046" s="65" t="s">
        <v>893</v>
      </c>
      <c r="L1046" s="64" t="s">
        <v>939</v>
      </c>
      <c r="M1046" s="69" t="str">
        <f>IF(tbl_cty_phi[[#This Row],[ten_ngan]]=MASTER!$B$1,ROW(),"")</f>
        <v/>
      </c>
    </row>
    <row r="1047" spans="9:13">
      <c r="I1047" s="65" t="s">
        <v>2130</v>
      </c>
      <c r="J1047" s="65" t="s">
        <v>2131</v>
      </c>
      <c r="K1047" s="65" t="s">
        <v>893</v>
      </c>
      <c r="L1047" s="64" t="s">
        <v>939</v>
      </c>
      <c r="M1047" s="69" t="str">
        <f>IF(tbl_cty_phi[[#This Row],[ten_ngan]]=MASTER!$B$1,ROW(),"")</f>
        <v/>
      </c>
    </row>
    <row r="1048" spans="9:13">
      <c r="I1048" s="65" t="s">
        <v>2132</v>
      </c>
      <c r="J1048" s="65" t="s">
        <v>2133</v>
      </c>
      <c r="K1048" s="65" t="s">
        <v>893</v>
      </c>
      <c r="L1048" s="64" t="s">
        <v>939</v>
      </c>
      <c r="M1048" s="69" t="str">
        <f>IF(tbl_cty_phi[[#This Row],[ten_ngan]]=MASTER!$B$1,ROW(),"")</f>
        <v/>
      </c>
    </row>
    <row r="1049" spans="9:13">
      <c r="I1049" s="65" t="s">
        <v>2134</v>
      </c>
      <c r="J1049" s="65" t="s">
        <v>2135</v>
      </c>
      <c r="K1049" s="65" t="s">
        <v>893</v>
      </c>
      <c r="L1049" s="64" t="s">
        <v>939</v>
      </c>
      <c r="M1049" s="69" t="str">
        <f>IF(tbl_cty_phi[[#This Row],[ten_ngan]]=MASTER!$B$1,ROW(),"")</f>
        <v/>
      </c>
    </row>
    <row r="1050" spans="9:13">
      <c r="I1050" s="65" t="s">
        <v>2136</v>
      </c>
      <c r="J1050" s="65" t="s">
        <v>2137</v>
      </c>
      <c r="K1050" s="65" t="s">
        <v>893</v>
      </c>
      <c r="L1050" s="64" t="s">
        <v>939</v>
      </c>
      <c r="M1050" s="69" t="str">
        <f>IF(tbl_cty_phi[[#This Row],[ten_ngan]]=MASTER!$B$1,ROW(),"")</f>
        <v/>
      </c>
    </row>
    <row r="1051" spans="9:13">
      <c r="I1051" s="65" t="s">
        <v>2138</v>
      </c>
      <c r="J1051" s="65" t="s">
        <v>2139</v>
      </c>
      <c r="K1051" s="65" t="s">
        <v>893</v>
      </c>
      <c r="L1051" s="64" t="s">
        <v>939</v>
      </c>
      <c r="M1051" s="69" t="str">
        <f>IF(tbl_cty_phi[[#This Row],[ten_ngan]]=MASTER!$B$1,ROW(),"")</f>
        <v/>
      </c>
    </row>
    <row r="1052" spans="9:13">
      <c r="I1052" s="65" t="s">
        <v>2140</v>
      </c>
      <c r="J1052" s="65" t="s">
        <v>2141</v>
      </c>
      <c r="K1052" s="65" t="s">
        <v>893</v>
      </c>
      <c r="L1052" s="64" t="s">
        <v>939</v>
      </c>
      <c r="M1052" s="69" t="str">
        <f>IF(tbl_cty_phi[[#This Row],[ten_ngan]]=MASTER!$B$1,ROW(),"")</f>
        <v/>
      </c>
    </row>
    <row r="1053" spans="9:13">
      <c r="I1053" s="65" t="s">
        <v>2142</v>
      </c>
      <c r="J1053" s="65" t="s">
        <v>2143</v>
      </c>
      <c r="K1053" s="65" t="s">
        <v>893</v>
      </c>
      <c r="L1053" s="64" t="s">
        <v>939</v>
      </c>
      <c r="M1053" s="69" t="str">
        <f>IF(tbl_cty_phi[[#This Row],[ten_ngan]]=MASTER!$B$1,ROW(),"")</f>
        <v/>
      </c>
    </row>
    <row r="1054" spans="9:13">
      <c r="I1054" s="65" t="s">
        <v>2144</v>
      </c>
      <c r="J1054" s="65" t="s">
        <v>2145</v>
      </c>
      <c r="K1054" s="65" t="s">
        <v>893</v>
      </c>
      <c r="L1054" s="64" t="s">
        <v>939</v>
      </c>
      <c r="M1054" s="69" t="str">
        <f>IF(tbl_cty_phi[[#This Row],[ten_ngan]]=MASTER!$B$1,ROW(),"")</f>
        <v/>
      </c>
    </row>
    <row r="1055" spans="9:13">
      <c r="I1055" s="65" t="s">
        <v>2146</v>
      </c>
      <c r="J1055" s="65" t="s">
        <v>2147</v>
      </c>
      <c r="K1055" s="65" t="s">
        <v>893</v>
      </c>
      <c r="L1055" s="64" t="s">
        <v>939</v>
      </c>
      <c r="M1055" s="69" t="str">
        <f>IF(tbl_cty_phi[[#This Row],[ten_ngan]]=MASTER!$B$1,ROW(),"")</f>
        <v/>
      </c>
    </row>
    <row r="1056" spans="9:13">
      <c r="I1056" s="65" t="s">
        <v>2148</v>
      </c>
      <c r="J1056" s="65" t="s">
        <v>2149</v>
      </c>
      <c r="K1056" s="65" t="s">
        <v>893</v>
      </c>
      <c r="L1056" s="64" t="s">
        <v>939</v>
      </c>
      <c r="M1056" s="69" t="str">
        <f>IF(tbl_cty_phi[[#This Row],[ten_ngan]]=MASTER!$B$1,ROW(),"")</f>
        <v/>
      </c>
    </row>
    <row r="1057" spans="9:13">
      <c r="I1057" s="65" t="s">
        <v>2150</v>
      </c>
      <c r="J1057" s="65" t="s">
        <v>2151</v>
      </c>
      <c r="K1057" s="65" t="s">
        <v>893</v>
      </c>
      <c r="L1057" s="64" t="s">
        <v>939</v>
      </c>
      <c r="M1057" s="69" t="str">
        <f>IF(tbl_cty_phi[[#This Row],[ten_ngan]]=MASTER!$B$1,ROW(),"")</f>
        <v/>
      </c>
    </row>
    <row r="1058" spans="9:13">
      <c r="I1058" s="65" t="s">
        <v>2152</v>
      </c>
      <c r="J1058" s="65" t="s">
        <v>2153</v>
      </c>
      <c r="K1058" s="65" t="s">
        <v>893</v>
      </c>
      <c r="L1058" s="64" t="s">
        <v>939</v>
      </c>
      <c r="M1058" s="69" t="str">
        <f>IF(tbl_cty_phi[[#This Row],[ten_ngan]]=MASTER!$B$1,ROW(),"")</f>
        <v/>
      </c>
    </row>
    <row r="1059" spans="9:13">
      <c r="I1059" s="65" t="s">
        <v>2154</v>
      </c>
      <c r="J1059" s="65" t="s">
        <v>2155</v>
      </c>
      <c r="K1059" s="65" t="s">
        <v>893</v>
      </c>
      <c r="L1059" s="64" t="s">
        <v>939</v>
      </c>
      <c r="M1059" s="69" t="str">
        <f>IF(tbl_cty_phi[[#This Row],[ten_ngan]]=MASTER!$B$1,ROW(),"")</f>
        <v/>
      </c>
    </row>
    <row r="1060" spans="9:13">
      <c r="I1060" s="65" t="s">
        <v>2156</v>
      </c>
      <c r="J1060" s="65" t="s">
        <v>2157</v>
      </c>
      <c r="K1060" s="65" t="s">
        <v>893</v>
      </c>
      <c r="L1060" s="64" t="s">
        <v>939</v>
      </c>
      <c r="M1060" s="69" t="str">
        <f>IF(tbl_cty_phi[[#This Row],[ten_ngan]]=MASTER!$B$1,ROW(),"")</f>
        <v/>
      </c>
    </row>
    <row r="1061" spans="9:13">
      <c r="I1061" s="65" t="s">
        <v>2158</v>
      </c>
      <c r="J1061" s="65" t="s">
        <v>2159</v>
      </c>
      <c r="K1061" s="65" t="s">
        <v>893</v>
      </c>
      <c r="L1061" s="64" t="s">
        <v>939</v>
      </c>
      <c r="M1061" s="69" t="str">
        <f>IF(tbl_cty_phi[[#This Row],[ten_ngan]]=MASTER!$B$1,ROW(),"")</f>
        <v/>
      </c>
    </row>
    <row r="1062" spans="9:13">
      <c r="I1062" s="65" t="s">
        <v>2160</v>
      </c>
      <c r="J1062" s="65" t="s">
        <v>2161</v>
      </c>
      <c r="K1062" s="65" t="s">
        <v>893</v>
      </c>
      <c r="L1062" s="64" t="s">
        <v>939</v>
      </c>
      <c r="M1062" s="69" t="str">
        <f>IF(tbl_cty_phi[[#This Row],[ten_ngan]]=MASTER!$B$1,ROW(),"")</f>
        <v/>
      </c>
    </row>
    <row r="1063" spans="9:13">
      <c r="I1063" s="65" t="s">
        <v>2162</v>
      </c>
      <c r="J1063" s="65" t="s">
        <v>2163</v>
      </c>
      <c r="K1063" s="65" t="s">
        <v>893</v>
      </c>
      <c r="L1063" s="64" t="s">
        <v>939</v>
      </c>
      <c r="M1063" s="69" t="str">
        <f>IF(tbl_cty_phi[[#This Row],[ten_ngan]]=MASTER!$B$1,ROW(),"")</f>
        <v/>
      </c>
    </row>
    <row r="1064" spans="9:13">
      <c r="I1064" s="65" t="s">
        <v>2164</v>
      </c>
      <c r="J1064" s="65" t="s">
        <v>2165</v>
      </c>
      <c r="K1064" s="65" t="s">
        <v>893</v>
      </c>
      <c r="L1064" s="64" t="s">
        <v>939</v>
      </c>
      <c r="M1064" s="69" t="str">
        <f>IF(tbl_cty_phi[[#This Row],[ten_ngan]]=MASTER!$B$1,ROW(),"")</f>
        <v/>
      </c>
    </row>
    <row r="1065" spans="9:13">
      <c r="I1065" s="65" t="s">
        <v>2166</v>
      </c>
      <c r="J1065" s="65" t="s">
        <v>2167</v>
      </c>
      <c r="K1065" s="65" t="s">
        <v>893</v>
      </c>
      <c r="L1065" s="64" t="s">
        <v>939</v>
      </c>
      <c r="M1065" s="69" t="str">
        <f>IF(tbl_cty_phi[[#This Row],[ten_ngan]]=MASTER!$B$1,ROW(),"")</f>
        <v/>
      </c>
    </row>
    <row r="1066" spans="9:13">
      <c r="I1066" s="65" t="s">
        <v>2168</v>
      </c>
      <c r="J1066" s="65" t="s">
        <v>2169</v>
      </c>
      <c r="K1066" s="65" t="s">
        <v>893</v>
      </c>
      <c r="L1066" s="64" t="s">
        <v>939</v>
      </c>
      <c r="M1066" s="69" t="str">
        <f>IF(tbl_cty_phi[[#This Row],[ten_ngan]]=MASTER!$B$1,ROW(),"")</f>
        <v/>
      </c>
    </row>
    <row r="1067" spans="9:13">
      <c r="I1067" s="65" t="s">
        <v>2170</v>
      </c>
      <c r="J1067" s="65" t="s">
        <v>2171</v>
      </c>
      <c r="K1067" s="65" t="s">
        <v>893</v>
      </c>
      <c r="L1067" s="64" t="s">
        <v>939</v>
      </c>
      <c r="M1067" s="69" t="str">
        <f>IF(tbl_cty_phi[[#This Row],[ten_ngan]]=MASTER!$B$1,ROW(),"")</f>
        <v/>
      </c>
    </row>
    <row r="1068" spans="9:13">
      <c r="I1068" s="65" t="s">
        <v>2172</v>
      </c>
      <c r="J1068" s="65" t="s">
        <v>2173</v>
      </c>
      <c r="K1068" s="65" t="s">
        <v>893</v>
      </c>
      <c r="L1068" s="64" t="s">
        <v>939</v>
      </c>
      <c r="M1068" s="69" t="str">
        <f>IF(tbl_cty_phi[[#This Row],[ten_ngan]]=MASTER!$B$1,ROW(),"")</f>
        <v/>
      </c>
    </row>
    <row r="1069" spans="9:13">
      <c r="I1069" s="65" t="s">
        <v>1692</v>
      </c>
      <c r="J1069" s="65" t="s">
        <v>1693</v>
      </c>
      <c r="K1069" s="65" t="s">
        <v>1694</v>
      </c>
      <c r="L1069" s="64" t="s">
        <v>1523</v>
      </c>
      <c r="M1069" s="69" t="str">
        <f>IF(tbl_cty_phi[[#This Row],[ten_ngan]]=MASTER!$B$1,ROW(),"")</f>
        <v/>
      </c>
    </row>
    <row r="1070" spans="9:13">
      <c r="I1070" s="65" t="s">
        <v>1697</v>
      </c>
      <c r="J1070" s="65" t="s">
        <v>1698</v>
      </c>
      <c r="K1070" s="65" t="s">
        <v>1694</v>
      </c>
      <c r="L1070" s="64" t="s">
        <v>1523</v>
      </c>
      <c r="M1070" s="69" t="str">
        <f>IF(tbl_cty_phi[[#This Row],[ten_ngan]]=MASTER!$B$1,ROW(),"")</f>
        <v/>
      </c>
    </row>
    <row r="1071" spans="9:13">
      <c r="I1071" s="65" t="s">
        <v>1699</v>
      </c>
      <c r="J1071" s="65" t="s">
        <v>1700</v>
      </c>
      <c r="K1071" s="65" t="s">
        <v>1694</v>
      </c>
      <c r="L1071" s="64" t="s">
        <v>1523</v>
      </c>
      <c r="M1071" s="69" t="str">
        <f>IF(tbl_cty_phi[[#This Row],[ten_ngan]]=MASTER!$B$1,ROW(),"")</f>
        <v/>
      </c>
    </row>
    <row r="1072" spans="9:13">
      <c r="I1072" s="65" t="s">
        <v>1701</v>
      </c>
      <c r="J1072" s="65" t="s">
        <v>1702</v>
      </c>
      <c r="K1072" s="65" t="s">
        <v>1694</v>
      </c>
      <c r="L1072" s="64" t="s">
        <v>1523</v>
      </c>
      <c r="M1072" s="69" t="str">
        <f>IF(tbl_cty_phi[[#This Row],[ten_ngan]]=MASTER!$B$1,ROW(),"")</f>
        <v/>
      </c>
    </row>
    <row r="1073" spans="9:13">
      <c r="I1073" s="65" t="s">
        <v>1703</v>
      </c>
      <c r="J1073" s="65" t="s">
        <v>1704</v>
      </c>
      <c r="K1073" s="65" t="s">
        <v>1694</v>
      </c>
      <c r="L1073" s="64" t="s">
        <v>1523</v>
      </c>
      <c r="M1073" s="69" t="str">
        <f>IF(tbl_cty_phi[[#This Row],[ten_ngan]]=MASTER!$B$1,ROW(),"")</f>
        <v/>
      </c>
    </row>
    <row r="1074" spans="9:13">
      <c r="I1074" s="65" t="s">
        <v>1705</v>
      </c>
      <c r="J1074" s="65" t="s">
        <v>1706</v>
      </c>
      <c r="K1074" s="65" t="s">
        <v>1694</v>
      </c>
      <c r="L1074" s="64" t="s">
        <v>1523</v>
      </c>
      <c r="M1074" s="69" t="str">
        <f>IF(tbl_cty_phi[[#This Row],[ten_ngan]]=MASTER!$B$1,ROW(),"")</f>
        <v/>
      </c>
    </row>
    <row r="1075" spans="9:13">
      <c r="I1075" s="65" t="s">
        <v>1707</v>
      </c>
      <c r="J1075" s="65" t="s">
        <v>1708</v>
      </c>
      <c r="K1075" s="65" t="s">
        <v>1694</v>
      </c>
      <c r="L1075" s="64" t="s">
        <v>1523</v>
      </c>
      <c r="M1075" s="69" t="str">
        <f>IF(tbl_cty_phi[[#This Row],[ten_ngan]]=MASTER!$B$1,ROW(),"")</f>
        <v/>
      </c>
    </row>
    <row r="1076" spans="9:13">
      <c r="I1076" s="65" t="s">
        <v>860</v>
      </c>
      <c r="J1076" s="65" t="s">
        <v>861</v>
      </c>
      <c r="K1076" s="65" t="s">
        <v>859</v>
      </c>
      <c r="L1076" s="64" t="s">
        <v>1523</v>
      </c>
      <c r="M1076" s="69" t="str">
        <f>IF(tbl_cty_phi[[#This Row],[ten_ngan]]=MASTER!$B$1,ROW(),"")</f>
        <v/>
      </c>
    </row>
    <row r="1077" spans="9:13">
      <c r="I1077" s="65" t="s">
        <v>902</v>
      </c>
      <c r="J1077" s="65" t="s">
        <v>903</v>
      </c>
      <c r="K1077" s="65" t="s">
        <v>893</v>
      </c>
      <c r="L1077" s="64" t="s">
        <v>1523</v>
      </c>
      <c r="M1077" s="69" t="str">
        <f>IF(tbl_cty_phi[[#This Row],[ten_ngan]]=MASTER!$B$1,ROW(),"")</f>
        <v/>
      </c>
    </row>
    <row r="1078" spans="9:13">
      <c r="I1078" s="65" t="s">
        <v>860</v>
      </c>
      <c r="J1078" s="65" t="s">
        <v>861</v>
      </c>
      <c r="K1078" s="65" t="s">
        <v>859</v>
      </c>
      <c r="L1078" s="64" t="s">
        <v>941</v>
      </c>
      <c r="M1078" s="69" t="str">
        <f>IF(tbl_cty_phi[[#This Row],[ten_ngan]]=MASTER!$B$1,ROW(),"")</f>
        <v/>
      </c>
    </row>
    <row r="1079" spans="9:13">
      <c r="I1079" s="65" t="s">
        <v>1677</v>
      </c>
      <c r="J1079" s="65" t="s">
        <v>1678</v>
      </c>
      <c r="K1079" s="65" t="s">
        <v>1679</v>
      </c>
      <c r="L1079" s="64" t="s">
        <v>942</v>
      </c>
      <c r="M1079" s="69">
        <f>IF(tbl_cty_phi[[#This Row],[ten_ngan]]=MASTER!$B$1,ROW(),"")</f>
        <v>1079</v>
      </c>
    </row>
    <row r="1080" spans="9:13">
      <c r="I1080" s="65" t="s">
        <v>1680</v>
      </c>
      <c r="J1080" s="65" t="s">
        <v>1681</v>
      </c>
      <c r="K1080" s="65" t="s">
        <v>1679</v>
      </c>
      <c r="L1080" s="64" t="s">
        <v>942</v>
      </c>
      <c r="M1080" s="69">
        <f>IF(tbl_cty_phi[[#This Row],[ten_ngan]]=MASTER!$B$1,ROW(),"")</f>
        <v>1080</v>
      </c>
    </row>
    <row r="1081" spans="9:13">
      <c r="I1081" s="65" t="s">
        <v>1682</v>
      </c>
      <c r="J1081" s="65" t="s">
        <v>1683</v>
      </c>
      <c r="K1081" s="65" t="s">
        <v>1679</v>
      </c>
      <c r="L1081" s="64" t="s">
        <v>942</v>
      </c>
      <c r="M1081" s="69">
        <f>IF(tbl_cty_phi[[#This Row],[ten_ngan]]=MASTER!$B$1,ROW(),"")</f>
        <v>1081</v>
      </c>
    </row>
    <row r="1082" spans="9:13">
      <c r="I1082" s="65" t="s">
        <v>1684</v>
      </c>
      <c r="J1082" s="65" t="s">
        <v>1685</v>
      </c>
      <c r="K1082" s="65" t="s">
        <v>1679</v>
      </c>
      <c r="L1082" s="64" t="s">
        <v>942</v>
      </c>
      <c r="M1082" s="69">
        <f>IF(tbl_cty_phi[[#This Row],[ten_ngan]]=MASTER!$B$1,ROW(),"")</f>
        <v>1082</v>
      </c>
    </row>
    <row r="1083" spans="9:13">
      <c r="I1083" s="65" t="s">
        <v>1686</v>
      </c>
      <c r="J1083" s="65" t="s">
        <v>1687</v>
      </c>
      <c r="K1083" s="65" t="s">
        <v>1679</v>
      </c>
      <c r="L1083" s="64" t="s">
        <v>942</v>
      </c>
      <c r="M1083" s="69">
        <f>IF(tbl_cty_phi[[#This Row],[ten_ngan]]=MASTER!$B$1,ROW(),"")</f>
        <v>1083</v>
      </c>
    </row>
    <row r="1084" spans="9:13">
      <c r="I1084" s="65" t="s">
        <v>1688</v>
      </c>
      <c r="J1084" s="65" t="s">
        <v>1689</v>
      </c>
      <c r="K1084" s="65" t="s">
        <v>1679</v>
      </c>
      <c r="L1084" s="64" t="s">
        <v>942</v>
      </c>
      <c r="M1084" s="69">
        <f>IF(tbl_cty_phi[[#This Row],[ten_ngan]]=MASTER!$B$1,ROW(),"")</f>
        <v>1084</v>
      </c>
    </row>
    <row r="1085" spans="9:13">
      <c r="I1085" s="65" t="s">
        <v>1690</v>
      </c>
      <c r="J1085" s="65" t="s">
        <v>1691</v>
      </c>
      <c r="K1085" s="65" t="s">
        <v>1679</v>
      </c>
      <c r="L1085" s="64" t="s">
        <v>942</v>
      </c>
      <c r="M1085" s="69">
        <f>IF(tbl_cty_phi[[#This Row],[ten_ngan]]=MASTER!$B$1,ROW(),"")</f>
        <v>1085</v>
      </c>
    </row>
    <row r="1086" spans="9:13">
      <c r="I1086" s="65" t="s">
        <v>1692</v>
      </c>
      <c r="J1086" s="65" t="s">
        <v>1693</v>
      </c>
      <c r="K1086" s="65" t="s">
        <v>1694</v>
      </c>
      <c r="L1086" s="64" t="s">
        <v>942</v>
      </c>
      <c r="M1086" s="69">
        <f>IF(tbl_cty_phi[[#This Row],[ten_ngan]]=MASTER!$B$1,ROW(),"")</f>
        <v>1086</v>
      </c>
    </row>
    <row r="1087" spans="9:13">
      <c r="I1087" s="65" t="s">
        <v>1695</v>
      </c>
      <c r="J1087" s="65" t="s">
        <v>1696</v>
      </c>
      <c r="K1087" s="65" t="s">
        <v>1694</v>
      </c>
      <c r="L1087" s="64" t="s">
        <v>942</v>
      </c>
      <c r="M1087" s="69">
        <f>IF(tbl_cty_phi[[#This Row],[ten_ngan]]=MASTER!$B$1,ROW(),"")</f>
        <v>1087</v>
      </c>
    </row>
    <row r="1088" spans="9:13">
      <c r="I1088" s="65" t="s">
        <v>1697</v>
      </c>
      <c r="J1088" s="65" t="s">
        <v>1698</v>
      </c>
      <c r="K1088" s="65" t="s">
        <v>1694</v>
      </c>
      <c r="L1088" s="64" t="s">
        <v>942</v>
      </c>
      <c r="M1088" s="69">
        <f>IF(tbl_cty_phi[[#This Row],[ten_ngan]]=MASTER!$B$1,ROW(),"")</f>
        <v>1088</v>
      </c>
    </row>
    <row r="1089" spans="9:13">
      <c r="I1089" s="65" t="s">
        <v>1709</v>
      </c>
      <c r="J1089" s="65" t="s">
        <v>1710</v>
      </c>
      <c r="K1089" s="65" t="s">
        <v>1711</v>
      </c>
      <c r="L1089" s="64" t="s">
        <v>942</v>
      </c>
      <c r="M1089" s="69">
        <f>IF(tbl_cty_phi[[#This Row],[ten_ngan]]=MASTER!$B$1,ROW(),"")</f>
        <v>1089</v>
      </c>
    </row>
    <row r="1090" spans="9:13">
      <c r="I1090" s="65" t="s">
        <v>1712</v>
      </c>
      <c r="J1090" s="65" t="s">
        <v>1713</v>
      </c>
      <c r="K1090" s="65" t="s">
        <v>1711</v>
      </c>
      <c r="L1090" s="64" t="s">
        <v>942</v>
      </c>
      <c r="M1090" s="69">
        <f>IF(tbl_cty_phi[[#This Row],[ten_ngan]]=MASTER!$B$1,ROW(),"")</f>
        <v>1090</v>
      </c>
    </row>
    <row r="1091" spans="9:13">
      <c r="I1091" s="65" t="s">
        <v>1714</v>
      </c>
      <c r="J1091" s="65" t="s">
        <v>1715</v>
      </c>
      <c r="K1091" s="65" t="s">
        <v>1711</v>
      </c>
      <c r="L1091" s="64" t="s">
        <v>942</v>
      </c>
      <c r="M1091" s="69">
        <f>IF(tbl_cty_phi[[#This Row],[ten_ngan]]=MASTER!$B$1,ROW(),"")</f>
        <v>1091</v>
      </c>
    </row>
    <row r="1092" spans="9:13">
      <c r="I1092" s="65" t="s">
        <v>1716</v>
      </c>
      <c r="J1092" s="65" t="s">
        <v>1717</v>
      </c>
      <c r="K1092" s="65" t="s">
        <v>1711</v>
      </c>
      <c r="L1092" s="64" t="s">
        <v>942</v>
      </c>
      <c r="M1092" s="69">
        <f>IF(tbl_cty_phi[[#This Row],[ten_ngan]]=MASTER!$B$1,ROW(),"")</f>
        <v>1092</v>
      </c>
    </row>
    <row r="1093" spans="9:13">
      <c r="I1093" s="65" t="s">
        <v>1718</v>
      </c>
      <c r="J1093" s="65" t="s">
        <v>1719</v>
      </c>
      <c r="K1093" s="65" t="s">
        <v>1711</v>
      </c>
      <c r="L1093" s="64" t="s">
        <v>942</v>
      </c>
      <c r="M1093" s="69">
        <f>IF(tbl_cty_phi[[#This Row],[ten_ngan]]=MASTER!$B$1,ROW(),"")</f>
        <v>1093</v>
      </c>
    </row>
    <row r="1094" spans="9:13">
      <c r="I1094" s="65" t="s">
        <v>1720</v>
      </c>
      <c r="J1094" s="65" t="s">
        <v>1721</v>
      </c>
      <c r="K1094" s="65" t="s">
        <v>1711</v>
      </c>
      <c r="L1094" s="64" t="s">
        <v>942</v>
      </c>
      <c r="M1094" s="69">
        <f>IF(tbl_cty_phi[[#This Row],[ten_ngan]]=MASTER!$B$1,ROW(),"")</f>
        <v>1094</v>
      </c>
    </row>
    <row r="1095" spans="9:13">
      <c r="I1095" s="65" t="s">
        <v>1722</v>
      </c>
      <c r="J1095" s="65" t="s">
        <v>1723</v>
      </c>
      <c r="K1095" s="65" t="s">
        <v>1711</v>
      </c>
      <c r="L1095" s="64" t="s">
        <v>942</v>
      </c>
      <c r="M1095" s="69">
        <f>IF(tbl_cty_phi[[#This Row],[ten_ngan]]=MASTER!$B$1,ROW(),"")</f>
        <v>1095</v>
      </c>
    </row>
    <row r="1096" spans="9:13">
      <c r="I1096" s="65" t="s">
        <v>1724</v>
      </c>
      <c r="J1096" s="65" t="s">
        <v>1725</v>
      </c>
      <c r="K1096" s="65" t="s">
        <v>1711</v>
      </c>
      <c r="L1096" s="64" t="s">
        <v>942</v>
      </c>
      <c r="M1096" s="69">
        <f>IF(tbl_cty_phi[[#This Row],[ten_ngan]]=MASTER!$B$1,ROW(),"")</f>
        <v>1096</v>
      </c>
    </row>
    <row r="1097" spans="9:13">
      <c r="I1097" s="65" t="s">
        <v>1726</v>
      </c>
      <c r="J1097" s="65" t="s">
        <v>1727</v>
      </c>
      <c r="K1097" s="65" t="s">
        <v>1711</v>
      </c>
      <c r="L1097" s="64" t="s">
        <v>942</v>
      </c>
      <c r="M1097" s="69">
        <f>IF(tbl_cty_phi[[#This Row],[ten_ngan]]=MASTER!$B$1,ROW(),"")</f>
        <v>1097</v>
      </c>
    </row>
    <row r="1098" spans="9:13">
      <c r="I1098" s="65" t="s">
        <v>1728</v>
      </c>
      <c r="J1098" s="65" t="s">
        <v>1729</v>
      </c>
      <c r="K1098" s="65" t="s">
        <v>1711</v>
      </c>
      <c r="L1098" s="64" t="s">
        <v>942</v>
      </c>
      <c r="M1098" s="69">
        <f>IF(tbl_cty_phi[[#This Row],[ten_ngan]]=MASTER!$B$1,ROW(),"")</f>
        <v>1098</v>
      </c>
    </row>
    <row r="1099" spans="9:13">
      <c r="I1099" s="65" t="s">
        <v>1730</v>
      </c>
      <c r="J1099" s="65" t="s">
        <v>1731</v>
      </c>
      <c r="K1099" s="65" t="s">
        <v>1711</v>
      </c>
      <c r="L1099" s="64" t="s">
        <v>942</v>
      </c>
      <c r="M1099" s="69">
        <f>IF(tbl_cty_phi[[#This Row],[ten_ngan]]=MASTER!$B$1,ROW(),"")</f>
        <v>1099</v>
      </c>
    </row>
    <row r="1100" spans="9:13">
      <c r="I1100" s="65" t="s">
        <v>1732</v>
      </c>
      <c r="J1100" s="65" t="s">
        <v>1733</v>
      </c>
      <c r="K1100" s="65" t="s">
        <v>1711</v>
      </c>
      <c r="L1100" s="64" t="s">
        <v>942</v>
      </c>
      <c r="M1100" s="69">
        <f>IF(tbl_cty_phi[[#This Row],[ten_ngan]]=MASTER!$B$1,ROW(),"")</f>
        <v>1100</v>
      </c>
    </row>
    <row r="1101" spans="9:13">
      <c r="I1101" s="65" t="s">
        <v>1734</v>
      </c>
      <c r="J1101" s="65" t="s">
        <v>1735</v>
      </c>
      <c r="K1101" s="65" t="s">
        <v>1711</v>
      </c>
      <c r="L1101" s="64" t="s">
        <v>942</v>
      </c>
      <c r="M1101" s="69">
        <f>IF(tbl_cty_phi[[#This Row],[ten_ngan]]=MASTER!$B$1,ROW(),"")</f>
        <v>1101</v>
      </c>
    </row>
    <row r="1102" spans="9:13">
      <c r="I1102" s="65" t="s">
        <v>1736</v>
      </c>
      <c r="J1102" s="65" t="s">
        <v>1737</v>
      </c>
      <c r="K1102" s="65" t="s">
        <v>1738</v>
      </c>
      <c r="L1102" s="64" t="s">
        <v>942</v>
      </c>
      <c r="M1102" s="69">
        <f>IF(tbl_cty_phi[[#This Row],[ten_ngan]]=MASTER!$B$1,ROW(),"")</f>
        <v>1102</v>
      </c>
    </row>
    <row r="1103" spans="9:13">
      <c r="I1103" s="65" t="s">
        <v>1739</v>
      </c>
      <c r="J1103" s="65" t="s">
        <v>1740</v>
      </c>
      <c r="K1103" s="65" t="s">
        <v>1738</v>
      </c>
      <c r="L1103" s="64" t="s">
        <v>942</v>
      </c>
      <c r="M1103" s="69">
        <f>IF(tbl_cty_phi[[#This Row],[ten_ngan]]=MASTER!$B$1,ROW(),"")</f>
        <v>1103</v>
      </c>
    </row>
    <row r="1104" spans="9:13">
      <c r="I1104" s="65" t="s">
        <v>1741</v>
      </c>
      <c r="J1104" s="65" t="s">
        <v>1742</v>
      </c>
      <c r="K1104" s="65" t="s">
        <v>1738</v>
      </c>
      <c r="L1104" s="64" t="s">
        <v>942</v>
      </c>
      <c r="M1104" s="69">
        <f>IF(tbl_cty_phi[[#This Row],[ten_ngan]]=MASTER!$B$1,ROW(),"")</f>
        <v>1104</v>
      </c>
    </row>
    <row r="1105" spans="9:13">
      <c r="I1105" s="65" t="s">
        <v>1743</v>
      </c>
      <c r="J1105" s="65" t="s">
        <v>1744</v>
      </c>
      <c r="K1105" s="65" t="s">
        <v>1738</v>
      </c>
      <c r="L1105" s="64" t="s">
        <v>942</v>
      </c>
      <c r="M1105" s="69">
        <f>IF(tbl_cty_phi[[#This Row],[ten_ngan]]=MASTER!$B$1,ROW(),"")</f>
        <v>1105</v>
      </c>
    </row>
    <row r="1106" spans="9:13">
      <c r="I1106" s="65" t="s">
        <v>1745</v>
      </c>
      <c r="J1106" s="65" t="s">
        <v>1746</v>
      </c>
      <c r="K1106" s="65" t="s">
        <v>1738</v>
      </c>
      <c r="L1106" s="64" t="s">
        <v>942</v>
      </c>
      <c r="M1106" s="69">
        <f>IF(tbl_cty_phi[[#This Row],[ten_ngan]]=MASTER!$B$1,ROW(),"")</f>
        <v>1106</v>
      </c>
    </row>
    <row r="1107" spans="9:13">
      <c r="I1107" s="65" t="s">
        <v>1747</v>
      </c>
      <c r="J1107" s="65" t="s">
        <v>1748</v>
      </c>
      <c r="K1107" s="65" t="s">
        <v>1738</v>
      </c>
      <c r="L1107" s="64" t="s">
        <v>942</v>
      </c>
      <c r="M1107" s="69">
        <f>IF(tbl_cty_phi[[#This Row],[ten_ngan]]=MASTER!$B$1,ROW(),"")</f>
        <v>1107</v>
      </c>
    </row>
    <row r="1108" spans="9:13">
      <c r="I1108" s="65" t="s">
        <v>1749</v>
      </c>
      <c r="J1108" s="65" t="s">
        <v>1750</v>
      </c>
      <c r="K1108" s="65" t="s">
        <v>1738</v>
      </c>
      <c r="L1108" s="64" t="s">
        <v>942</v>
      </c>
      <c r="M1108" s="69">
        <f>IF(tbl_cty_phi[[#This Row],[ten_ngan]]=MASTER!$B$1,ROW(),"")</f>
        <v>1108</v>
      </c>
    </row>
    <row r="1109" spans="9:13">
      <c r="I1109" s="65" t="s">
        <v>1751</v>
      </c>
      <c r="J1109" s="65" t="s">
        <v>1752</v>
      </c>
      <c r="K1109" s="65" t="s">
        <v>1738</v>
      </c>
      <c r="L1109" s="64" t="s">
        <v>942</v>
      </c>
      <c r="M1109" s="69">
        <f>IF(tbl_cty_phi[[#This Row],[ten_ngan]]=MASTER!$B$1,ROW(),"")</f>
        <v>1109</v>
      </c>
    </row>
    <row r="1110" spans="9:13">
      <c r="I1110" s="65" t="s">
        <v>1833</v>
      </c>
      <c r="J1110" s="65" t="s">
        <v>1834</v>
      </c>
      <c r="K1110" s="65" t="s">
        <v>1835</v>
      </c>
      <c r="L1110" s="64" t="s">
        <v>942</v>
      </c>
      <c r="M1110" s="69">
        <f>IF(tbl_cty_phi[[#This Row],[ten_ngan]]=MASTER!$B$1,ROW(),"")</f>
        <v>1110</v>
      </c>
    </row>
    <row r="1111" spans="9:13">
      <c r="I1111" s="65" t="s">
        <v>1836</v>
      </c>
      <c r="J1111" s="65" t="s">
        <v>1837</v>
      </c>
      <c r="K1111" s="65" t="s">
        <v>1835</v>
      </c>
      <c r="L1111" s="64" t="s">
        <v>942</v>
      </c>
      <c r="M1111" s="69">
        <f>IF(tbl_cty_phi[[#This Row],[ten_ngan]]=MASTER!$B$1,ROW(),"")</f>
        <v>1111</v>
      </c>
    </row>
    <row r="1112" spans="9:13">
      <c r="I1112" s="65" t="s">
        <v>1838</v>
      </c>
      <c r="J1112" s="65" t="s">
        <v>1839</v>
      </c>
      <c r="K1112" s="65" t="s">
        <v>1835</v>
      </c>
      <c r="L1112" s="64" t="s">
        <v>942</v>
      </c>
      <c r="M1112" s="69">
        <f>IF(tbl_cty_phi[[#This Row],[ten_ngan]]=MASTER!$B$1,ROW(),"")</f>
        <v>1112</v>
      </c>
    </row>
    <row r="1113" spans="9:13">
      <c r="I1113" s="65" t="s">
        <v>1840</v>
      </c>
      <c r="J1113" s="65" t="s">
        <v>1841</v>
      </c>
      <c r="K1113" s="65" t="s">
        <v>1835</v>
      </c>
      <c r="L1113" s="64" t="s">
        <v>942</v>
      </c>
      <c r="M1113" s="69">
        <f>IF(tbl_cty_phi[[#This Row],[ten_ngan]]=MASTER!$B$1,ROW(),"")</f>
        <v>1113</v>
      </c>
    </row>
    <row r="1114" spans="9:13">
      <c r="I1114" s="65" t="s">
        <v>1842</v>
      </c>
      <c r="J1114" s="65" t="s">
        <v>1843</v>
      </c>
      <c r="K1114" s="65" t="s">
        <v>1835</v>
      </c>
      <c r="L1114" s="64" t="s">
        <v>942</v>
      </c>
      <c r="M1114" s="69">
        <f>IF(tbl_cty_phi[[#This Row],[ten_ngan]]=MASTER!$B$1,ROW(),"")</f>
        <v>1114</v>
      </c>
    </row>
    <row r="1115" spans="9:13">
      <c r="I1115" s="65" t="s">
        <v>1844</v>
      </c>
      <c r="J1115" s="65" t="s">
        <v>1845</v>
      </c>
      <c r="K1115" s="65" t="s">
        <v>1835</v>
      </c>
      <c r="L1115" s="64" t="s">
        <v>942</v>
      </c>
      <c r="M1115" s="69">
        <f>IF(tbl_cty_phi[[#This Row],[ten_ngan]]=MASTER!$B$1,ROW(),"")</f>
        <v>1115</v>
      </c>
    </row>
    <row r="1116" spans="9:13">
      <c r="I1116" s="65" t="s">
        <v>1846</v>
      </c>
      <c r="J1116" s="65" t="s">
        <v>1847</v>
      </c>
      <c r="K1116" s="65" t="s">
        <v>1835</v>
      </c>
      <c r="L1116" s="64" t="s">
        <v>942</v>
      </c>
      <c r="M1116" s="69">
        <f>IF(tbl_cty_phi[[#This Row],[ten_ngan]]=MASTER!$B$1,ROW(),"")</f>
        <v>1116</v>
      </c>
    </row>
    <row r="1117" spans="9:13">
      <c r="I1117" s="65" t="s">
        <v>1848</v>
      </c>
      <c r="J1117" s="65" t="s">
        <v>1849</v>
      </c>
      <c r="K1117" s="65" t="s">
        <v>1835</v>
      </c>
      <c r="L1117" s="64" t="s">
        <v>942</v>
      </c>
      <c r="M1117" s="69">
        <f>IF(tbl_cty_phi[[#This Row],[ten_ngan]]=MASTER!$B$1,ROW(),"")</f>
        <v>1117</v>
      </c>
    </row>
    <row r="1118" spans="9:13">
      <c r="I1118" s="65" t="s">
        <v>1850</v>
      </c>
      <c r="J1118" s="65" t="s">
        <v>1851</v>
      </c>
      <c r="K1118" s="65" t="s">
        <v>1835</v>
      </c>
      <c r="L1118" s="64" t="s">
        <v>942</v>
      </c>
      <c r="M1118" s="69">
        <f>IF(tbl_cty_phi[[#This Row],[ten_ngan]]=MASTER!$B$1,ROW(),"")</f>
        <v>1118</v>
      </c>
    </row>
    <row r="1119" spans="9:13">
      <c r="I1119" s="65" t="s">
        <v>1852</v>
      </c>
      <c r="J1119" s="65" t="s">
        <v>1853</v>
      </c>
      <c r="K1119" s="65" t="s">
        <v>1835</v>
      </c>
      <c r="L1119" s="64" t="s">
        <v>942</v>
      </c>
      <c r="M1119" s="69">
        <f>IF(tbl_cty_phi[[#This Row],[ten_ngan]]=MASTER!$B$1,ROW(),"")</f>
        <v>1119</v>
      </c>
    </row>
    <row r="1120" spans="9:13">
      <c r="I1120" s="65" t="s">
        <v>1859</v>
      </c>
      <c r="J1120" s="65" t="s">
        <v>1860</v>
      </c>
      <c r="K1120" s="65" t="s">
        <v>1856</v>
      </c>
      <c r="L1120" s="64" t="s">
        <v>942</v>
      </c>
      <c r="M1120" s="69">
        <f>IF(tbl_cty_phi[[#This Row],[ten_ngan]]=MASTER!$B$1,ROW(),"")</f>
        <v>1120</v>
      </c>
    </row>
    <row r="1121" spans="9:13">
      <c r="I1121" s="65" t="s">
        <v>1861</v>
      </c>
      <c r="J1121" s="65" t="s">
        <v>1862</v>
      </c>
      <c r="K1121" s="65" t="s">
        <v>1856</v>
      </c>
      <c r="L1121" s="64" t="s">
        <v>942</v>
      </c>
      <c r="M1121" s="69">
        <f>IF(tbl_cty_phi[[#This Row],[ten_ngan]]=MASTER!$B$1,ROW(),"")</f>
        <v>1121</v>
      </c>
    </row>
    <row r="1122" spans="9:13">
      <c r="I1122" s="65" t="s">
        <v>1868</v>
      </c>
      <c r="J1122" s="65" t="s">
        <v>1869</v>
      </c>
      <c r="K1122" s="65" t="s">
        <v>1865</v>
      </c>
      <c r="L1122" s="64" t="s">
        <v>942</v>
      </c>
      <c r="M1122" s="69">
        <f>IF(tbl_cty_phi[[#This Row],[ten_ngan]]=MASTER!$B$1,ROW(),"")</f>
        <v>1122</v>
      </c>
    </row>
    <row r="1123" spans="9:13">
      <c r="I1123" s="65" t="s">
        <v>1874</v>
      </c>
      <c r="J1123" s="65" t="s">
        <v>1875</v>
      </c>
      <c r="K1123" s="65" t="s">
        <v>1865</v>
      </c>
      <c r="L1123" s="64" t="s">
        <v>942</v>
      </c>
      <c r="M1123" s="69">
        <f>IF(tbl_cty_phi[[#This Row],[ten_ngan]]=MASTER!$B$1,ROW(),"")</f>
        <v>1123</v>
      </c>
    </row>
    <row r="1124" spans="9:13">
      <c r="I1124" s="65" t="s">
        <v>1880</v>
      </c>
      <c r="J1124" s="65" t="s">
        <v>1881</v>
      </c>
      <c r="K1124" s="65" t="s">
        <v>1865</v>
      </c>
      <c r="L1124" s="64" t="s">
        <v>942</v>
      </c>
      <c r="M1124" s="69">
        <f>IF(tbl_cty_phi[[#This Row],[ten_ngan]]=MASTER!$B$1,ROW(),"")</f>
        <v>1124</v>
      </c>
    </row>
    <row r="1125" spans="9:13">
      <c r="I1125" s="65" t="s">
        <v>1882</v>
      </c>
      <c r="J1125" s="65" t="s">
        <v>1883</v>
      </c>
      <c r="K1125" s="65" t="s">
        <v>1884</v>
      </c>
      <c r="L1125" s="64" t="s">
        <v>942</v>
      </c>
      <c r="M1125" s="69">
        <f>IF(tbl_cty_phi[[#This Row],[ten_ngan]]=MASTER!$B$1,ROW(),"")</f>
        <v>1125</v>
      </c>
    </row>
    <row r="1126" spans="9:13">
      <c r="I1126" s="65" t="s">
        <v>1885</v>
      </c>
      <c r="J1126" s="65" t="s">
        <v>1886</v>
      </c>
      <c r="K1126" s="65" t="s">
        <v>1887</v>
      </c>
      <c r="L1126" s="64" t="s">
        <v>942</v>
      </c>
      <c r="M1126" s="69">
        <f>IF(tbl_cty_phi[[#This Row],[ten_ngan]]=MASTER!$B$1,ROW(),"")</f>
        <v>1126</v>
      </c>
    </row>
    <row r="1127" spans="9:13">
      <c r="I1127" s="65" t="s">
        <v>1888</v>
      </c>
      <c r="J1127" s="65" t="s">
        <v>1889</v>
      </c>
      <c r="K1127" s="65" t="s">
        <v>1890</v>
      </c>
      <c r="L1127" s="64" t="s">
        <v>942</v>
      </c>
      <c r="M1127" s="69">
        <f>IF(tbl_cty_phi[[#This Row],[ten_ngan]]=MASTER!$B$1,ROW(),"")</f>
        <v>1127</v>
      </c>
    </row>
    <row r="1128" spans="9:13">
      <c r="I1128" s="65" t="s">
        <v>1903</v>
      </c>
      <c r="J1128" s="65" t="s">
        <v>1904</v>
      </c>
      <c r="K1128" s="65" t="s">
        <v>1905</v>
      </c>
      <c r="L1128" s="64" t="s">
        <v>942</v>
      </c>
      <c r="M1128" s="69">
        <f>IF(tbl_cty_phi[[#This Row],[ten_ngan]]=MASTER!$B$1,ROW(),"")</f>
        <v>1128</v>
      </c>
    </row>
    <row r="1129" spans="9:13">
      <c r="I1129" s="65" t="s">
        <v>1906</v>
      </c>
      <c r="J1129" s="65" t="s">
        <v>1907</v>
      </c>
      <c r="K1129" s="65" t="s">
        <v>1905</v>
      </c>
      <c r="L1129" s="64" t="s">
        <v>942</v>
      </c>
      <c r="M1129" s="69">
        <f>IF(tbl_cty_phi[[#This Row],[ten_ngan]]=MASTER!$B$1,ROW(),"")</f>
        <v>1129</v>
      </c>
    </row>
    <row r="1130" spans="9:13">
      <c r="I1130" s="65" t="s">
        <v>1908</v>
      </c>
      <c r="J1130" s="65" t="s">
        <v>1909</v>
      </c>
      <c r="K1130" s="65" t="s">
        <v>1905</v>
      </c>
      <c r="L1130" s="64" t="s">
        <v>942</v>
      </c>
      <c r="M1130" s="69">
        <f>IF(tbl_cty_phi[[#This Row],[ten_ngan]]=MASTER!$B$1,ROW(),"")</f>
        <v>1130</v>
      </c>
    </row>
    <row r="1131" spans="9:13">
      <c r="I1131" s="65" t="s">
        <v>1910</v>
      </c>
      <c r="J1131" s="65" t="s">
        <v>1911</v>
      </c>
      <c r="K1131" s="65" t="s">
        <v>1905</v>
      </c>
      <c r="L1131" s="64" t="s">
        <v>942</v>
      </c>
      <c r="M1131" s="69">
        <f>IF(tbl_cty_phi[[#This Row],[ten_ngan]]=MASTER!$B$1,ROW(),"")</f>
        <v>1131</v>
      </c>
    </row>
    <row r="1132" spans="9:13">
      <c r="I1132" s="65" t="s">
        <v>1912</v>
      </c>
      <c r="J1132" s="65" t="s">
        <v>1913</v>
      </c>
      <c r="K1132" s="65" t="s">
        <v>1905</v>
      </c>
      <c r="L1132" s="64" t="s">
        <v>942</v>
      </c>
      <c r="M1132" s="69">
        <f>IF(tbl_cty_phi[[#This Row],[ten_ngan]]=MASTER!$B$1,ROW(),"")</f>
        <v>1132</v>
      </c>
    </row>
    <row r="1133" spans="9:13">
      <c r="I1133" s="65" t="s">
        <v>1914</v>
      </c>
      <c r="J1133" s="65" t="s">
        <v>1915</v>
      </c>
      <c r="K1133" s="65" t="s">
        <v>1905</v>
      </c>
      <c r="L1133" s="64" t="s">
        <v>942</v>
      </c>
      <c r="M1133" s="69">
        <f>IF(tbl_cty_phi[[#This Row],[ten_ngan]]=MASTER!$B$1,ROW(),"")</f>
        <v>1133</v>
      </c>
    </row>
    <row r="1134" spans="9:13">
      <c r="I1134" s="65" t="s">
        <v>1916</v>
      </c>
      <c r="J1134" s="65" t="s">
        <v>1917</v>
      </c>
      <c r="K1134" s="65" t="s">
        <v>1905</v>
      </c>
      <c r="L1134" s="64" t="s">
        <v>942</v>
      </c>
      <c r="M1134" s="69">
        <f>IF(tbl_cty_phi[[#This Row],[ten_ngan]]=MASTER!$B$1,ROW(),"")</f>
        <v>1134</v>
      </c>
    </row>
    <row r="1135" spans="9:13">
      <c r="I1135" s="65" t="s">
        <v>1918</v>
      </c>
      <c r="J1135" s="65" t="s">
        <v>1919</v>
      </c>
      <c r="K1135" s="65" t="s">
        <v>1905</v>
      </c>
      <c r="L1135" s="64" t="s">
        <v>942</v>
      </c>
      <c r="M1135" s="69">
        <f>IF(tbl_cty_phi[[#This Row],[ten_ngan]]=MASTER!$B$1,ROW(),"")</f>
        <v>1135</v>
      </c>
    </row>
    <row r="1136" spans="9:13">
      <c r="I1136" s="65" t="s">
        <v>1943</v>
      </c>
      <c r="J1136" s="65" t="s">
        <v>1944</v>
      </c>
      <c r="K1136" s="65" t="s">
        <v>1945</v>
      </c>
      <c r="L1136" s="64" t="s">
        <v>942</v>
      </c>
      <c r="M1136" s="69">
        <f>IF(tbl_cty_phi[[#This Row],[ten_ngan]]=MASTER!$B$1,ROW(),"")</f>
        <v>1136</v>
      </c>
    </row>
    <row r="1137" spans="9:13">
      <c r="I1137" s="65" t="s">
        <v>1946</v>
      </c>
      <c r="J1137" s="65" t="s">
        <v>1947</v>
      </c>
      <c r="K1137" s="65" t="s">
        <v>1945</v>
      </c>
      <c r="L1137" s="64" t="s">
        <v>942</v>
      </c>
      <c r="M1137" s="69">
        <f>IF(tbl_cty_phi[[#This Row],[ten_ngan]]=MASTER!$B$1,ROW(),"")</f>
        <v>1137</v>
      </c>
    </row>
    <row r="1138" spans="9:13">
      <c r="I1138" s="65" t="s">
        <v>1948</v>
      </c>
      <c r="J1138" s="65" t="s">
        <v>1949</v>
      </c>
      <c r="K1138" s="65" t="s">
        <v>1945</v>
      </c>
      <c r="L1138" s="64" t="s">
        <v>942</v>
      </c>
      <c r="M1138" s="69">
        <f>IF(tbl_cty_phi[[#This Row],[ten_ngan]]=MASTER!$B$1,ROW(),"")</f>
        <v>1138</v>
      </c>
    </row>
    <row r="1139" spans="9:13">
      <c r="I1139" s="65" t="s">
        <v>1955</v>
      </c>
      <c r="J1139" s="65" t="s">
        <v>1956</v>
      </c>
      <c r="K1139" s="65" t="s">
        <v>1952</v>
      </c>
      <c r="L1139" s="64" t="s">
        <v>942</v>
      </c>
      <c r="M1139" s="69">
        <f>IF(tbl_cty_phi[[#This Row],[ten_ngan]]=MASTER!$B$1,ROW(),"")</f>
        <v>1139</v>
      </c>
    </row>
    <row r="1140" spans="9:13">
      <c r="I1140" s="65" t="s">
        <v>1957</v>
      </c>
      <c r="J1140" s="65" t="s">
        <v>1958</v>
      </c>
      <c r="K1140" s="65" t="s">
        <v>1952</v>
      </c>
      <c r="L1140" s="64" t="s">
        <v>942</v>
      </c>
      <c r="M1140" s="69">
        <f>IF(tbl_cty_phi[[#This Row],[ten_ngan]]=MASTER!$B$1,ROW(),"")</f>
        <v>1140</v>
      </c>
    </row>
    <row r="1141" spans="9:13">
      <c r="I1141" s="65" t="s">
        <v>1966</v>
      </c>
      <c r="J1141" s="65" t="s">
        <v>1967</v>
      </c>
      <c r="K1141" s="65" t="s">
        <v>1963</v>
      </c>
      <c r="L1141" s="64" t="s">
        <v>942</v>
      </c>
      <c r="M1141" s="69">
        <f>IF(tbl_cty_phi[[#This Row],[ten_ngan]]=MASTER!$B$1,ROW(),"")</f>
        <v>1141</v>
      </c>
    </row>
    <row r="1142" spans="9:13">
      <c r="I1142" s="65" t="s">
        <v>1972</v>
      </c>
      <c r="J1142" s="65" t="s">
        <v>1973</v>
      </c>
      <c r="K1142" s="65" t="s">
        <v>1963</v>
      </c>
      <c r="L1142" s="64" t="s">
        <v>942</v>
      </c>
      <c r="M1142" s="69">
        <f>IF(tbl_cty_phi[[#This Row],[ten_ngan]]=MASTER!$B$1,ROW(),"")</f>
        <v>1142</v>
      </c>
    </row>
    <row r="1143" spans="9:13">
      <c r="I1143" s="65" t="s">
        <v>1978</v>
      </c>
      <c r="J1143" s="65" t="s">
        <v>1979</v>
      </c>
      <c r="K1143" s="65" t="s">
        <v>1963</v>
      </c>
      <c r="L1143" s="64" t="s">
        <v>942</v>
      </c>
      <c r="M1143" s="69">
        <f>IF(tbl_cty_phi[[#This Row],[ten_ngan]]=MASTER!$B$1,ROW(),"")</f>
        <v>1143</v>
      </c>
    </row>
    <row r="1144" spans="9:13">
      <c r="I1144" s="113" t="s">
        <v>1980</v>
      </c>
      <c r="J1144" s="113" t="s">
        <v>1981</v>
      </c>
      <c r="K1144" s="113" t="s">
        <v>1982</v>
      </c>
      <c r="L1144" s="114" t="s">
        <v>942</v>
      </c>
      <c r="M1144" s="115">
        <f>IF(tbl_cty_phi[[#This Row],[ten_ngan]]=MASTER!$B$1,ROW(),"")</f>
        <v>1144</v>
      </c>
    </row>
    <row r="1145" spans="9:13">
      <c r="I1145" s="113" t="s">
        <v>1983</v>
      </c>
      <c r="J1145" s="113" t="s">
        <v>1984</v>
      </c>
      <c r="K1145" s="113" t="s">
        <v>1985</v>
      </c>
      <c r="L1145" s="114" t="s">
        <v>942</v>
      </c>
      <c r="M1145" s="115">
        <f>IF(tbl_cty_phi[[#This Row],[ten_ngan]]=MASTER!$B$1,ROW(),"")</f>
        <v>1145</v>
      </c>
    </row>
    <row r="1146" spans="9:13">
      <c r="I1146" s="113" t="s">
        <v>1986</v>
      </c>
      <c r="J1146" s="113" t="s">
        <v>1987</v>
      </c>
      <c r="K1146" s="113" t="s">
        <v>1988</v>
      </c>
      <c r="L1146" s="114" t="s">
        <v>942</v>
      </c>
      <c r="M1146" s="115">
        <f>IF(tbl_cty_phi[[#This Row],[ten_ngan]]=MASTER!$B$1,ROW(),"")</f>
        <v>1146</v>
      </c>
    </row>
    <row r="1147" spans="9:13">
      <c r="I1147" s="113" t="s">
        <v>2001</v>
      </c>
      <c r="J1147" s="113" t="s">
        <v>2002</v>
      </c>
      <c r="K1147" s="113" t="s">
        <v>2003</v>
      </c>
      <c r="L1147" s="114" t="s">
        <v>942</v>
      </c>
      <c r="M1147" s="115">
        <f>IF(tbl_cty_phi[[#This Row],[ten_ngan]]=MASTER!$B$1,ROW(),"")</f>
        <v>1147</v>
      </c>
    </row>
    <row r="1148" spans="9:13">
      <c r="I1148" s="113" t="s">
        <v>2004</v>
      </c>
      <c r="J1148" s="113" t="s">
        <v>2005</v>
      </c>
      <c r="K1148" s="113" t="s">
        <v>2003</v>
      </c>
      <c r="L1148" s="114" t="s">
        <v>942</v>
      </c>
      <c r="M1148" s="115">
        <f>IF(tbl_cty_phi[[#This Row],[ten_ngan]]=MASTER!$B$1,ROW(),"")</f>
        <v>1148</v>
      </c>
    </row>
    <row r="1149" spans="9:13">
      <c r="I1149" s="113" t="s">
        <v>2006</v>
      </c>
      <c r="J1149" s="113" t="s">
        <v>2007</v>
      </c>
      <c r="K1149" s="113" t="s">
        <v>2003</v>
      </c>
      <c r="L1149" s="114" t="s">
        <v>942</v>
      </c>
      <c r="M1149" s="115">
        <f>IF(tbl_cty_phi[[#This Row],[ten_ngan]]=MASTER!$B$1,ROW(),"")</f>
        <v>1149</v>
      </c>
    </row>
    <row r="1150" spans="9:13">
      <c r="I1150" s="113" t="s">
        <v>2008</v>
      </c>
      <c r="J1150" s="113" t="s">
        <v>2009</v>
      </c>
      <c r="K1150" s="113" t="s">
        <v>2003</v>
      </c>
      <c r="L1150" s="114" t="s">
        <v>942</v>
      </c>
      <c r="M1150" s="115">
        <f>IF(tbl_cty_phi[[#This Row],[ten_ngan]]=MASTER!$B$1,ROW(),"")</f>
        <v>1150</v>
      </c>
    </row>
    <row r="1151" spans="9:13">
      <c r="I1151" s="113" t="s">
        <v>2010</v>
      </c>
      <c r="J1151" s="113" t="s">
        <v>2011</v>
      </c>
      <c r="K1151" s="113" t="s">
        <v>2003</v>
      </c>
      <c r="L1151" s="114" t="s">
        <v>942</v>
      </c>
      <c r="M1151" s="115">
        <f>IF(tbl_cty_phi[[#This Row],[ten_ngan]]=MASTER!$B$1,ROW(),"")</f>
        <v>1151</v>
      </c>
    </row>
    <row r="1152" spans="9:13">
      <c r="I1152" s="113" t="s">
        <v>2012</v>
      </c>
      <c r="J1152" s="113" t="s">
        <v>2013</v>
      </c>
      <c r="K1152" s="113" t="s">
        <v>2003</v>
      </c>
      <c r="L1152" s="114" t="s">
        <v>942</v>
      </c>
      <c r="M1152" s="115">
        <f>IF(tbl_cty_phi[[#This Row],[ten_ngan]]=MASTER!$B$1,ROW(),"")</f>
        <v>1152</v>
      </c>
    </row>
    <row r="1153" spans="9:13">
      <c r="I1153" s="113" t="s">
        <v>2014</v>
      </c>
      <c r="J1153" s="113" t="s">
        <v>2015</v>
      </c>
      <c r="K1153" s="113" t="s">
        <v>2003</v>
      </c>
      <c r="L1153" s="114" t="s">
        <v>942</v>
      </c>
      <c r="M1153" s="115">
        <f>IF(tbl_cty_phi[[#This Row],[ten_ngan]]=MASTER!$B$1,ROW(),"")</f>
        <v>1153</v>
      </c>
    </row>
    <row r="1154" spans="9:13">
      <c r="I1154" s="113" t="s">
        <v>2016</v>
      </c>
      <c r="J1154" s="113" t="s">
        <v>2017</v>
      </c>
      <c r="K1154" s="113" t="s">
        <v>2003</v>
      </c>
      <c r="L1154" s="114" t="s">
        <v>942</v>
      </c>
      <c r="M1154" s="115">
        <f>IF(tbl_cty_phi[[#This Row],[ten_ngan]]=MASTER!$B$1,ROW(),"")</f>
        <v>1154</v>
      </c>
    </row>
    <row r="1155" spans="9:13">
      <c r="I1155" s="113" t="s">
        <v>2018</v>
      </c>
      <c r="J1155" s="113" t="s">
        <v>2019</v>
      </c>
      <c r="K1155" s="113" t="s">
        <v>2003</v>
      </c>
      <c r="L1155" s="114" t="s">
        <v>942</v>
      </c>
      <c r="M1155" s="115">
        <f>IF(tbl_cty_phi[[#This Row],[ten_ngan]]=MASTER!$B$1,ROW(),"")</f>
        <v>1155</v>
      </c>
    </row>
    <row r="1156" spans="9:13">
      <c r="I1156" s="113" t="s">
        <v>2043</v>
      </c>
      <c r="J1156" s="113" t="s">
        <v>2044</v>
      </c>
      <c r="K1156" s="113" t="s">
        <v>2045</v>
      </c>
      <c r="L1156" s="114" t="s">
        <v>942</v>
      </c>
      <c r="M1156" s="115">
        <f>IF(tbl_cty_phi[[#This Row],[ten_ngan]]=MASTER!$B$1,ROW(),"")</f>
        <v>1156</v>
      </c>
    </row>
    <row r="1157" spans="9:13">
      <c r="I1157" s="113" t="s">
        <v>2046</v>
      </c>
      <c r="J1157" s="113" t="s">
        <v>2047</v>
      </c>
      <c r="K1157" s="113" t="s">
        <v>2045</v>
      </c>
      <c r="L1157" s="114" t="s">
        <v>942</v>
      </c>
      <c r="M1157" s="115">
        <f>IF(tbl_cty_phi[[#This Row],[ten_ngan]]=MASTER!$B$1,ROW(),"")</f>
        <v>1157</v>
      </c>
    </row>
    <row r="1158" spans="9:13">
      <c r="I1158" s="113" t="s">
        <v>2048</v>
      </c>
      <c r="J1158" s="113" t="s">
        <v>2049</v>
      </c>
      <c r="K1158" s="113" t="s">
        <v>2045</v>
      </c>
      <c r="L1158" s="114" t="s">
        <v>942</v>
      </c>
      <c r="M1158" s="115">
        <f>IF(tbl_cty_phi[[#This Row],[ten_ngan]]=MASTER!$B$1,ROW(),"")</f>
        <v>1158</v>
      </c>
    </row>
    <row r="1159" spans="9:13">
      <c r="I1159" s="113" t="s">
        <v>860</v>
      </c>
      <c r="J1159" s="113" t="s">
        <v>861</v>
      </c>
      <c r="K1159" s="113" t="s">
        <v>859</v>
      </c>
      <c r="L1159" s="114" t="s">
        <v>942</v>
      </c>
      <c r="M1159" s="115">
        <f>IF(tbl_cty_phi[[#This Row],[ten_ngan]]=MASTER!$B$1,ROW(),"")</f>
        <v>1159</v>
      </c>
    </row>
    <row r="1160" spans="9:13">
      <c r="I1160" s="113" t="s">
        <v>891</v>
      </c>
      <c r="J1160" s="113" t="s">
        <v>892</v>
      </c>
      <c r="K1160" s="113" t="s">
        <v>893</v>
      </c>
      <c r="L1160" s="114" t="s">
        <v>942</v>
      </c>
      <c r="M1160" s="115">
        <f>IF(tbl_cty_phi[[#This Row],[ten_ngan]]=MASTER!$B$1,ROW(),"")</f>
        <v>1160</v>
      </c>
    </row>
    <row r="1161" spans="9:13">
      <c r="I1161" s="113" t="s">
        <v>894</v>
      </c>
      <c r="J1161" s="113" t="s">
        <v>895</v>
      </c>
      <c r="K1161" s="113" t="s">
        <v>893</v>
      </c>
      <c r="L1161" s="114" t="s">
        <v>942</v>
      </c>
      <c r="M1161" s="115">
        <f>IF(tbl_cty_phi[[#This Row],[ten_ngan]]=MASTER!$B$1,ROW(),"")</f>
        <v>1161</v>
      </c>
    </row>
    <row r="1162" spans="9:13">
      <c r="I1162" s="113" t="s">
        <v>896</v>
      </c>
      <c r="J1162" s="113" t="s">
        <v>897</v>
      </c>
      <c r="K1162" s="113" t="s">
        <v>893</v>
      </c>
      <c r="L1162" s="114" t="s">
        <v>942</v>
      </c>
      <c r="M1162" s="115">
        <f>IF(tbl_cty_phi[[#This Row],[ten_ngan]]=MASTER!$B$1,ROW(),"")</f>
        <v>1162</v>
      </c>
    </row>
    <row r="1163" spans="9:13">
      <c r="I1163" s="113" t="s">
        <v>898</v>
      </c>
      <c r="J1163" s="113" t="s">
        <v>899</v>
      </c>
      <c r="K1163" s="113" t="s">
        <v>893</v>
      </c>
      <c r="L1163" s="114" t="s">
        <v>942</v>
      </c>
      <c r="M1163" s="115">
        <f>IF(tbl_cty_phi[[#This Row],[ten_ngan]]=MASTER!$B$1,ROW(),"")</f>
        <v>1163</v>
      </c>
    </row>
    <row r="1164" spans="9:13">
      <c r="I1164" s="113" t="s">
        <v>900</v>
      </c>
      <c r="J1164" s="113" t="s">
        <v>901</v>
      </c>
      <c r="K1164" s="113" t="s">
        <v>893</v>
      </c>
      <c r="L1164" s="114" t="s">
        <v>942</v>
      </c>
      <c r="M1164" s="115">
        <f>IF(tbl_cty_phi[[#This Row],[ten_ngan]]=MASTER!$B$1,ROW(),"")</f>
        <v>1164</v>
      </c>
    </row>
    <row r="1165" spans="9:13">
      <c r="I1165" s="113" t="s">
        <v>2050</v>
      </c>
      <c r="J1165" s="113" t="s">
        <v>2051</v>
      </c>
      <c r="K1165" s="113" t="s">
        <v>893</v>
      </c>
      <c r="L1165" s="114" t="s">
        <v>942</v>
      </c>
      <c r="M1165" s="115">
        <f>IF(tbl_cty_phi[[#This Row],[ten_ngan]]=MASTER!$B$1,ROW(),"")</f>
        <v>1165</v>
      </c>
    </row>
    <row r="1166" spans="9:13">
      <c r="I1166" s="113" t="s">
        <v>2052</v>
      </c>
      <c r="J1166" s="113" t="s">
        <v>2053</v>
      </c>
      <c r="K1166" s="113" t="s">
        <v>893</v>
      </c>
      <c r="L1166" s="114" t="s">
        <v>942</v>
      </c>
      <c r="M1166" s="115">
        <f>IF(tbl_cty_phi[[#This Row],[ten_ngan]]=MASTER!$B$1,ROW(),"")</f>
        <v>1166</v>
      </c>
    </row>
    <row r="1167" spans="9:13">
      <c r="I1167" s="113" t="s">
        <v>2054</v>
      </c>
      <c r="J1167" s="113" t="s">
        <v>2055</v>
      </c>
      <c r="K1167" s="113" t="s">
        <v>893</v>
      </c>
      <c r="L1167" s="114" t="s">
        <v>942</v>
      </c>
      <c r="M1167" s="115">
        <f>IF(tbl_cty_phi[[#This Row],[ten_ngan]]=MASTER!$B$1,ROW(),"")</f>
        <v>1167</v>
      </c>
    </row>
    <row r="1168" spans="9:13">
      <c r="I1168" s="113" t="s">
        <v>2056</v>
      </c>
      <c r="J1168" s="113" t="s">
        <v>2057</v>
      </c>
      <c r="K1168" s="113" t="s">
        <v>893</v>
      </c>
      <c r="L1168" s="114" t="s">
        <v>942</v>
      </c>
      <c r="M1168" s="115">
        <f>IF(tbl_cty_phi[[#This Row],[ten_ngan]]=MASTER!$B$1,ROW(),"")</f>
        <v>1168</v>
      </c>
    </row>
    <row r="1169" spans="9:13">
      <c r="I1169" s="113" t="s">
        <v>2058</v>
      </c>
      <c r="J1169" s="113" t="s">
        <v>2059</v>
      </c>
      <c r="K1169" s="113" t="s">
        <v>893</v>
      </c>
      <c r="L1169" s="114" t="s">
        <v>942</v>
      </c>
      <c r="M1169" s="115">
        <f>IF(tbl_cty_phi[[#This Row],[ten_ngan]]=MASTER!$B$1,ROW(),"")</f>
        <v>1169</v>
      </c>
    </row>
    <row r="1170" spans="9:13">
      <c r="I1170" s="113" t="s">
        <v>2060</v>
      </c>
      <c r="J1170" s="113" t="s">
        <v>2061</v>
      </c>
      <c r="K1170" s="113" t="s">
        <v>893</v>
      </c>
      <c r="L1170" s="114" t="s">
        <v>942</v>
      </c>
      <c r="M1170" s="115">
        <f>IF(tbl_cty_phi[[#This Row],[ten_ngan]]=MASTER!$B$1,ROW(),"")</f>
        <v>1170</v>
      </c>
    </row>
    <row r="1171" spans="9:13">
      <c r="I1171" s="113" t="s">
        <v>2062</v>
      </c>
      <c r="J1171" s="113" t="s">
        <v>2063</v>
      </c>
      <c r="K1171" s="113" t="s">
        <v>893</v>
      </c>
      <c r="L1171" s="114" t="s">
        <v>942</v>
      </c>
      <c r="M1171" s="115">
        <f>IF(tbl_cty_phi[[#This Row],[ten_ngan]]=MASTER!$B$1,ROW(),"")</f>
        <v>1171</v>
      </c>
    </row>
    <row r="1172" spans="9:13">
      <c r="I1172" s="113" t="s">
        <v>2064</v>
      </c>
      <c r="J1172" s="113" t="s">
        <v>2065</v>
      </c>
      <c r="K1172" s="113" t="s">
        <v>893</v>
      </c>
      <c r="L1172" s="114" t="s">
        <v>942</v>
      </c>
      <c r="M1172" s="115">
        <f>IF(tbl_cty_phi[[#This Row],[ten_ngan]]=MASTER!$B$1,ROW(),"")</f>
        <v>1172</v>
      </c>
    </row>
    <row r="1173" spans="9:13">
      <c r="I1173" s="113" t="s">
        <v>2066</v>
      </c>
      <c r="J1173" s="113" t="s">
        <v>2067</v>
      </c>
      <c r="K1173" s="113" t="s">
        <v>893</v>
      </c>
      <c r="L1173" s="114" t="s">
        <v>942</v>
      </c>
      <c r="M1173" s="115">
        <f>IF(tbl_cty_phi[[#This Row],[ten_ngan]]=MASTER!$B$1,ROW(),"")</f>
        <v>1173</v>
      </c>
    </row>
    <row r="1174" spans="9:13">
      <c r="I1174" s="113" t="s">
        <v>2068</v>
      </c>
      <c r="J1174" s="113" t="s">
        <v>2069</v>
      </c>
      <c r="K1174" s="113" t="s">
        <v>893</v>
      </c>
      <c r="L1174" s="114" t="s">
        <v>942</v>
      </c>
      <c r="M1174" s="115">
        <f>IF(tbl_cty_phi[[#This Row],[ten_ngan]]=MASTER!$B$1,ROW(),"")</f>
        <v>1174</v>
      </c>
    </row>
    <row r="1175" spans="9:13">
      <c r="I1175" s="113" t="s">
        <v>2070</v>
      </c>
      <c r="J1175" s="113" t="s">
        <v>2071</v>
      </c>
      <c r="K1175" s="113" t="s">
        <v>893</v>
      </c>
      <c r="L1175" s="114" t="s">
        <v>942</v>
      </c>
      <c r="M1175" s="115">
        <f>IF(tbl_cty_phi[[#This Row],[ten_ngan]]=MASTER!$B$1,ROW(),"")</f>
        <v>1175</v>
      </c>
    </row>
    <row r="1176" spans="9:13">
      <c r="I1176" s="113" t="s">
        <v>2072</v>
      </c>
      <c r="J1176" s="113" t="s">
        <v>2073</v>
      </c>
      <c r="K1176" s="113" t="s">
        <v>893</v>
      </c>
      <c r="L1176" s="114" t="s">
        <v>942</v>
      </c>
      <c r="M1176" s="115">
        <f>IF(tbl_cty_phi[[#This Row],[ten_ngan]]=MASTER!$B$1,ROW(),"")</f>
        <v>1176</v>
      </c>
    </row>
    <row r="1177" spans="9:13">
      <c r="I1177" s="113" t="s">
        <v>2074</v>
      </c>
      <c r="J1177" s="113" t="s">
        <v>2075</v>
      </c>
      <c r="K1177" s="113" t="s">
        <v>893</v>
      </c>
      <c r="L1177" s="114" t="s">
        <v>942</v>
      </c>
      <c r="M1177" s="115">
        <f>IF(tbl_cty_phi[[#This Row],[ten_ngan]]=MASTER!$B$1,ROW(),"")</f>
        <v>1177</v>
      </c>
    </row>
    <row r="1178" spans="9:13">
      <c r="I1178" s="113" t="s">
        <v>2076</v>
      </c>
      <c r="J1178" s="113" t="s">
        <v>2077</v>
      </c>
      <c r="K1178" s="113" t="s">
        <v>893</v>
      </c>
      <c r="L1178" s="114" t="s">
        <v>942</v>
      </c>
      <c r="M1178" s="115">
        <f>IF(tbl_cty_phi[[#This Row],[ten_ngan]]=MASTER!$B$1,ROW(),"")</f>
        <v>1178</v>
      </c>
    </row>
    <row r="1179" spans="9:13">
      <c r="I1179" s="113" t="s">
        <v>2078</v>
      </c>
      <c r="J1179" s="113" t="s">
        <v>2079</v>
      </c>
      <c r="K1179" s="113" t="s">
        <v>893</v>
      </c>
      <c r="L1179" s="114" t="s">
        <v>942</v>
      </c>
      <c r="M1179" s="115">
        <f>IF(tbl_cty_phi[[#This Row],[ten_ngan]]=MASTER!$B$1,ROW(),"")</f>
        <v>1179</v>
      </c>
    </row>
    <row r="1180" spans="9:13">
      <c r="I1180" s="113" t="s">
        <v>2080</v>
      </c>
      <c r="J1180" s="113" t="s">
        <v>2081</v>
      </c>
      <c r="K1180" s="113" t="s">
        <v>893</v>
      </c>
      <c r="L1180" s="114" t="s">
        <v>942</v>
      </c>
      <c r="M1180" s="115">
        <f>IF(tbl_cty_phi[[#This Row],[ten_ngan]]=MASTER!$B$1,ROW(),"")</f>
        <v>1180</v>
      </c>
    </row>
    <row r="1181" spans="9:13">
      <c r="I1181" s="113" t="s">
        <v>2082</v>
      </c>
      <c r="J1181" s="113" t="s">
        <v>2083</v>
      </c>
      <c r="K1181" s="113" t="s">
        <v>893</v>
      </c>
      <c r="L1181" s="114" t="s">
        <v>942</v>
      </c>
      <c r="M1181" s="115">
        <f>IF(tbl_cty_phi[[#This Row],[ten_ngan]]=MASTER!$B$1,ROW(),"")</f>
        <v>1181</v>
      </c>
    </row>
    <row r="1182" spans="9:13">
      <c r="I1182" s="113" t="s">
        <v>2084</v>
      </c>
      <c r="J1182" s="113" t="s">
        <v>2085</v>
      </c>
      <c r="K1182" s="113" t="s">
        <v>893</v>
      </c>
      <c r="L1182" s="114" t="s">
        <v>942</v>
      </c>
      <c r="M1182" s="115">
        <f>IF(tbl_cty_phi[[#This Row],[ten_ngan]]=MASTER!$B$1,ROW(),"")</f>
        <v>1182</v>
      </c>
    </row>
    <row r="1183" spans="9:13">
      <c r="I1183" s="113" t="s">
        <v>2086</v>
      </c>
      <c r="J1183" s="113" t="s">
        <v>2087</v>
      </c>
      <c r="K1183" s="113" t="s">
        <v>893</v>
      </c>
      <c r="L1183" s="114" t="s">
        <v>942</v>
      </c>
      <c r="M1183" s="115">
        <f>IF(tbl_cty_phi[[#This Row],[ten_ngan]]=MASTER!$B$1,ROW(),"")</f>
        <v>1183</v>
      </c>
    </row>
    <row r="1184" spans="9:13">
      <c r="I1184" s="113" t="s">
        <v>2088</v>
      </c>
      <c r="J1184" s="113" t="s">
        <v>2089</v>
      </c>
      <c r="K1184" s="113" t="s">
        <v>893</v>
      </c>
      <c r="L1184" s="114" t="s">
        <v>942</v>
      </c>
      <c r="M1184" s="115">
        <f>IF(tbl_cty_phi[[#This Row],[ten_ngan]]=MASTER!$B$1,ROW(),"")</f>
        <v>1184</v>
      </c>
    </row>
    <row r="1185" spans="9:13">
      <c r="I1185" s="113" t="s">
        <v>2090</v>
      </c>
      <c r="J1185" s="113" t="s">
        <v>2091</v>
      </c>
      <c r="K1185" s="113" t="s">
        <v>893</v>
      </c>
      <c r="L1185" s="114" t="s">
        <v>942</v>
      </c>
      <c r="M1185" s="115">
        <f>IF(tbl_cty_phi[[#This Row],[ten_ngan]]=MASTER!$B$1,ROW(),"")</f>
        <v>1185</v>
      </c>
    </row>
    <row r="1186" spans="9:13">
      <c r="I1186" s="113" t="s">
        <v>2092</v>
      </c>
      <c r="J1186" s="113" t="s">
        <v>2093</v>
      </c>
      <c r="K1186" s="113" t="s">
        <v>893</v>
      </c>
      <c r="L1186" s="114" t="s">
        <v>942</v>
      </c>
      <c r="M1186" s="115">
        <f>IF(tbl_cty_phi[[#This Row],[ten_ngan]]=MASTER!$B$1,ROW(),"")</f>
        <v>1186</v>
      </c>
    </row>
    <row r="1187" spans="9:13">
      <c r="I1187" s="113" t="s">
        <v>2094</v>
      </c>
      <c r="J1187" s="113" t="s">
        <v>2095</v>
      </c>
      <c r="K1187" s="113" t="s">
        <v>893</v>
      </c>
      <c r="L1187" s="114" t="s">
        <v>942</v>
      </c>
      <c r="M1187" s="115">
        <f>IF(tbl_cty_phi[[#This Row],[ten_ngan]]=MASTER!$B$1,ROW(),"")</f>
        <v>1187</v>
      </c>
    </row>
    <row r="1188" spans="9:13">
      <c r="I1188" s="113" t="s">
        <v>2096</v>
      </c>
      <c r="J1188" s="113" t="s">
        <v>2097</v>
      </c>
      <c r="K1188" s="113" t="s">
        <v>893</v>
      </c>
      <c r="L1188" s="114" t="s">
        <v>942</v>
      </c>
      <c r="M1188" s="115">
        <f>IF(tbl_cty_phi[[#This Row],[ten_ngan]]=MASTER!$B$1,ROW(),"")</f>
        <v>1188</v>
      </c>
    </row>
    <row r="1189" spans="9:13">
      <c r="I1189" s="113" t="s">
        <v>2098</v>
      </c>
      <c r="J1189" s="113" t="s">
        <v>2099</v>
      </c>
      <c r="K1189" s="113" t="s">
        <v>893</v>
      </c>
      <c r="L1189" s="114" t="s">
        <v>942</v>
      </c>
      <c r="M1189" s="115">
        <f>IF(tbl_cty_phi[[#This Row],[ten_ngan]]=MASTER!$B$1,ROW(),"")</f>
        <v>1189</v>
      </c>
    </row>
    <row r="1190" spans="9:13">
      <c r="I1190" s="113" t="s">
        <v>2100</v>
      </c>
      <c r="J1190" s="113" t="s">
        <v>2101</v>
      </c>
      <c r="K1190" s="113" t="s">
        <v>893</v>
      </c>
      <c r="L1190" s="114" t="s">
        <v>942</v>
      </c>
      <c r="M1190" s="115">
        <f>IF(tbl_cty_phi[[#This Row],[ten_ngan]]=MASTER!$B$1,ROW(),"")</f>
        <v>1190</v>
      </c>
    </row>
    <row r="1191" spans="9:13">
      <c r="I1191" s="113" t="s">
        <v>2102</v>
      </c>
      <c r="J1191" s="113" t="s">
        <v>2103</v>
      </c>
      <c r="K1191" s="113" t="s">
        <v>893</v>
      </c>
      <c r="L1191" s="114" t="s">
        <v>942</v>
      </c>
      <c r="M1191" s="115">
        <f>IF(tbl_cty_phi[[#This Row],[ten_ngan]]=MASTER!$B$1,ROW(),"")</f>
        <v>1191</v>
      </c>
    </row>
    <row r="1192" spans="9:13">
      <c r="I1192" s="113" t="s">
        <v>2104</v>
      </c>
      <c r="J1192" s="113" t="s">
        <v>2105</v>
      </c>
      <c r="K1192" s="113" t="s">
        <v>893</v>
      </c>
      <c r="L1192" s="114" t="s">
        <v>942</v>
      </c>
      <c r="M1192" s="115">
        <f>IF(tbl_cty_phi[[#This Row],[ten_ngan]]=MASTER!$B$1,ROW(),"")</f>
        <v>1192</v>
      </c>
    </row>
    <row r="1193" spans="9:13">
      <c r="I1193" s="113" t="s">
        <v>2106</v>
      </c>
      <c r="J1193" s="113" t="s">
        <v>2107</v>
      </c>
      <c r="K1193" s="113" t="s">
        <v>893</v>
      </c>
      <c r="L1193" s="114" t="s">
        <v>942</v>
      </c>
      <c r="M1193" s="115">
        <f>IF(tbl_cty_phi[[#This Row],[ten_ngan]]=MASTER!$B$1,ROW(),"")</f>
        <v>1193</v>
      </c>
    </row>
    <row r="1194" spans="9:13">
      <c r="I1194" s="113" t="s">
        <v>2108</v>
      </c>
      <c r="J1194" s="113" t="s">
        <v>2109</v>
      </c>
      <c r="K1194" s="113" t="s">
        <v>893</v>
      </c>
      <c r="L1194" s="114" t="s">
        <v>942</v>
      </c>
      <c r="M1194" s="115">
        <f>IF(tbl_cty_phi[[#This Row],[ten_ngan]]=MASTER!$B$1,ROW(),"")</f>
        <v>1194</v>
      </c>
    </row>
    <row r="1195" spans="9:13">
      <c r="I1195" s="113" t="s">
        <v>2110</v>
      </c>
      <c r="J1195" s="113" t="s">
        <v>2111</v>
      </c>
      <c r="K1195" s="113" t="s">
        <v>893</v>
      </c>
      <c r="L1195" s="114" t="s">
        <v>942</v>
      </c>
      <c r="M1195" s="115">
        <f>IF(tbl_cty_phi[[#This Row],[ten_ngan]]=MASTER!$B$1,ROW(),"")</f>
        <v>1195</v>
      </c>
    </row>
    <row r="1196" spans="9:13">
      <c r="I1196" s="113" t="s">
        <v>2112</v>
      </c>
      <c r="J1196" s="113" t="s">
        <v>2113</v>
      </c>
      <c r="K1196" s="113" t="s">
        <v>893</v>
      </c>
      <c r="L1196" s="114" t="s">
        <v>942</v>
      </c>
      <c r="M1196" s="115">
        <f>IF(tbl_cty_phi[[#This Row],[ten_ngan]]=MASTER!$B$1,ROW(),"")</f>
        <v>1196</v>
      </c>
    </row>
    <row r="1197" spans="9:13">
      <c r="I1197" s="113" t="s">
        <v>2114</v>
      </c>
      <c r="J1197" s="113" t="s">
        <v>2115</v>
      </c>
      <c r="K1197" s="113" t="s">
        <v>893</v>
      </c>
      <c r="L1197" s="114" t="s">
        <v>942</v>
      </c>
      <c r="M1197" s="115">
        <f>IF(tbl_cty_phi[[#This Row],[ten_ngan]]=MASTER!$B$1,ROW(),"")</f>
        <v>1197</v>
      </c>
    </row>
    <row r="1198" spans="9:13">
      <c r="I1198" s="113" t="s">
        <v>2116</v>
      </c>
      <c r="J1198" s="113" t="s">
        <v>2117</v>
      </c>
      <c r="K1198" s="113" t="s">
        <v>893</v>
      </c>
      <c r="L1198" s="114" t="s">
        <v>942</v>
      </c>
      <c r="M1198" s="115">
        <f>IF(tbl_cty_phi[[#This Row],[ten_ngan]]=MASTER!$B$1,ROW(),"")</f>
        <v>1198</v>
      </c>
    </row>
    <row r="1199" spans="9:13">
      <c r="I1199" s="113" t="s">
        <v>2118</v>
      </c>
      <c r="J1199" s="113" t="s">
        <v>2119</v>
      </c>
      <c r="K1199" s="113" t="s">
        <v>893</v>
      </c>
      <c r="L1199" s="114" t="s">
        <v>942</v>
      </c>
      <c r="M1199" s="115">
        <f>IF(tbl_cty_phi[[#This Row],[ten_ngan]]=MASTER!$B$1,ROW(),"")</f>
        <v>1199</v>
      </c>
    </row>
    <row r="1200" spans="9:13">
      <c r="I1200" s="113" t="s">
        <v>2120</v>
      </c>
      <c r="J1200" s="113" t="s">
        <v>2121</v>
      </c>
      <c r="K1200" s="113" t="s">
        <v>893</v>
      </c>
      <c r="L1200" s="114" t="s">
        <v>942</v>
      </c>
      <c r="M1200" s="115">
        <f>IF(tbl_cty_phi[[#This Row],[ten_ngan]]=MASTER!$B$1,ROW(),"")</f>
        <v>1200</v>
      </c>
    </row>
    <row r="1201" spans="9:13">
      <c r="I1201" s="113" t="s">
        <v>2122</v>
      </c>
      <c r="J1201" s="113" t="s">
        <v>2123</v>
      </c>
      <c r="K1201" s="113" t="s">
        <v>893</v>
      </c>
      <c r="L1201" s="114" t="s">
        <v>942</v>
      </c>
      <c r="M1201" s="115">
        <f>IF(tbl_cty_phi[[#This Row],[ten_ngan]]=MASTER!$B$1,ROW(),"")</f>
        <v>1201</v>
      </c>
    </row>
    <row r="1202" spans="9:13">
      <c r="I1202" s="113" t="s">
        <v>2124</v>
      </c>
      <c r="J1202" s="113" t="s">
        <v>2125</v>
      </c>
      <c r="K1202" s="113" t="s">
        <v>893</v>
      </c>
      <c r="L1202" s="114" t="s">
        <v>942</v>
      </c>
      <c r="M1202" s="115">
        <f>IF(tbl_cty_phi[[#This Row],[ten_ngan]]=MASTER!$B$1,ROW(),"")</f>
        <v>1202</v>
      </c>
    </row>
    <row r="1203" spans="9:13">
      <c r="I1203" s="113" t="s">
        <v>2126</v>
      </c>
      <c r="J1203" s="113" t="s">
        <v>2127</v>
      </c>
      <c r="K1203" s="113" t="s">
        <v>893</v>
      </c>
      <c r="L1203" s="114" t="s">
        <v>942</v>
      </c>
      <c r="M1203" s="115">
        <f>IF(tbl_cty_phi[[#This Row],[ten_ngan]]=MASTER!$B$1,ROW(),"")</f>
        <v>1203</v>
      </c>
    </row>
    <row r="1204" spans="9:13">
      <c r="I1204" s="113" t="s">
        <v>2128</v>
      </c>
      <c r="J1204" s="113" t="s">
        <v>2129</v>
      </c>
      <c r="K1204" s="113" t="s">
        <v>893</v>
      </c>
      <c r="L1204" s="114" t="s">
        <v>942</v>
      </c>
      <c r="M1204" s="115">
        <f>IF(tbl_cty_phi[[#This Row],[ten_ngan]]=MASTER!$B$1,ROW(),"")</f>
        <v>1204</v>
      </c>
    </row>
    <row r="1205" spans="9:13">
      <c r="I1205" s="113" t="s">
        <v>2130</v>
      </c>
      <c r="J1205" s="113" t="s">
        <v>2131</v>
      </c>
      <c r="K1205" s="113" t="s">
        <v>893</v>
      </c>
      <c r="L1205" s="114" t="s">
        <v>942</v>
      </c>
      <c r="M1205" s="115">
        <f>IF(tbl_cty_phi[[#This Row],[ten_ngan]]=MASTER!$B$1,ROW(),"")</f>
        <v>1205</v>
      </c>
    </row>
    <row r="1206" spans="9:13">
      <c r="I1206" s="113" t="s">
        <v>2132</v>
      </c>
      <c r="J1206" s="113" t="s">
        <v>2133</v>
      </c>
      <c r="K1206" s="113" t="s">
        <v>893</v>
      </c>
      <c r="L1206" s="114" t="s">
        <v>942</v>
      </c>
      <c r="M1206" s="115">
        <f>IF(tbl_cty_phi[[#This Row],[ten_ngan]]=MASTER!$B$1,ROW(),"")</f>
        <v>1206</v>
      </c>
    </row>
    <row r="1207" spans="9:13">
      <c r="I1207" s="113" t="s">
        <v>2134</v>
      </c>
      <c r="J1207" s="113" t="s">
        <v>2135</v>
      </c>
      <c r="K1207" s="113" t="s">
        <v>893</v>
      </c>
      <c r="L1207" s="114" t="s">
        <v>942</v>
      </c>
      <c r="M1207" s="115">
        <f>IF(tbl_cty_phi[[#This Row],[ten_ngan]]=MASTER!$B$1,ROW(),"")</f>
        <v>1207</v>
      </c>
    </row>
    <row r="1208" spans="9:13">
      <c r="I1208" s="113" t="s">
        <v>2136</v>
      </c>
      <c r="J1208" s="113" t="s">
        <v>2137</v>
      </c>
      <c r="K1208" s="113" t="s">
        <v>893</v>
      </c>
      <c r="L1208" s="114" t="s">
        <v>942</v>
      </c>
      <c r="M1208" s="115">
        <f>IF(tbl_cty_phi[[#This Row],[ten_ngan]]=MASTER!$B$1,ROW(),"")</f>
        <v>1208</v>
      </c>
    </row>
    <row r="1209" spans="9:13">
      <c r="I1209" s="113" t="s">
        <v>2138</v>
      </c>
      <c r="J1209" s="113" t="s">
        <v>2139</v>
      </c>
      <c r="K1209" s="113" t="s">
        <v>893</v>
      </c>
      <c r="L1209" s="114" t="s">
        <v>942</v>
      </c>
      <c r="M1209" s="115">
        <f>IF(tbl_cty_phi[[#This Row],[ten_ngan]]=MASTER!$B$1,ROW(),"")</f>
        <v>1209</v>
      </c>
    </row>
    <row r="1210" spans="9:13">
      <c r="I1210" s="113" t="s">
        <v>2140</v>
      </c>
      <c r="J1210" s="113" t="s">
        <v>2141</v>
      </c>
      <c r="K1210" s="113" t="s">
        <v>893</v>
      </c>
      <c r="L1210" s="114" t="s">
        <v>942</v>
      </c>
      <c r="M1210" s="115">
        <f>IF(tbl_cty_phi[[#This Row],[ten_ngan]]=MASTER!$B$1,ROW(),"")</f>
        <v>1210</v>
      </c>
    </row>
    <row r="1211" spans="9:13">
      <c r="I1211" s="113" t="s">
        <v>2142</v>
      </c>
      <c r="J1211" s="113" t="s">
        <v>2143</v>
      </c>
      <c r="K1211" s="113" t="s">
        <v>893</v>
      </c>
      <c r="L1211" s="114" t="s">
        <v>942</v>
      </c>
      <c r="M1211" s="115">
        <f>IF(tbl_cty_phi[[#This Row],[ten_ngan]]=MASTER!$B$1,ROW(),"")</f>
        <v>1211</v>
      </c>
    </row>
    <row r="1212" spans="9:13">
      <c r="I1212" s="113" t="s">
        <v>2144</v>
      </c>
      <c r="J1212" s="113" t="s">
        <v>2145</v>
      </c>
      <c r="K1212" s="113" t="s">
        <v>893</v>
      </c>
      <c r="L1212" s="114" t="s">
        <v>942</v>
      </c>
      <c r="M1212" s="115">
        <f>IF(tbl_cty_phi[[#This Row],[ten_ngan]]=MASTER!$B$1,ROW(),"")</f>
        <v>1212</v>
      </c>
    </row>
    <row r="1213" spans="9:13">
      <c r="I1213" s="113" t="s">
        <v>2146</v>
      </c>
      <c r="J1213" s="113" t="s">
        <v>2147</v>
      </c>
      <c r="K1213" s="113" t="s">
        <v>893</v>
      </c>
      <c r="L1213" s="114" t="s">
        <v>942</v>
      </c>
      <c r="M1213" s="115">
        <f>IF(tbl_cty_phi[[#This Row],[ten_ngan]]=MASTER!$B$1,ROW(),"")</f>
        <v>1213</v>
      </c>
    </row>
    <row r="1214" spans="9:13">
      <c r="I1214" s="113" t="s">
        <v>2148</v>
      </c>
      <c r="J1214" s="113" t="s">
        <v>2149</v>
      </c>
      <c r="K1214" s="113" t="s">
        <v>893</v>
      </c>
      <c r="L1214" s="114" t="s">
        <v>942</v>
      </c>
      <c r="M1214" s="115">
        <f>IF(tbl_cty_phi[[#This Row],[ten_ngan]]=MASTER!$B$1,ROW(),"")</f>
        <v>1214</v>
      </c>
    </row>
    <row r="1215" spans="9:13">
      <c r="I1215" s="113" t="s">
        <v>2150</v>
      </c>
      <c r="J1215" s="113" t="s">
        <v>2151</v>
      </c>
      <c r="K1215" s="113" t="s">
        <v>893</v>
      </c>
      <c r="L1215" s="114" t="s">
        <v>942</v>
      </c>
      <c r="M1215" s="115">
        <f>IF(tbl_cty_phi[[#This Row],[ten_ngan]]=MASTER!$B$1,ROW(),"")</f>
        <v>1215</v>
      </c>
    </row>
    <row r="1216" spans="9:13">
      <c r="I1216" s="113" t="s">
        <v>2152</v>
      </c>
      <c r="J1216" s="113" t="s">
        <v>2153</v>
      </c>
      <c r="K1216" s="113" t="s">
        <v>893</v>
      </c>
      <c r="L1216" s="114" t="s">
        <v>942</v>
      </c>
      <c r="M1216" s="115">
        <f>IF(tbl_cty_phi[[#This Row],[ten_ngan]]=MASTER!$B$1,ROW(),"")</f>
        <v>1216</v>
      </c>
    </row>
    <row r="1217" spans="9:13">
      <c r="I1217" s="113" t="s">
        <v>2154</v>
      </c>
      <c r="J1217" s="113" t="s">
        <v>2155</v>
      </c>
      <c r="K1217" s="113" t="s">
        <v>893</v>
      </c>
      <c r="L1217" s="114" t="s">
        <v>942</v>
      </c>
      <c r="M1217" s="115">
        <f>IF(tbl_cty_phi[[#This Row],[ten_ngan]]=MASTER!$B$1,ROW(),"")</f>
        <v>1217</v>
      </c>
    </row>
    <row r="1218" spans="9:13">
      <c r="I1218" s="113" t="s">
        <v>2156</v>
      </c>
      <c r="J1218" s="113" t="s">
        <v>2157</v>
      </c>
      <c r="K1218" s="113" t="s">
        <v>893</v>
      </c>
      <c r="L1218" s="114" t="s">
        <v>942</v>
      </c>
      <c r="M1218" s="115">
        <f>IF(tbl_cty_phi[[#This Row],[ten_ngan]]=MASTER!$B$1,ROW(),"")</f>
        <v>1218</v>
      </c>
    </row>
    <row r="1219" spans="9:13">
      <c r="I1219" s="113" t="s">
        <v>2158</v>
      </c>
      <c r="J1219" s="113" t="s">
        <v>2159</v>
      </c>
      <c r="K1219" s="113" t="s">
        <v>893</v>
      </c>
      <c r="L1219" s="114" t="s">
        <v>942</v>
      </c>
      <c r="M1219" s="115">
        <f>IF(tbl_cty_phi[[#This Row],[ten_ngan]]=MASTER!$B$1,ROW(),"")</f>
        <v>1219</v>
      </c>
    </row>
    <row r="1220" spans="9:13">
      <c r="I1220" s="113" t="s">
        <v>2160</v>
      </c>
      <c r="J1220" s="113" t="s">
        <v>2161</v>
      </c>
      <c r="K1220" s="113" t="s">
        <v>893</v>
      </c>
      <c r="L1220" s="114" t="s">
        <v>942</v>
      </c>
      <c r="M1220" s="115">
        <f>IF(tbl_cty_phi[[#This Row],[ten_ngan]]=MASTER!$B$1,ROW(),"")</f>
        <v>1220</v>
      </c>
    </row>
    <row r="1221" spans="9:13">
      <c r="I1221" s="113" t="s">
        <v>2162</v>
      </c>
      <c r="J1221" s="113" t="s">
        <v>2163</v>
      </c>
      <c r="K1221" s="113" t="s">
        <v>893</v>
      </c>
      <c r="L1221" s="114" t="s">
        <v>942</v>
      </c>
      <c r="M1221" s="115">
        <f>IF(tbl_cty_phi[[#This Row],[ten_ngan]]=MASTER!$B$1,ROW(),"")</f>
        <v>1221</v>
      </c>
    </row>
    <row r="1222" spans="9:13">
      <c r="I1222" s="113" t="s">
        <v>2164</v>
      </c>
      <c r="J1222" s="113" t="s">
        <v>2165</v>
      </c>
      <c r="K1222" s="113" t="s">
        <v>893</v>
      </c>
      <c r="L1222" s="114" t="s">
        <v>942</v>
      </c>
      <c r="M1222" s="115">
        <f>IF(tbl_cty_phi[[#This Row],[ten_ngan]]=MASTER!$B$1,ROW(),"")</f>
        <v>1222</v>
      </c>
    </row>
    <row r="1223" spans="9:13">
      <c r="I1223" s="113" t="s">
        <v>2166</v>
      </c>
      <c r="J1223" s="113" t="s">
        <v>2167</v>
      </c>
      <c r="K1223" s="113" t="s">
        <v>893</v>
      </c>
      <c r="L1223" s="114" t="s">
        <v>942</v>
      </c>
      <c r="M1223" s="115">
        <f>IF(tbl_cty_phi[[#This Row],[ten_ngan]]=MASTER!$B$1,ROW(),"")</f>
        <v>1223</v>
      </c>
    </row>
    <row r="1224" spans="9:13">
      <c r="I1224" s="113" t="s">
        <v>2168</v>
      </c>
      <c r="J1224" s="113" t="s">
        <v>2169</v>
      </c>
      <c r="K1224" s="113" t="s">
        <v>893</v>
      </c>
      <c r="L1224" s="114" t="s">
        <v>942</v>
      </c>
      <c r="M1224" s="115">
        <f>IF(tbl_cty_phi[[#This Row],[ten_ngan]]=MASTER!$B$1,ROW(),"")</f>
        <v>1224</v>
      </c>
    </row>
    <row r="1225" spans="9:13">
      <c r="I1225" s="113" t="s">
        <v>2170</v>
      </c>
      <c r="J1225" s="113" t="s">
        <v>2171</v>
      </c>
      <c r="K1225" s="113" t="s">
        <v>893</v>
      </c>
      <c r="L1225" s="114" t="s">
        <v>942</v>
      </c>
      <c r="M1225" s="115">
        <f>IF(tbl_cty_phi[[#This Row],[ten_ngan]]=MASTER!$B$1,ROW(),"")</f>
        <v>1225</v>
      </c>
    </row>
    <row r="1226" spans="9:13">
      <c r="I1226" s="113" t="s">
        <v>2172</v>
      </c>
      <c r="J1226" s="113" t="s">
        <v>2173</v>
      </c>
      <c r="K1226" s="113" t="s">
        <v>893</v>
      </c>
      <c r="L1226" s="114" t="s">
        <v>942</v>
      </c>
      <c r="M1226" s="115">
        <f>IF(tbl_cty_phi[[#This Row],[ten_ngan]]=MASTER!$B$1,ROW(),"")</f>
        <v>1226</v>
      </c>
    </row>
    <row r="1227" spans="9:13">
      <c r="I1227" s="113" t="s">
        <v>1927</v>
      </c>
      <c r="J1227" s="113" t="s">
        <v>1928</v>
      </c>
      <c r="K1227" s="113" t="s">
        <v>1929</v>
      </c>
      <c r="L1227" s="114" t="s">
        <v>1524</v>
      </c>
      <c r="M1227" s="115" t="str">
        <f>IF(tbl_cty_phi[[#This Row],[ten_ngan]]=MASTER!$B$1,ROW(),"")</f>
        <v/>
      </c>
    </row>
    <row r="1228" spans="9:13">
      <c r="I1228" s="113" t="s">
        <v>1930</v>
      </c>
      <c r="J1228" s="113" t="s">
        <v>1931</v>
      </c>
      <c r="K1228" s="113" t="s">
        <v>1929</v>
      </c>
      <c r="L1228" s="114" t="s">
        <v>1524</v>
      </c>
      <c r="M1228" s="115" t="str">
        <f>IF(tbl_cty_phi[[#This Row],[ten_ngan]]=MASTER!$B$1,ROW(),"")</f>
        <v/>
      </c>
    </row>
    <row r="1229" spans="9:13">
      <c r="I1229" s="113" t="s">
        <v>1932</v>
      </c>
      <c r="J1229" s="113" t="s">
        <v>1933</v>
      </c>
      <c r="K1229" s="113" t="s">
        <v>1929</v>
      </c>
      <c r="L1229" s="114" t="s">
        <v>1524</v>
      </c>
      <c r="M1229" s="115" t="str">
        <f>IF(tbl_cty_phi[[#This Row],[ten_ngan]]=MASTER!$B$1,ROW(),"")</f>
        <v/>
      </c>
    </row>
    <row r="1230" spans="9:13">
      <c r="I1230" s="113" t="s">
        <v>1934</v>
      </c>
      <c r="J1230" s="113" t="s">
        <v>1935</v>
      </c>
      <c r="K1230" s="113" t="s">
        <v>1929</v>
      </c>
      <c r="L1230" s="114" t="s">
        <v>1524</v>
      </c>
      <c r="M1230" s="115" t="str">
        <f>IF(tbl_cty_phi[[#This Row],[ten_ngan]]=MASTER!$B$1,ROW(),"")</f>
        <v/>
      </c>
    </row>
    <row r="1231" spans="9:13">
      <c r="I1231" s="113" t="s">
        <v>2027</v>
      </c>
      <c r="J1231" s="113" t="s">
        <v>2028</v>
      </c>
      <c r="K1231" s="113" t="s">
        <v>2029</v>
      </c>
      <c r="L1231" s="114" t="s">
        <v>1524</v>
      </c>
      <c r="M1231" s="115" t="str">
        <f>IF(tbl_cty_phi[[#This Row],[ten_ngan]]=MASTER!$B$1,ROW(),"")</f>
        <v/>
      </c>
    </row>
    <row r="1232" spans="9:13">
      <c r="I1232" s="113" t="s">
        <v>2030</v>
      </c>
      <c r="J1232" s="113" t="s">
        <v>2031</v>
      </c>
      <c r="K1232" s="113" t="s">
        <v>2029</v>
      </c>
      <c r="L1232" s="114" t="s">
        <v>1524</v>
      </c>
      <c r="M1232" s="115" t="str">
        <f>IF(tbl_cty_phi[[#This Row],[ten_ngan]]=MASTER!$B$1,ROW(),"")</f>
        <v/>
      </c>
    </row>
    <row r="1233" spans="9:13">
      <c r="I1233" s="113" t="s">
        <v>2032</v>
      </c>
      <c r="J1233" s="113" t="s">
        <v>2033</v>
      </c>
      <c r="K1233" s="113" t="s">
        <v>2029</v>
      </c>
      <c r="L1233" s="114" t="s">
        <v>1524</v>
      </c>
      <c r="M1233" s="115" t="str">
        <f>IF(tbl_cty_phi[[#This Row],[ten_ngan]]=MASTER!$B$1,ROW(),"")</f>
        <v/>
      </c>
    </row>
    <row r="1234" spans="9:13">
      <c r="I1234" s="113" t="s">
        <v>2034</v>
      </c>
      <c r="J1234" s="113" t="s">
        <v>2035</v>
      </c>
      <c r="K1234" s="113" t="s">
        <v>2029</v>
      </c>
      <c r="L1234" s="114" t="s">
        <v>1524</v>
      </c>
      <c r="M1234" s="115" t="str">
        <f>IF(tbl_cty_phi[[#This Row],[ten_ngan]]=MASTER!$B$1,ROW(),"")</f>
        <v/>
      </c>
    </row>
    <row r="1235" spans="9:13">
      <c r="I1235" s="113" t="s">
        <v>860</v>
      </c>
      <c r="J1235" s="113" t="s">
        <v>861</v>
      </c>
      <c r="K1235" s="113" t="s">
        <v>859</v>
      </c>
      <c r="L1235" s="114" t="s">
        <v>1524</v>
      </c>
      <c r="M1235" s="115" t="str">
        <f>IF(tbl_cty_phi[[#This Row],[ten_ngan]]=MASTER!$B$1,ROW(),"")</f>
        <v/>
      </c>
    </row>
  </sheetData>
  <pageMargins left="0.7" right="0.7" top="0.75" bottom="0.75" header="0.3" footer="0.3"/>
  <pageSetup paperSize="9"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sheetPr codeName="Sheet5">
    <tabColor rgb="FFFFFF00"/>
    <outlinePr summaryBelow="0" summaryRight="0"/>
    <pageSetUpPr fitToPage="1"/>
  </sheetPr>
  <dimension ref="A1:W76"/>
  <sheetViews>
    <sheetView showGridLines="0" showZeros="0" zoomScale="90" zoomScaleNormal="90" workbookViewId="0">
      <pane xSplit="4" ySplit="12" topLeftCell="H16" activePane="bottomRight" state="frozen"/>
      <selection pane="topRight" activeCell="F1" sqref="F1"/>
      <selection pane="bottomLeft" activeCell="A13" sqref="A13"/>
      <selection pane="bottomRight" activeCell="N27" sqref="N27"/>
    </sheetView>
  </sheetViews>
  <sheetFormatPr defaultColWidth="9.140625" defaultRowHeight="12.75"/>
  <cols>
    <col min="1" max="1" width="35.5703125" style="494" customWidth="1"/>
    <col min="2" max="2" width="48.7109375" style="494" customWidth="1"/>
    <col min="3" max="4" width="11.85546875" style="442" customWidth="1"/>
    <col min="5" max="16" width="10.42578125" style="442" customWidth="1"/>
    <col min="17" max="17" width="28.140625" style="442" customWidth="1"/>
    <col min="18" max="18" width="21.85546875" style="488" customWidth="1"/>
    <col min="19" max="19" width="6.28515625" style="495" customWidth="1"/>
    <col min="20" max="21" width="0" style="445" hidden="1" customWidth="1"/>
    <col min="22" max="16384" width="9.140625" style="445"/>
  </cols>
  <sheetData>
    <row r="1" spans="1:23">
      <c r="A1" s="437" t="s">
        <v>51</v>
      </c>
      <c r="B1" s="438" t="s">
        <v>942</v>
      </c>
      <c r="C1" s="439"/>
      <c r="D1" s="439"/>
      <c r="E1" s="440"/>
      <c r="F1" s="441"/>
      <c r="G1" s="441"/>
      <c r="H1" s="441"/>
      <c r="I1" s="441"/>
      <c r="J1" s="441"/>
      <c r="K1" s="441"/>
      <c r="L1" s="441"/>
      <c r="M1" s="441"/>
      <c r="Q1" s="440"/>
      <c r="R1" s="443"/>
      <c r="S1" s="444"/>
    </row>
    <row r="2" spans="1:23">
      <c r="A2" s="446" t="s">
        <v>6</v>
      </c>
      <c r="B2" s="447" t="s">
        <v>360</v>
      </c>
      <c r="C2" s="448" t="s">
        <v>5</v>
      </c>
      <c r="D2" s="449" t="s">
        <v>4</v>
      </c>
      <c r="E2" s="450" t="s">
        <v>3</v>
      </c>
      <c r="F2" s="451"/>
      <c r="G2" s="441"/>
      <c r="H2" s="441"/>
      <c r="I2" s="441"/>
      <c r="J2" s="441"/>
      <c r="K2" s="451"/>
      <c r="L2" s="451"/>
      <c r="M2" s="451"/>
      <c r="N2" s="452" t="s">
        <v>50</v>
      </c>
      <c r="O2" s="453"/>
      <c r="P2" s="13">
        <v>2014</v>
      </c>
      <c r="Q2" s="440"/>
      <c r="R2" s="443"/>
      <c r="S2" s="444"/>
    </row>
    <row r="3" spans="1:23">
      <c r="A3" s="446" t="s">
        <v>1638</v>
      </c>
      <c r="B3" s="454" t="s">
        <v>2407</v>
      </c>
      <c r="C3" s="455">
        <v>21</v>
      </c>
      <c r="D3" s="456">
        <v>12</v>
      </c>
      <c r="E3" s="457">
        <v>2013</v>
      </c>
      <c r="F3" s="451"/>
      <c r="G3" s="451"/>
      <c r="H3" s="441"/>
      <c r="I3" s="441"/>
      <c r="J3" s="441"/>
      <c r="K3" s="451"/>
      <c r="L3" s="451"/>
      <c r="M3" s="451"/>
      <c r="N3" s="452" t="s">
        <v>49</v>
      </c>
      <c r="O3" s="453"/>
      <c r="P3" s="458">
        <v>1000</v>
      </c>
      <c r="Q3" s="440"/>
      <c r="R3" s="443"/>
      <c r="S3" s="444"/>
    </row>
    <row r="4" spans="1:23" ht="12.75" customHeight="1">
      <c r="A4" s="459" t="s">
        <v>1639</v>
      </c>
      <c r="B4" s="460" t="s">
        <v>2357</v>
      </c>
      <c r="C4" s="461"/>
      <c r="D4" s="462">
        <v>12</v>
      </c>
      <c r="E4" s="463">
        <v>2013</v>
      </c>
      <c r="F4" s="451"/>
      <c r="G4" s="441"/>
      <c r="H4" s="441"/>
      <c r="I4" s="441"/>
      <c r="J4" s="441"/>
      <c r="K4" s="451"/>
      <c r="L4" s="451"/>
      <c r="M4" s="451"/>
      <c r="N4" s="451"/>
      <c r="O4" s="451"/>
      <c r="P4" s="451"/>
      <c r="Q4" s="464"/>
      <c r="R4" s="443"/>
      <c r="S4" s="444"/>
    </row>
    <row r="5" spans="1:23">
      <c r="A5" s="465"/>
      <c r="B5" s="467"/>
      <c r="Q5" s="468"/>
      <c r="R5" s="443"/>
      <c r="S5" s="444"/>
    </row>
    <row r="6" spans="1:23">
      <c r="A6" s="441"/>
      <c r="B6" s="469" t="s">
        <v>54</v>
      </c>
      <c r="C6" s="470">
        <f t="array" ref="C6:S6">C7:S7+C8:S8</f>
        <v>31281042.308564793</v>
      </c>
      <c r="D6" s="471">
        <v>2606753.5257137329</v>
      </c>
      <c r="E6" s="471">
        <v>2551500.378000001</v>
      </c>
      <c r="F6" s="471">
        <v>2338776.8369999998</v>
      </c>
      <c r="G6" s="471">
        <v>2607564.8551000003</v>
      </c>
      <c r="H6" s="471">
        <v>2611401.9958500001</v>
      </c>
      <c r="I6" s="471">
        <v>1936784.9047000005</v>
      </c>
      <c r="J6" s="471">
        <v>2610279.5511038899</v>
      </c>
      <c r="K6" s="471">
        <v>3097526.9660525611</v>
      </c>
      <c r="L6" s="471">
        <v>3068209.3567949794</v>
      </c>
      <c r="M6" s="471">
        <v>2314827.0606165724</v>
      </c>
      <c r="N6" s="471">
        <v>2724035.3774426663</v>
      </c>
      <c r="O6" s="471">
        <v>2054609.863276294</v>
      </c>
      <c r="P6" s="471">
        <v>3365525.1626278232</v>
      </c>
      <c r="Q6" s="472">
        <v>0</v>
      </c>
      <c r="R6" s="473">
        <v>0</v>
      </c>
      <c r="S6" s="474">
        <v>0</v>
      </c>
    </row>
    <row r="7" spans="1:23">
      <c r="A7" s="466"/>
      <c r="B7" s="475" t="s">
        <v>48</v>
      </c>
      <c r="C7" s="476">
        <f>SUM(E7:P7)</f>
        <v>50188153.285214841</v>
      </c>
      <c r="D7" s="477">
        <f>IFERROR(AVERAGE(E7:P7),0)</f>
        <v>4182346.1071012369</v>
      </c>
      <c r="E7" s="477">
        <f>SUMIFS(tbl_master[m01],tbl_master[ns_phi],"&lt;A",tbl_master[m01],"&gt;0")</f>
        <v>4040838.8229999999</v>
      </c>
      <c r="F7" s="477">
        <f>SUMIFS(tbl_master[m02],tbl_master[ns_phi],"&lt;A",tbl_master[m02],"&gt;0")</f>
        <v>3036653.2349999999</v>
      </c>
      <c r="G7" s="477">
        <f>SUMIFS(tbl_master[m03],tbl_master[ns_phi],"&lt;A",tbl_master[m03],"&gt;0")</f>
        <v>3943452.7271000003</v>
      </c>
      <c r="H7" s="477">
        <f>SUMIFS(tbl_master[m04],tbl_master[ns_phi],"&lt;A",tbl_master[m04],"&gt;0")</f>
        <v>3862357.1498500002</v>
      </c>
      <c r="I7" s="477">
        <f>SUMIFS(tbl_master[m05],tbl_master[ns_phi],"&lt;A",tbl_master[m05],"&gt;0")</f>
        <v>2992836.4937</v>
      </c>
      <c r="J7" s="477">
        <f>SUMIFS(tbl_master[m06],tbl_master[ns_phi],"&lt;A",tbl_master[m06],"&gt;0")</f>
        <v>3952807.1979987598</v>
      </c>
      <c r="K7" s="477">
        <f>SUMIFS(tbl_master[m07],tbl_master[ns_phi],"&lt;A",tbl_master[m07],"&gt;0")</f>
        <v>4676840.6965658879</v>
      </c>
      <c r="L7" s="477">
        <f>SUMIFS(tbl_master[m08],tbl_master[ns_phi],"&lt;A",tbl_master[m08],"&gt;0")</f>
        <v>4619642.1418225504</v>
      </c>
      <c r="M7" s="477">
        <f>SUMIFS(tbl_master[m09],tbl_master[ns_phi],"&lt;A",tbl_master[m09],"&gt;0")</f>
        <v>4249708.4783235872</v>
      </c>
      <c r="N7" s="477">
        <f>SUMIFS(tbl_master[m10],tbl_master[ns_phi],"&lt;A",tbl_master[m10],"&gt;0")</f>
        <v>5017158.0960519733</v>
      </c>
      <c r="O7" s="477">
        <f>SUMIFS(tbl_master[m11],tbl_master[ns_phi],"&lt;A",tbl_master[m11],"&gt;0")</f>
        <v>3818889.3222167096</v>
      </c>
      <c r="P7" s="477">
        <f>SUMIFS(tbl_master[m12],tbl_master[ns_phi],"&lt;A",tbl_master[m12],"&gt;0")</f>
        <v>5976968.9235853665</v>
      </c>
      <c r="Q7" s="464"/>
      <c r="R7" s="443"/>
      <c r="S7" s="444"/>
    </row>
    <row r="8" spans="1:23">
      <c r="A8" s="466"/>
      <c r="B8" s="475" t="s">
        <v>47</v>
      </c>
      <c r="C8" s="478">
        <f>SUM(E8:P8)</f>
        <v>-18907110.976650048</v>
      </c>
      <c r="D8" s="479">
        <f>IFERROR(AVERAGE(E8:P8),0)</f>
        <v>-1575592.581387504</v>
      </c>
      <c r="E8" s="479">
        <f>SUMIFS(tbl_master[m01],tbl_master[ns_phi],"&lt;A",tbl_master[m01],"&lt;0")</f>
        <v>-1489338.4449999989</v>
      </c>
      <c r="F8" s="479">
        <f>SUMIFS(tbl_master[m02],tbl_master[ns_phi],"&lt;A",tbl_master[m02],"&lt;0")</f>
        <v>-697876.39799999993</v>
      </c>
      <c r="G8" s="479">
        <f>SUMIFS(tbl_master[m03],tbl_master[ns_phi],"&lt;A",tbl_master[m03],"&lt;0")</f>
        <v>-1335887.872</v>
      </c>
      <c r="H8" s="479">
        <f>SUMIFS(tbl_master[m04],tbl_master[ns_phi],"&lt;A",tbl_master[m04],"&lt;0")</f>
        <v>-1250955.1540000001</v>
      </c>
      <c r="I8" s="479">
        <f>SUMIFS(tbl_master[m05],tbl_master[ns_phi],"&lt;A",tbl_master[m05],"&lt;0")</f>
        <v>-1056051.5889999995</v>
      </c>
      <c r="J8" s="479">
        <f>SUMIFS(tbl_master[m06],tbl_master[ns_phi],"&lt;A",tbl_master[m06],"&lt;0")</f>
        <v>-1342527.6468948701</v>
      </c>
      <c r="K8" s="479">
        <f>SUMIFS(tbl_master[m07],tbl_master[ns_phi],"&lt;A",tbl_master[m07],"&lt;0")</f>
        <v>-1579313.7305133266</v>
      </c>
      <c r="L8" s="479">
        <f>SUMIFS(tbl_master[m08],tbl_master[ns_phi],"&lt;A",tbl_master[m08],"&lt;0")</f>
        <v>-1551432.7850275713</v>
      </c>
      <c r="M8" s="479">
        <f>SUMIFS(tbl_master[m09],tbl_master[ns_phi],"&lt;A",tbl_master[m09],"&lt;0")</f>
        <v>-1934881.4177070151</v>
      </c>
      <c r="N8" s="479">
        <f>SUMIFS(tbl_master[m10],tbl_master[ns_phi],"&lt;A",tbl_master[m10],"&lt;0")</f>
        <v>-2293122.718609307</v>
      </c>
      <c r="O8" s="479">
        <f>SUMIFS(tbl_master[m11],tbl_master[ns_phi],"&lt;A",tbl_master[m11],"&lt;0")</f>
        <v>-1764279.4589404156</v>
      </c>
      <c r="P8" s="479">
        <f>SUMIFS(tbl_master[m12],tbl_master[ns_phi],"&lt;A",tbl_master[m12],"&lt;0")</f>
        <v>-2611443.7609575433</v>
      </c>
      <c r="Q8" s="464"/>
      <c r="R8" s="443"/>
      <c r="S8" s="444"/>
    </row>
    <row r="9" spans="1:23">
      <c r="A9" s="466"/>
      <c r="B9" s="480" t="s">
        <v>46</v>
      </c>
      <c r="C9" s="476">
        <f>SUM(E9:P9)</f>
        <v>0</v>
      </c>
      <c r="D9" s="477">
        <f>IFERROR(AVERAGE(E9:P9),0)</f>
        <v>0</v>
      </c>
      <c r="E9" s="477">
        <f>SUMIFS(tbl_master[m01],tbl_master[ns_phi],"&gt;=A")</f>
        <v>0</v>
      </c>
      <c r="F9" s="477">
        <f>SUMIFS(tbl_master[m02],tbl_master[ns_phi],"&gt;=A")</f>
        <v>0</v>
      </c>
      <c r="G9" s="477">
        <f>SUMIFS(tbl_master[m03],tbl_master[ns_phi],"&gt;=A")</f>
        <v>0</v>
      </c>
      <c r="H9" s="477">
        <f>SUMIFS(tbl_master[m04],tbl_master[ns_phi],"&gt;=A")</f>
        <v>0</v>
      </c>
      <c r="I9" s="477">
        <f>SUMIFS(tbl_master[m05],tbl_master[ns_phi],"&gt;=A")</f>
        <v>0</v>
      </c>
      <c r="J9" s="477">
        <f>SUMIFS(tbl_master[m06],tbl_master[ns_phi],"&gt;=A")</f>
        <v>0</v>
      </c>
      <c r="K9" s="477">
        <f>SUMIFS(tbl_master[m07],tbl_master[ns_phi],"&gt;=A")</f>
        <v>0</v>
      </c>
      <c r="L9" s="477">
        <f>SUMIFS(tbl_master[m08],tbl_master[ns_phi],"&gt;=A")</f>
        <v>0</v>
      </c>
      <c r="M9" s="477">
        <f>SUMIFS(tbl_master[m09],tbl_master[ns_phi],"&gt;=A")</f>
        <v>0</v>
      </c>
      <c r="N9" s="477">
        <f>SUMIFS(tbl_master[m10],tbl_master[ns_phi],"&gt;=A")</f>
        <v>0</v>
      </c>
      <c r="O9" s="477">
        <f>SUMIFS(tbl_master[m11],tbl_master[ns_phi],"&gt;=A")</f>
        <v>0</v>
      </c>
      <c r="P9" s="477">
        <f>SUMIFS(tbl_master[m12],tbl_master[ns_phi],"&gt;=A")</f>
        <v>0</v>
      </c>
      <c r="Q9" s="464"/>
      <c r="R9" s="443"/>
      <c r="S9" s="444"/>
    </row>
    <row r="10" spans="1:23">
      <c r="A10" s="481"/>
      <c r="B10" s="482"/>
      <c r="C10" s="483" t="b">
        <f>C6=tbl_master[[#Totals],[total]]</f>
        <v>1</v>
      </c>
      <c r="D10" s="483" t="b">
        <f>D6=tbl_master[[#Totals],[average]]</f>
        <v>1</v>
      </c>
      <c r="E10" s="483"/>
      <c r="F10" s="483"/>
      <c r="G10" s="483"/>
      <c r="H10" s="483"/>
      <c r="I10" s="483"/>
      <c r="J10" s="483"/>
      <c r="K10" s="483"/>
      <c r="L10" s="483"/>
      <c r="M10" s="483"/>
      <c r="N10" s="483"/>
      <c r="O10" s="483"/>
      <c r="P10" s="483"/>
      <c r="Q10" s="483"/>
      <c r="R10" s="484"/>
      <c r="S10" s="443"/>
    </row>
    <row r="11" spans="1:23" ht="29.25" customHeight="1">
      <c r="A11" s="34" t="s">
        <v>1607</v>
      </c>
      <c r="B11" s="34" t="s">
        <v>1606</v>
      </c>
      <c r="C11" s="34" t="str">
        <f>"Tổng năm "&amp;P2</f>
        <v>Tổng năm 2014</v>
      </c>
      <c r="D11" s="34" t="s">
        <v>52</v>
      </c>
      <c r="E11" s="35" t="s">
        <v>21</v>
      </c>
      <c r="F11" s="35" t="s">
        <v>20</v>
      </c>
      <c r="G11" s="35" t="s">
        <v>19</v>
      </c>
      <c r="H11" s="35" t="s">
        <v>18</v>
      </c>
      <c r="I11" s="35" t="s">
        <v>17</v>
      </c>
      <c r="J11" s="35" t="s">
        <v>16</v>
      </c>
      <c r="K11" s="35" t="s">
        <v>15</v>
      </c>
      <c r="L11" s="35" t="s">
        <v>14</v>
      </c>
      <c r="M11" s="35" t="s">
        <v>13</v>
      </c>
      <c r="N11" s="35" t="s">
        <v>12</v>
      </c>
      <c r="O11" s="35" t="s">
        <v>11</v>
      </c>
      <c r="P11" s="35" t="s">
        <v>10</v>
      </c>
      <c r="Q11" s="36" t="s">
        <v>45</v>
      </c>
      <c r="R11" s="47" t="s">
        <v>53</v>
      </c>
      <c r="S11" s="47" t="s">
        <v>44</v>
      </c>
    </row>
    <row r="12" spans="1:23" hidden="1">
      <c r="A12" s="485" t="s">
        <v>43</v>
      </c>
      <c r="B12" s="485" t="s">
        <v>42</v>
      </c>
      <c r="C12" s="486" t="s">
        <v>41</v>
      </c>
      <c r="D12" s="486" t="s">
        <v>40</v>
      </c>
      <c r="E12" s="486" t="s">
        <v>39</v>
      </c>
      <c r="F12" s="486" t="s">
        <v>38</v>
      </c>
      <c r="G12" s="486" t="s">
        <v>37</v>
      </c>
      <c r="H12" s="486" t="s">
        <v>36</v>
      </c>
      <c r="I12" s="486" t="s">
        <v>35</v>
      </c>
      <c r="J12" s="486" t="s">
        <v>34</v>
      </c>
      <c r="K12" s="486" t="s">
        <v>33</v>
      </c>
      <c r="L12" s="486" t="s">
        <v>32</v>
      </c>
      <c r="M12" s="486" t="s">
        <v>31</v>
      </c>
      <c r="N12" s="486" t="s">
        <v>30</v>
      </c>
      <c r="O12" s="486" t="s">
        <v>29</v>
      </c>
      <c r="P12" s="486" t="s">
        <v>28</v>
      </c>
      <c r="Q12" s="486" t="s">
        <v>27</v>
      </c>
      <c r="R12" s="487" t="s">
        <v>26</v>
      </c>
      <c r="S12" s="487" t="s">
        <v>25</v>
      </c>
      <c r="T12" s="487" t="s">
        <v>948</v>
      </c>
      <c r="U12" s="487" t="s">
        <v>949</v>
      </c>
      <c r="V12" s="612" t="s">
        <v>2465</v>
      </c>
      <c r="W12" s="612" t="s">
        <v>2466</v>
      </c>
    </row>
    <row r="13" spans="1:23">
      <c r="A13" s="488"/>
      <c r="B13" s="488"/>
      <c r="C13" s="489">
        <f>SUM(tbl_master[[#This Row],[m01]:[m12]])</f>
        <v>0</v>
      </c>
      <c r="D13" s="489">
        <f>IFERROR(AVERAGE(tbl_master[[#This Row],[m01]:[m12]]),0)</f>
        <v>0</v>
      </c>
      <c r="E13" s="489">
        <f>'Blue Lagoon'!E38/1000</f>
        <v>0</v>
      </c>
      <c r="F13" s="489">
        <f>'Blue Lagoon'!F38/1000</f>
        <v>0</v>
      </c>
      <c r="G13" s="489">
        <f>'Blue Lagoon'!G38/1000</f>
        <v>0</v>
      </c>
      <c r="H13" s="489">
        <f>'Blue Lagoon'!H38/1000</f>
        <v>0</v>
      </c>
      <c r="I13" s="489">
        <f>'Blue Lagoon'!I38/1000</f>
        <v>0</v>
      </c>
      <c r="J13" s="489">
        <f>'Blue Lagoon'!J38/1000</f>
        <v>0</v>
      </c>
      <c r="K13" s="489">
        <f>'Blue Lagoon'!K38/1000</f>
        <v>0</v>
      </c>
      <c r="L13" s="489">
        <f>'Blue Lagoon'!L38/1000</f>
        <v>0</v>
      </c>
      <c r="M13" s="489">
        <f>'Blue Lagoon'!M38/1000</f>
        <v>0</v>
      </c>
      <c r="N13" s="489">
        <f>'Blue Lagoon'!N38/1000</f>
        <v>0</v>
      </c>
      <c r="O13" s="489">
        <f>'Blue Lagoon'!O38/1000</f>
        <v>0</v>
      </c>
      <c r="P13" s="489">
        <f>'Blue Lagoon'!P38/1000</f>
        <v>0</v>
      </c>
      <c r="R13" s="490">
        <f>IFERROR(VLOOKUP(tbl_master[[#This Row],[ns_phi]],tbl_cty_phi[[ten_phi]:[ten_nhom_phi]],2,0),0)</f>
        <v>0</v>
      </c>
      <c r="S13" s="490">
        <f>IF(LEN(tbl_master[[#This Row],[ns_phi]])&gt;4,IF(tbl_master[[#This Row],[ns_phi]]&lt;"A",1,"A"),0)</f>
        <v>0</v>
      </c>
      <c r="T13" s="490">
        <f>IF(LEN(tbl_master[[#This Row],[ns_bp]])&gt;4,COUNTIFS(tbl_cty_bp[ten_bp],tbl_master[[#This Row],[ns_bp]],tbl_cty_bp[ten_ngan],ma_cty)=1,0)</f>
        <v>0</v>
      </c>
      <c r="U13" s="490">
        <f>IF(LEN(tbl_master[[#This Row],[ns_phi]])&gt;4,COUNTIFS(tbl_cty_phi[ten_phi],tbl_master[[#This Row],[ns_phi]],tbl_cty_phi[ten_ngan],ma_cty)=1,0)</f>
        <v>0</v>
      </c>
      <c r="V13" s="611" t="str">
        <f>LEFT(tbl_master[[#This Row],[ns_bp]],6)</f>
        <v/>
      </c>
      <c r="W13" s="611" t="str">
        <f>LEFT(tbl_master[[#This Row],[ns_phi]],4)</f>
        <v/>
      </c>
    </row>
    <row r="14" spans="1:23">
      <c r="A14" s="488" t="s">
        <v>370</v>
      </c>
      <c r="B14" s="488" t="s">
        <v>1904</v>
      </c>
      <c r="C14" s="489">
        <f>SUM(tbl_master[[#This Row],[m01]:[m12]])</f>
        <v>5356817.5129720774</v>
      </c>
      <c r="D14" s="489">
        <f>IFERROR(AVERAGE(tbl_master[[#This Row],[m01]:[m12]]),0)</f>
        <v>446401.4594143398</v>
      </c>
      <c r="E14" s="489">
        <v>980468.27099999995</v>
      </c>
      <c r="F14" s="489">
        <v>656101.92099999997</v>
      </c>
      <c r="G14" s="489">
        <v>359939.83199999999</v>
      </c>
      <c r="H14" s="489">
        <v>374347.136</v>
      </c>
      <c r="I14" s="489">
        <v>145602.505</v>
      </c>
      <c r="J14" s="489">
        <f>'Blue Lagoon'!J40/1000</f>
        <v>461004.12827891193</v>
      </c>
      <c r="K14" s="489">
        <f>'Blue Lagoon'!K40/1000</f>
        <v>1194982.7988672256</v>
      </c>
      <c r="L14" s="489">
        <f>'Blue Lagoon'!L40/1000</f>
        <v>1184370.9208259396</v>
      </c>
      <c r="M14" s="489">
        <f>'Blue Lagoon'!M40/1000</f>
        <v>0</v>
      </c>
      <c r="N14" s="489">
        <f>'Blue Lagoon'!N40/1000</f>
        <v>0</v>
      </c>
      <c r="O14" s="489">
        <f>'Blue Lagoon'!O40/1000</f>
        <v>0</v>
      </c>
      <c r="P14" s="489">
        <f>'Blue Lagoon'!P40/1000</f>
        <v>0</v>
      </c>
      <c r="R14" s="490" t="str">
        <f>IFERROR(VLOOKUP(tbl_master[[#This Row],[ns_phi]],tbl_cty_phi[[ten_phi]:[ten_nhom_phi]],2,0),0)</f>
        <v>2J DT Ăn uống</v>
      </c>
      <c r="S14" s="490">
        <f>IF(LEN(tbl_master[[#This Row],[ns_phi]])&gt;4,IF(tbl_master[[#This Row],[ns_phi]]&lt;"A",1,"A"),0)</f>
        <v>1</v>
      </c>
      <c r="T14" s="490" t="b">
        <f>IF(LEN(tbl_master[[#This Row],[ns_bp]])&gt;4,COUNTIFS(tbl_cty_bp[ten_bp],tbl_master[[#This Row],[ns_bp]],tbl_cty_bp[ten_ngan],ma_cty)=1,0)</f>
        <v>1</v>
      </c>
      <c r="U14" s="490" t="b">
        <f>IF(LEN(tbl_master[[#This Row],[ns_phi]])&gt;4,COUNTIFS(tbl_cty_phi[ten_phi],tbl_master[[#This Row],[ns_phi]],tbl_cty_phi[ten_ngan],ma_cty)=1,0)</f>
        <v>1</v>
      </c>
      <c r="V14" s="611" t="str">
        <f>LEFT(tbl_master[[#This Row],[ns_bp]],6)</f>
        <v>DBD275</v>
      </c>
      <c r="W14" s="611" t="str">
        <f>LEFT(tbl_master[[#This Row],[ns_phi]],4)</f>
        <v>2J01</v>
      </c>
    </row>
    <row r="15" spans="1:23">
      <c r="A15" s="488" t="s">
        <v>370</v>
      </c>
      <c r="B15" s="488" t="s">
        <v>1907</v>
      </c>
      <c r="C15" s="506">
        <f>SUM(tbl_master[[#This Row],[m01]:[m12]])</f>
        <v>18050179.56969697</v>
      </c>
      <c r="D15" s="489">
        <f>IFERROR(AVERAGE(tbl_master[[#This Row],[m01]:[m12]]),0)</f>
        <v>1504181.6308080808</v>
      </c>
      <c r="E15" s="489">
        <v>723889.64399999997</v>
      </c>
      <c r="F15" s="489">
        <v>696855.77899999998</v>
      </c>
      <c r="G15" s="489">
        <v>766701.91399999999</v>
      </c>
      <c r="H15" s="489">
        <v>722276.48100000003</v>
      </c>
      <c r="I15" s="489">
        <v>607318.78200000001</v>
      </c>
      <c r="J15" s="489">
        <f>'Blue Lagoon'!J39/1000</f>
        <v>973700.00000000012</v>
      </c>
      <c r="K15" s="489">
        <f>'Blue Lagoon'!K39/1000</f>
        <v>1122651.5151515151</v>
      </c>
      <c r="L15" s="489">
        <f>'Blue Lagoon'!L39/1000</f>
        <v>1048896.9696969697</v>
      </c>
      <c r="M15" s="489">
        <f>'Blue Lagoon'!M39/1000</f>
        <v>2584738.1818181816</v>
      </c>
      <c r="N15" s="489">
        <f>'Blue Lagoon'!N39/1000</f>
        <v>3107256.9696969702</v>
      </c>
      <c r="O15" s="489">
        <f>'Blue Lagoon'!O39/1000</f>
        <v>2416304.2424242431</v>
      </c>
      <c r="P15" s="489">
        <f>'Blue Lagoon'!P39/1000</f>
        <v>3279589.0909090908</v>
      </c>
      <c r="R15" s="490" t="str">
        <f>IFERROR(VLOOKUP(tbl_master[[#This Row],[ns_phi]],tbl_cty_phi[[ten_phi]:[ten_nhom_phi]],2,0),0)</f>
        <v>2J DT Ăn uống</v>
      </c>
      <c r="S15" s="490">
        <f>IF(LEN(tbl_master[[#This Row],[ns_phi]])&gt;4,IF(tbl_master[[#This Row],[ns_phi]]&lt;"A",1,"A"),0)</f>
        <v>1</v>
      </c>
      <c r="T15" s="490" t="b">
        <f>IF(LEN(tbl_master[[#This Row],[ns_bp]])&gt;4,COUNTIFS(tbl_cty_bp[ten_bp],tbl_master[[#This Row],[ns_bp]],tbl_cty_bp[ten_ngan],ma_cty)=1,0)</f>
        <v>1</v>
      </c>
      <c r="U15" s="490" t="b">
        <f>IF(LEN(tbl_master[[#This Row],[ns_phi]])&gt;4,COUNTIFS(tbl_cty_phi[ten_phi],tbl_master[[#This Row],[ns_phi]],tbl_cty_phi[ten_ngan],ma_cty)=1,0)</f>
        <v>1</v>
      </c>
      <c r="V15" s="611" t="str">
        <f>LEFT(tbl_master[[#This Row],[ns_bp]],6)</f>
        <v>DBD275</v>
      </c>
      <c r="W15" s="611" t="str">
        <f>LEFT(tbl_master[[#This Row],[ns_phi]],4)</f>
        <v>2J02</v>
      </c>
    </row>
    <row r="16" spans="1:23">
      <c r="A16" s="488" t="s">
        <v>370</v>
      </c>
      <c r="B16" s="488" t="s">
        <v>1909</v>
      </c>
      <c r="C16" s="489">
        <f>SUM(tbl_master[[#This Row],[m01]:[m12]])</f>
        <v>3080353.7976988861</v>
      </c>
      <c r="D16" s="489">
        <f>IFERROR(AVERAGE(tbl_master[[#This Row],[m01]:[m12]]),0)</f>
        <v>256696.1498082405</v>
      </c>
      <c r="E16" s="489">
        <v>300993.24</v>
      </c>
      <c r="F16" s="489">
        <v>170568.726</v>
      </c>
      <c r="G16" s="489">
        <v>137067.41200000001</v>
      </c>
      <c r="H16" s="489">
        <v>29414.707999999999</v>
      </c>
      <c r="I16" s="489">
        <v>41832.887999999999</v>
      </c>
      <c r="J16" s="489">
        <f>'Blue Lagoon'!J41/1000</f>
        <v>189709.43182646757</v>
      </c>
      <c r="K16" s="489">
        <f>'Blue Lagoon'!K41/1000</f>
        <v>363927.03531691572</v>
      </c>
      <c r="L16" s="489">
        <f>'Blue Lagoon'!L41/1000</f>
        <v>462837.8404264705</v>
      </c>
      <c r="M16" s="489">
        <f>'Blue Lagoon'!M41/1000</f>
        <v>318270</v>
      </c>
      <c r="N16" s="489">
        <f>'Blue Lagoon'!N41/1000</f>
        <v>382610</v>
      </c>
      <c r="O16" s="489">
        <f>'Blue Lagoon'!O41/1000</f>
        <v>297530</v>
      </c>
      <c r="P16" s="489">
        <f>'Blue Lagoon'!P41/1000</f>
        <v>385592.51612903224</v>
      </c>
      <c r="R16" s="490" t="str">
        <f>IFERROR(VLOOKUP(tbl_master[[#This Row],[ns_phi]],tbl_cty_phi[[ten_phi]:[ten_nhom_phi]],2,0),0)</f>
        <v>2J DT Ăn uống</v>
      </c>
      <c r="S16" s="490">
        <f>IF(LEN(tbl_master[[#This Row],[ns_phi]])&gt;4,IF(tbl_master[[#This Row],[ns_phi]]&lt;"A",1,"A"),0)</f>
        <v>1</v>
      </c>
      <c r="T16" s="490" t="b">
        <f>IF(LEN(tbl_master[[#This Row],[ns_bp]])&gt;4,COUNTIFS(tbl_cty_bp[ten_bp],tbl_master[[#This Row],[ns_bp]],tbl_cty_bp[ten_ngan],ma_cty)=1,0)</f>
        <v>1</v>
      </c>
      <c r="U16" s="490" t="b">
        <f>IF(LEN(tbl_master[[#This Row],[ns_phi]])&gt;4,COUNTIFS(tbl_cty_phi[ten_phi],tbl_master[[#This Row],[ns_phi]],tbl_cty_phi[ten_ngan],ma_cty)=1,0)</f>
        <v>1</v>
      </c>
      <c r="V16" s="611" t="str">
        <f>LEFT(tbl_master[[#This Row],[ns_bp]],6)</f>
        <v>DBD275</v>
      </c>
      <c r="W16" s="611" t="str">
        <f>LEFT(tbl_master[[#This Row],[ns_phi]],4)</f>
        <v>2J10</v>
      </c>
    </row>
    <row r="17" spans="1:23">
      <c r="A17" s="488" t="s">
        <v>370</v>
      </c>
      <c r="B17" s="488" t="s">
        <v>1911</v>
      </c>
      <c r="C17" s="489">
        <f>SUM(tbl_master[[#This Row],[m01]:[m12]])</f>
        <v>8175.9999999999991</v>
      </c>
      <c r="D17" s="489">
        <f>IFERROR(AVERAGE(tbl_master[[#This Row],[m01]:[m12]]),0)</f>
        <v>681.33333333333326</v>
      </c>
      <c r="E17" s="489">
        <v>503.99999999999898</v>
      </c>
      <c r="F17" s="489">
        <v>840</v>
      </c>
      <c r="G17" s="489">
        <v>1428</v>
      </c>
      <c r="H17" s="489">
        <v>336</v>
      </c>
      <c r="I17" s="489">
        <v>168</v>
      </c>
      <c r="J17" s="489">
        <f>'Blue Lagoon'!J42/1000</f>
        <v>700</v>
      </c>
      <c r="K17" s="489">
        <f>'Blue Lagoon'!K42/1000</f>
        <v>700</v>
      </c>
      <c r="L17" s="489">
        <f>'Blue Lagoon'!L42/1000</f>
        <v>700</v>
      </c>
      <c r="M17" s="489">
        <f>'Blue Lagoon'!M42/1000</f>
        <v>700</v>
      </c>
      <c r="N17" s="489">
        <f>'Blue Lagoon'!N42/1000</f>
        <v>700</v>
      </c>
      <c r="O17" s="489">
        <f>'Blue Lagoon'!O42/1000</f>
        <v>700</v>
      </c>
      <c r="P17" s="489">
        <f>'Blue Lagoon'!P42/1000</f>
        <v>700</v>
      </c>
      <c r="R17" s="490" t="str">
        <f>IFERROR(VLOOKUP(tbl_master[[#This Row],[ns_phi]],tbl_cty_phi[[ten_phi]:[ten_nhom_phi]],2,0),0)</f>
        <v>2J DT Ăn uống</v>
      </c>
      <c r="S17" s="490">
        <f>IF(LEN(tbl_master[[#This Row],[ns_phi]])&gt;4,IF(tbl_master[[#This Row],[ns_phi]]&lt;"A",1,"A"),0)</f>
        <v>1</v>
      </c>
      <c r="T17" s="490" t="b">
        <f>IF(LEN(tbl_master[[#This Row],[ns_bp]])&gt;4,COUNTIFS(tbl_cty_bp[ten_bp],tbl_master[[#This Row],[ns_bp]],tbl_cty_bp[ten_ngan],ma_cty)=1,0)</f>
        <v>1</v>
      </c>
      <c r="U17" s="490" t="b">
        <f>IF(LEN(tbl_master[[#This Row],[ns_phi]])&gt;4,COUNTIFS(tbl_cty_phi[ten_phi],tbl_master[[#This Row],[ns_phi]],tbl_cty_phi[ten_ngan],ma_cty)=1,0)</f>
        <v>1</v>
      </c>
      <c r="V17" s="611" t="str">
        <f>LEFT(tbl_master[[#This Row],[ns_bp]],6)</f>
        <v>DBD275</v>
      </c>
      <c r="W17" s="611" t="str">
        <f>LEFT(tbl_master[[#This Row],[ns_phi]],4)</f>
        <v>2J20</v>
      </c>
    </row>
    <row r="18" spans="1:23">
      <c r="A18" s="589" t="s">
        <v>370</v>
      </c>
      <c r="B18" s="589" t="s">
        <v>1919</v>
      </c>
      <c r="C18" s="592">
        <f>SUM(tbl_master[[#This Row],[m01]:[m12]])</f>
        <v>5000</v>
      </c>
      <c r="D18" s="592">
        <f>IFERROR(AVERAGE(tbl_master[[#This Row],[m01]:[m12]]),0)</f>
        <v>416.66666666666669</v>
      </c>
      <c r="E18" s="586">
        <v>5000</v>
      </c>
      <c r="F18" s="592">
        <v>0</v>
      </c>
      <c r="G18" s="592">
        <v>0</v>
      </c>
      <c r="H18" s="592">
        <v>0</v>
      </c>
      <c r="I18" s="592">
        <v>0</v>
      </c>
      <c r="J18" s="592">
        <v>0</v>
      </c>
      <c r="K18" s="592">
        <v>0</v>
      </c>
      <c r="L18" s="592">
        <v>0</v>
      </c>
      <c r="M18" s="592">
        <v>0</v>
      </c>
      <c r="N18" s="592">
        <v>0</v>
      </c>
      <c r="O18" s="592">
        <v>0</v>
      </c>
      <c r="P18" s="592">
        <v>0</v>
      </c>
      <c r="Q18" s="587"/>
      <c r="R18" s="585" t="str">
        <f>IFERROR(VLOOKUP(tbl_master[[#This Row],[ns_phi]],tbl_cty_phi[[ten_phi]:[ten_nhom_phi]],2,0),0)</f>
        <v>2J DT Ăn uống</v>
      </c>
      <c r="S18" s="585">
        <f>IF(B18&lt;"4",1,9)</f>
        <v>1</v>
      </c>
      <c r="T18" s="588" t="b">
        <f>IF(LEN(tbl_master[[#This Row],[ns_bp]])&gt;4,COUNTIFS(tbl_cty_bp[ten_bp],tbl_master[[#This Row],[ns_bp]],tbl_cty_bp[ten_ngan],$B$1)=1,0)</f>
        <v>1</v>
      </c>
      <c r="U18" s="588" t="b">
        <f>IF(LEN(tbl_master[[#This Row],[ns_phi]])&gt;4,COUNTIFS(tbl_cty_phi[ten_phi],tbl_master[[#This Row],[ns_phi]],tbl_cty_phi[ten_ngan],$B$1)=1,0)</f>
        <v>1</v>
      </c>
      <c r="V18" s="611" t="str">
        <f>LEFT(tbl_master[[#This Row],[ns_bp]],6)</f>
        <v>DBD275</v>
      </c>
      <c r="W18" s="611" t="str">
        <f>LEFT(tbl_master[[#This Row],[ns_phi]],4)</f>
        <v>2J99</v>
      </c>
    </row>
    <row r="19" spans="1:23" s="509" customFormat="1">
      <c r="A19" s="505" t="s">
        <v>360</v>
      </c>
      <c r="B19" s="505" t="s">
        <v>1683</v>
      </c>
      <c r="C19" s="506">
        <f>SUM(tbl_master[[#This Row],[m01]:[m12]])</f>
        <v>1148265.2649683966</v>
      </c>
      <c r="D19" s="506">
        <f>IFERROR(AVERAGE(tbl_master[[#This Row],[m01]:[m12]]),0)</f>
        <v>114826.52649683967</v>
      </c>
      <c r="E19" s="598"/>
      <c r="F19" s="598"/>
      <c r="G19" s="598">
        <f t="shared" ref="G19:I19" si="0">SUM(G14:G18)*5%</f>
        <v>63256.857900000003</v>
      </c>
      <c r="H19" s="598">
        <f t="shared" si="0"/>
        <v>56318.716250000012</v>
      </c>
      <c r="I19" s="598">
        <f t="shared" si="0"/>
        <v>39746.108750000007</v>
      </c>
      <c r="J19" s="506">
        <f>'Blue Lagoon'!J47/1000</f>
        <v>81255.678005268986</v>
      </c>
      <c r="K19" s="506">
        <f>'Blue Lagoon'!K47/1000</f>
        <v>134113.06746678281</v>
      </c>
      <c r="L19" s="506">
        <f>'Blue Lagoon'!L47/1000</f>
        <v>134840.286547469</v>
      </c>
      <c r="M19" s="506">
        <f>'Blue Lagoon'!M47/1000</f>
        <v>145185.40909090909</v>
      </c>
      <c r="N19" s="506">
        <f>'Blue Lagoon'!N47/1000</f>
        <v>174528.34848484851</v>
      </c>
      <c r="O19" s="506">
        <f>'Blue Lagoon'!O47/1000</f>
        <v>135726.71212121216</v>
      </c>
      <c r="P19" s="506">
        <f>'Blue Lagoon'!P47/1000</f>
        <v>183294.08035190619</v>
      </c>
      <c r="Q19" s="507" t="s">
        <v>2406</v>
      </c>
      <c r="R19" s="508" t="str">
        <f>IFERROR(VLOOKUP(tbl_master[[#This Row],[ns_phi]],tbl_cty_phi[[ten_phi]:[ten_nhom_phi]],2,0),0)</f>
        <v>1D DT dịch vụ Khách sạn</v>
      </c>
      <c r="S19" s="508">
        <f>IF(B19&lt;"4",1,9)</f>
        <v>1</v>
      </c>
      <c r="T19" s="508" t="b">
        <f>IF(LEN(tbl_master[[#This Row],[ns_bp]])&gt;4,COUNTIFS(tbl_cty_bp[ten_bp],tbl_master[[#This Row],[ns_bp]],tbl_cty_bp[ten_ngan],$B$1)=1,0)</f>
        <v>1</v>
      </c>
      <c r="U19" s="508" t="b">
        <f>IF(LEN(tbl_master[[#This Row],[ns_phi]])&gt;4,COUNTIFS(tbl_cty_phi[ten_phi],tbl_master[[#This Row],[ns_phi]],tbl_cty_phi[ten_ngan],$B$1)=1,0)</f>
        <v>1</v>
      </c>
      <c r="V19" s="611" t="str">
        <f>LEFT(tbl_master[[#This Row],[ns_bp]],6)</f>
        <v>DBD270</v>
      </c>
      <c r="W19" s="611" t="str">
        <f>LEFT(tbl_master[[#This Row],[ns_phi]],4)</f>
        <v>1D03</v>
      </c>
    </row>
    <row r="20" spans="1:23" ht="12.75" customHeight="1">
      <c r="A20" s="488" t="s">
        <v>370</v>
      </c>
      <c r="B20" s="488" t="s">
        <v>2002</v>
      </c>
      <c r="C20" s="489">
        <f>SUM(tbl_master[[#This Row],[m01]:[m12]])</f>
        <v>-1610719.4463916216</v>
      </c>
      <c r="D20" s="489">
        <f>IFERROR(AVERAGE(tbl_master[[#This Row],[m01]:[m12]]),0)</f>
        <v>-134226.62053263513</v>
      </c>
      <c r="E20" s="489">
        <v>-295032.21499999898</v>
      </c>
      <c r="F20" s="489">
        <v>-197038.04399999999</v>
      </c>
      <c r="G20" s="489">
        <v>-106513.549</v>
      </c>
      <c r="H20" s="489">
        <v>-114600.505</v>
      </c>
      <c r="I20" s="489">
        <v>-45427.778999999398</v>
      </c>
      <c r="J20" s="489">
        <f>-'Blue Lagoon'!J44/1000</f>
        <v>-138301.23848367357</v>
      </c>
      <c r="K20" s="489">
        <f>-'Blue Lagoon'!K44/1000</f>
        <v>-358494.83966016769</v>
      </c>
      <c r="L20" s="489">
        <f>-'Blue Lagoon'!L44/1000</f>
        <v>-355311.27624778188</v>
      </c>
      <c r="M20" s="489">
        <f>-'Blue Lagoon'!M44/1000</f>
        <v>0</v>
      </c>
      <c r="N20" s="489">
        <f>-'Blue Lagoon'!N44/1000</f>
        <v>0</v>
      </c>
      <c r="O20" s="489">
        <f>-'Blue Lagoon'!O44/1000</f>
        <v>0</v>
      </c>
      <c r="P20" s="489">
        <f>-'Blue Lagoon'!P44/1000</f>
        <v>0</v>
      </c>
      <c r="R20" s="490" t="str">
        <f>IFERROR(VLOOKUP(tbl_master[[#This Row],[ns_phi]],tbl_cty_phi[[ten_phi]:[ten_nhom_phi]],2,0),0)</f>
        <v>3J Giá vốn Ăn uống</v>
      </c>
      <c r="S20" s="490">
        <f>IF(LEN(tbl_master[[#This Row],[ns_phi]])&gt;4,IF(tbl_master[[#This Row],[ns_phi]]&lt;"A",1,"A"),0)</f>
        <v>1</v>
      </c>
      <c r="T20" s="490" t="b">
        <f>IF(LEN(tbl_master[[#This Row],[ns_bp]])&gt;4,COUNTIFS(tbl_cty_bp[ten_bp],tbl_master[[#This Row],[ns_bp]],tbl_cty_bp[ten_ngan],ma_cty)=1,0)</f>
        <v>1</v>
      </c>
      <c r="U20" s="490" t="b">
        <f>IF(LEN(tbl_master[[#This Row],[ns_phi]])&gt;4,COUNTIFS(tbl_cty_phi[ten_phi],tbl_master[[#This Row],[ns_phi]],tbl_cty_phi[ten_ngan],ma_cty)=1,0)</f>
        <v>1</v>
      </c>
      <c r="V20" s="611" t="str">
        <f>LEFT(tbl_master[[#This Row],[ns_bp]],6)</f>
        <v>DBD275</v>
      </c>
      <c r="W20" s="611" t="str">
        <f>LEFT(tbl_master[[#This Row],[ns_phi]],4)</f>
        <v>3J01</v>
      </c>
    </row>
    <row r="21" spans="1:23" ht="12.75" customHeight="1">
      <c r="A21" s="488" t="s">
        <v>370</v>
      </c>
      <c r="B21" s="488" t="s">
        <v>2005</v>
      </c>
      <c r="C21" s="489">
        <f>SUM(tbl_master[[#This Row],[m01]:[m12]])</f>
        <v>-11014031.349818181</v>
      </c>
      <c r="D21" s="489">
        <f>IFERROR(AVERAGE(tbl_master[[#This Row],[m01]:[m12]]),0)</f>
        <v>-917835.94581818173</v>
      </c>
      <c r="E21" s="489">
        <v>-626934.924</v>
      </c>
      <c r="F21" s="489">
        <v>-121672.712</v>
      </c>
      <c r="G21" s="489">
        <v>-583063.08400000003</v>
      </c>
      <c r="H21" s="489">
        <v>-490284.10700000002</v>
      </c>
      <c r="I21" s="489">
        <v>-472194.34100000001</v>
      </c>
      <c r="J21" s="489">
        <f>-'Blue Lagoon'!J43/1000</f>
        <v>-584220</v>
      </c>
      <c r="K21" s="489">
        <f>-'Blue Lagoon'!K43/1000</f>
        <v>-673590.90909090918</v>
      </c>
      <c r="L21" s="489">
        <f>-'Blue Lagoon'!L43/1000</f>
        <v>-629338.18181818188</v>
      </c>
      <c r="M21" s="489">
        <f>-'Blue Lagoon'!M43/1000</f>
        <v>-1550842.9090909087</v>
      </c>
      <c r="N21" s="489">
        <f>-'Blue Lagoon'!N43/1000</f>
        <v>-1864354.1818181819</v>
      </c>
      <c r="O21" s="489">
        <f>-'Blue Lagoon'!O43/1000</f>
        <v>-1449782.5454545456</v>
      </c>
      <c r="P21" s="489">
        <f>-'Blue Lagoon'!P43/1000</f>
        <v>-1967753.4545454546</v>
      </c>
      <c r="R21" s="490" t="str">
        <f>IFERROR(VLOOKUP(tbl_master[[#This Row],[ns_phi]],tbl_cty_phi[[ten_phi]:[ten_nhom_phi]],2,0),0)</f>
        <v>3J Giá vốn Ăn uống</v>
      </c>
      <c r="S21" s="490">
        <f>IF(LEN(tbl_master[[#This Row],[ns_phi]])&gt;4,IF(tbl_master[[#This Row],[ns_phi]]&lt;"A",1,"A"),0)</f>
        <v>1</v>
      </c>
      <c r="T21" s="490" t="b">
        <f>IF(LEN(tbl_master[[#This Row],[ns_bp]])&gt;4,COUNTIFS(tbl_cty_bp[ten_bp],tbl_master[[#This Row],[ns_bp]],tbl_cty_bp[ten_ngan],ma_cty)=1,0)</f>
        <v>1</v>
      </c>
      <c r="U21" s="490" t="b">
        <f>IF(LEN(tbl_master[[#This Row],[ns_phi]])&gt;4,COUNTIFS(tbl_cty_phi[ten_phi],tbl_master[[#This Row],[ns_phi]],tbl_cty_phi[ten_ngan],ma_cty)=1,0)</f>
        <v>1</v>
      </c>
      <c r="V21" s="611" t="str">
        <f>LEFT(tbl_master[[#This Row],[ns_bp]],6)</f>
        <v>DBD275</v>
      </c>
      <c r="W21" s="611" t="str">
        <f>LEFT(tbl_master[[#This Row],[ns_phi]],4)</f>
        <v>3J02</v>
      </c>
    </row>
    <row r="22" spans="1:23" ht="12.75" customHeight="1">
      <c r="A22" s="488" t="s">
        <v>370</v>
      </c>
      <c r="B22" s="488" t="s">
        <v>2007</v>
      </c>
      <c r="C22" s="489">
        <f>SUM(tbl_master[[#This Row],[m01]:[m12]])</f>
        <v>-746642.84492472152</v>
      </c>
      <c r="D22" s="489">
        <f>IFERROR(AVERAGE(tbl_master[[#This Row],[m01]:[m12]]),0)</f>
        <v>-62220.237077060126</v>
      </c>
      <c r="E22" s="489">
        <v>-55047.26</v>
      </c>
      <c r="F22" s="489">
        <v>-39044.832000000002</v>
      </c>
      <c r="G22" s="489">
        <v>-34662.601000000002</v>
      </c>
      <c r="H22" s="489">
        <v>-7559.61</v>
      </c>
      <c r="I22" s="489">
        <v>-10209.335999999999</v>
      </c>
      <c r="J22" s="489">
        <f>-'Blue Lagoon'!J45/1000</f>
        <v>-47427.357956616892</v>
      </c>
      <c r="K22" s="489">
        <f>-'Blue Lagoon'!K45/1000</f>
        <v>-90981.758829228929</v>
      </c>
      <c r="L22" s="489">
        <f>-'Blue Lagoon'!L45/1000</f>
        <v>-115709.46010661763</v>
      </c>
      <c r="M22" s="489">
        <f>-'Blue Lagoon'!M45/1000</f>
        <v>-79567.5</v>
      </c>
      <c r="N22" s="489">
        <f>-'Blue Lagoon'!N45/1000</f>
        <v>-95652.5</v>
      </c>
      <c r="O22" s="489">
        <f>-'Blue Lagoon'!O45/1000</f>
        <v>-74382.5</v>
      </c>
      <c r="P22" s="489">
        <f>-'Blue Lagoon'!P45/1000</f>
        <v>-96398.129032258061</v>
      </c>
      <c r="R22" s="490" t="str">
        <f>IFERROR(VLOOKUP(tbl_master[[#This Row],[ns_phi]],tbl_cty_phi[[ten_phi]:[ten_nhom_phi]],2,0),0)</f>
        <v>3J Giá vốn Ăn uống</v>
      </c>
      <c r="S22" s="490">
        <f>IF(LEN(tbl_master[[#This Row],[ns_phi]])&gt;4,IF(tbl_master[[#This Row],[ns_phi]]&lt;"A",1,"A"),0)</f>
        <v>1</v>
      </c>
      <c r="T22" s="490" t="b">
        <f>IF(LEN(tbl_master[[#This Row],[ns_bp]])&gt;4,COUNTIFS(tbl_cty_bp[ten_bp],tbl_master[[#This Row],[ns_bp]],tbl_cty_bp[ten_ngan],ma_cty)=1,0)</f>
        <v>1</v>
      </c>
      <c r="U22" s="490" t="b">
        <f>IF(LEN(tbl_master[[#This Row],[ns_phi]])&gt;4,COUNTIFS(tbl_cty_phi[ten_phi],tbl_master[[#This Row],[ns_phi]],tbl_cty_phi[ten_ngan],ma_cty)=1,0)</f>
        <v>1</v>
      </c>
      <c r="V22" s="611" t="str">
        <f>LEFT(tbl_master[[#This Row],[ns_bp]],6)</f>
        <v>DBD275</v>
      </c>
      <c r="W22" s="611" t="str">
        <f>LEFT(tbl_master[[#This Row],[ns_phi]],4)</f>
        <v>3J10</v>
      </c>
    </row>
    <row r="23" spans="1:23" ht="12.75" customHeight="1">
      <c r="A23" s="488" t="s">
        <v>370</v>
      </c>
      <c r="B23" s="488" t="s">
        <v>2009</v>
      </c>
      <c r="C23" s="489">
        <f>SUM(tbl_master[[#This Row],[m01]:[m12]])</f>
        <v>-2248.7260000000001</v>
      </c>
      <c r="D23" s="489">
        <f>IFERROR(AVERAGE(tbl_master[[#This Row],[m01]:[m12]]),0)</f>
        <v>-187.39383333333333</v>
      </c>
      <c r="E23" s="489">
        <v>-121.5</v>
      </c>
      <c r="F23" s="489">
        <v>-201.22499999999999</v>
      </c>
      <c r="G23" s="489">
        <v>-320</v>
      </c>
      <c r="H23" s="489">
        <v>-75.001000000000005</v>
      </c>
      <c r="I23" s="489">
        <v>-355</v>
      </c>
      <c r="J23" s="489">
        <f>-'Blue Lagoon'!J46/1000</f>
        <v>-168</v>
      </c>
      <c r="K23" s="489">
        <f>-'Blue Lagoon'!K46/1000</f>
        <v>-168</v>
      </c>
      <c r="L23" s="489">
        <f>-'Blue Lagoon'!L46/1000</f>
        <v>-168</v>
      </c>
      <c r="M23" s="489">
        <f>-'Blue Lagoon'!M46/1000</f>
        <v>-168</v>
      </c>
      <c r="N23" s="489">
        <f>-'Blue Lagoon'!N46/1000</f>
        <v>-168</v>
      </c>
      <c r="O23" s="489">
        <f>-'Blue Lagoon'!O46/1000</f>
        <v>-168</v>
      </c>
      <c r="P23" s="489">
        <f>-'Blue Lagoon'!P46/1000</f>
        <v>-168</v>
      </c>
      <c r="R23" s="490" t="str">
        <f>IFERROR(VLOOKUP(tbl_master[[#This Row],[ns_phi]],tbl_cty_phi[[ten_phi]:[ten_nhom_phi]],2,0),0)</f>
        <v>3J Giá vốn Ăn uống</v>
      </c>
      <c r="S23" s="490">
        <f>IF(LEN(tbl_master[[#This Row],[ns_phi]])&gt;4,IF(tbl_master[[#This Row],[ns_phi]]&lt;"A",1,"A"),0)</f>
        <v>1</v>
      </c>
      <c r="T23" s="490" t="b">
        <f>IF(LEN(tbl_master[[#This Row],[ns_bp]])&gt;4,COUNTIFS(tbl_cty_bp[ten_bp],tbl_master[[#This Row],[ns_bp]],tbl_cty_bp[ten_ngan],ma_cty)=1,0)</f>
        <v>1</v>
      </c>
      <c r="U23" s="490" t="b">
        <f>IF(LEN(tbl_master[[#This Row],[ns_phi]])&gt;4,COUNTIFS(tbl_cty_phi[ten_phi],tbl_master[[#This Row],[ns_phi]],tbl_cty_phi[ten_ngan],ma_cty)=1,0)</f>
        <v>1</v>
      </c>
      <c r="V23" s="611" t="str">
        <f>LEFT(tbl_master[[#This Row],[ns_bp]],6)</f>
        <v>DBD275</v>
      </c>
      <c r="W23" s="611" t="str">
        <f>LEFT(tbl_master[[#This Row],[ns_phi]],4)</f>
        <v>3J20</v>
      </c>
    </row>
    <row r="24" spans="1:23" ht="12.75" customHeight="1">
      <c r="A24" s="488" t="s">
        <v>370</v>
      </c>
      <c r="B24" s="589" t="s">
        <v>2019</v>
      </c>
      <c r="C24" s="592">
        <f>SUM(tbl_master[[#This Row],[m01]:[m12]])</f>
        <v>0</v>
      </c>
      <c r="D24" s="592">
        <f>IFERROR(AVERAGE(tbl_master[[#This Row],[m01]:[m12]]),0)</f>
        <v>0</v>
      </c>
      <c r="E24" s="590">
        <v>0</v>
      </c>
      <c r="F24" s="590">
        <v>0</v>
      </c>
      <c r="G24" s="590">
        <v>0</v>
      </c>
      <c r="H24" s="590">
        <v>0</v>
      </c>
      <c r="I24" s="590">
        <v>0</v>
      </c>
      <c r="J24" s="590">
        <v>0</v>
      </c>
      <c r="K24" s="590">
        <v>0</v>
      </c>
      <c r="L24" s="590">
        <v>0</v>
      </c>
      <c r="M24" s="590">
        <v>0</v>
      </c>
      <c r="N24" s="590">
        <v>0</v>
      </c>
      <c r="O24" s="590">
        <v>0</v>
      </c>
      <c r="P24" s="590">
        <v>0</v>
      </c>
      <c r="Q24" s="595"/>
      <c r="R24" s="585" t="str">
        <f>IFERROR(VLOOKUP(tbl_master[[#This Row],[ns_phi]],tbl_cty_phi[[ten_phi]:[ten_nhom_phi]],2,0),0)</f>
        <v>3J Giá vốn Ăn uống</v>
      </c>
      <c r="S24" s="585">
        <f>IF(B24&lt;"4",1,9)</f>
        <v>1</v>
      </c>
      <c r="T24" s="588" t="b">
        <f>IF(LEN(tbl_master[[#This Row],[ns_bp]])&gt;4,COUNTIFS(tbl_cty_bp[ten_bp],tbl_master[[#This Row],[ns_bp]],tbl_cty_bp[ten_ngan],$B$1)=1,0)</f>
        <v>1</v>
      </c>
      <c r="U24" s="588" t="b">
        <f>IF(LEN(tbl_master[[#This Row],[ns_phi]])&gt;4,COUNTIFS(tbl_cty_phi[ten_phi],tbl_master[[#This Row],[ns_phi]],tbl_cty_phi[ten_ngan],$B$1)=1,0)</f>
        <v>1</v>
      </c>
      <c r="V24" s="611" t="str">
        <f>LEFT(tbl_master[[#This Row],[ns_bp]],6)</f>
        <v>DBD275</v>
      </c>
      <c r="W24" s="611" t="str">
        <f>LEFT(tbl_master[[#This Row],[ns_phi]],4)</f>
        <v>3J99</v>
      </c>
    </row>
    <row r="25" spans="1:23" ht="12.75" customHeight="1">
      <c r="A25" s="488" t="s">
        <v>370</v>
      </c>
      <c r="B25" s="589" t="s">
        <v>2017</v>
      </c>
      <c r="C25" s="592">
        <f>SUM(tbl_master[[#This Row],[m01]:[m12]])</f>
        <v>-2199.3919999999998</v>
      </c>
      <c r="D25" s="592">
        <f>IFERROR(AVERAGE(tbl_master[[#This Row],[m01]:[m12]]),0)</f>
        <v>-439.87839999999994</v>
      </c>
      <c r="E25" s="590">
        <v>-2199.3919999999998</v>
      </c>
      <c r="F25" s="593">
        <v>0</v>
      </c>
      <c r="G25" s="593">
        <v>0</v>
      </c>
      <c r="H25" s="593">
        <v>0</v>
      </c>
      <c r="I25" s="593">
        <v>0</v>
      </c>
      <c r="J25" s="593"/>
      <c r="K25" s="593"/>
      <c r="L25" s="593"/>
      <c r="M25" s="593"/>
      <c r="N25" s="593"/>
      <c r="O25" s="593"/>
      <c r="P25" s="593"/>
      <c r="Q25" s="594"/>
      <c r="R25" s="593" t="str">
        <f>IFERROR(VLOOKUP(tbl_master[[#This Row],[ns_phi]],tbl_cty_phi[[ten_phi]:[ten_nhom_phi]],2,0),0)</f>
        <v>3J Giá vốn Ăn uống</v>
      </c>
      <c r="S25" s="593">
        <f>IF(B25&lt;"4",1,9)</f>
        <v>1</v>
      </c>
      <c r="T25" s="591" t="b">
        <f>IF(LEN(tbl_master[[#This Row],[ns_bp]])&gt;4,COUNTIFS(tbl_cty_bp[ten_bp],tbl_master[[#This Row],[ns_bp]],tbl_cty_bp[ten_ngan],$B$1)=1,0)</f>
        <v>1</v>
      </c>
      <c r="U25" s="591" t="b">
        <f>IF(LEN(tbl_master[[#This Row],[ns_phi]])&gt;4,COUNTIFS(tbl_cty_phi[ten_phi],tbl_master[[#This Row],[ns_phi]],tbl_cty_phi[ten_ngan],$B$1)=1,0)</f>
        <v>1</v>
      </c>
      <c r="V25" s="611" t="str">
        <f>LEFT(tbl_master[[#This Row],[ns_bp]],6)</f>
        <v>DBD275</v>
      </c>
      <c r="W25" s="611" t="str">
        <f>LEFT(tbl_master[[#This Row],[ns_phi]],4)</f>
        <v>3J90</v>
      </c>
    </row>
    <row r="26" spans="1:23">
      <c r="A26" s="488" t="s">
        <v>362</v>
      </c>
      <c r="B26" s="488" t="s">
        <v>1907</v>
      </c>
      <c r="C26" s="489">
        <f>SUM(tbl_master[[#This Row],[m01]:[m12]])</f>
        <v>0</v>
      </c>
      <c r="D26" s="489">
        <f>IFERROR(AVERAGE(tbl_master[[#This Row],[m01]:[m12]]),0)</f>
        <v>0</v>
      </c>
      <c r="E26" s="489">
        <f>'Vietnam Restaurant'!D44/1000</f>
        <v>0</v>
      </c>
      <c r="F26" s="489">
        <f>'Vietnam Restaurant'!E44/1000</f>
        <v>0</v>
      </c>
      <c r="G26" s="489">
        <f>'Vietnam Restaurant'!F44/1000</f>
        <v>0</v>
      </c>
      <c r="H26" s="489">
        <f>'Vietnam Restaurant'!G44/1000</f>
        <v>0</v>
      </c>
      <c r="I26" s="489">
        <f>'Vietnam Restaurant'!H44/1000</f>
        <v>0</v>
      </c>
      <c r="J26" s="489">
        <f>'Vietnam Restaurant'!I44/1000</f>
        <v>0</v>
      </c>
      <c r="K26" s="489">
        <f>'Vietnam Restaurant'!J44/1000</f>
        <v>0</v>
      </c>
      <c r="L26" s="489">
        <f>'Vietnam Restaurant'!K44/1000</f>
        <v>0</v>
      </c>
      <c r="M26" s="489">
        <f>'Vietnam Restaurant'!L44/1000</f>
        <v>0</v>
      </c>
      <c r="N26" s="489">
        <f>'Vietnam Restaurant'!M44/1000</f>
        <v>0</v>
      </c>
      <c r="O26" s="489">
        <f>'Vietnam Restaurant'!N44/1000</f>
        <v>0</v>
      </c>
      <c r="P26" s="489">
        <f>'Vietnam Restaurant'!O44/1000</f>
        <v>0</v>
      </c>
      <c r="R26" s="490" t="str">
        <f>IFERROR(VLOOKUP(tbl_master[[#This Row],[ns_phi]],tbl_cty_phi[[ten_phi]:[ten_nhom_phi]],2,0),0)</f>
        <v>2J DT Ăn uống</v>
      </c>
      <c r="S26" s="490">
        <f>IF(LEN(tbl_master[[#This Row],[ns_phi]])&gt;4,IF(tbl_master[[#This Row],[ns_phi]]&lt;"A",1,"A"),0)</f>
        <v>1</v>
      </c>
      <c r="T26" s="490" t="b">
        <f>IF(LEN(tbl_master[[#This Row],[ns_bp]])&gt;4,COUNTIFS(tbl_cty_bp[ten_bp],tbl_master[[#This Row],[ns_bp]],tbl_cty_bp[ten_ngan],ma_cty)=1,0)</f>
        <v>1</v>
      </c>
      <c r="U26" s="490" t="b">
        <f>IF(LEN(tbl_master[[#This Row],[ns_phi]])&gt;4,COUNTIFS(tbl_cty_phi[ten_phi],tbl_master[[#This Row],[ns_phi]],tbl_cty_phi[ten_ngan],ma_cty)=1,0)</f>
        <v>1</v>
      </c>
      <c r="V26" s="611" t="str">
        <f>LEFT(tbl_master[[#This Row],[ns_bp]],6)</f>
        <v>DBD271</v>
      </c>
      <c r="W26" s="611" t="str">
        <f>LEFT(tbl_master[[#This Row],[ns_phi]],4)</f>
        <v>2J02</v>
      </c>
    </row>
    <row r="27" spans="1:23" s="632" customFormat="1">
      <c r="A27" s="627" t="s">
        <v>362</v>
      </c>
      <c r="B27" s="627" t="s">
        <v>1904</v>
      </c>
      <c r="C27" s="628">
        <f>SUM(tbl_master[[#This Row],[m01]:[m12]])</f>
        <v>6558234.582726582</v>
      </c>
      <c r="D27" s="628">
        <f>IFERROR(AVERAGE(tbl_master[[#This Row],[m01]:[m12]]),0)</f>
        <v>546519.54856054846</v>
      </c>
      <c r="E27" s="633">
        <v>676367.31700000004</v>
      </c>
      <c r="F27" s="628">
        <v>447537.43</v>
      </c>
      <c r="G27" s="634">
        <v>1077525.29</v>
      </c>
      <c r="H27" s="628">
        <v>1054289.341</v>
      </c>
      <c r="I27" s="628">
        <v>980530.28300000005</v>
      </c>
      <c r="J27" s="628">
        <f>'Vietnam Restaurant'!I45/1000</f>
        <v>918125.6586304534</v>
      </c>
      <c r="K27" s="628">
        <f>'Vietnam Restaurant'!J45/1000</f>
        <v>534928.0375471937</v>
      </c>
      <c r="L27" s="628">
        <f>'Vietnam Restaurant'!K45/1000</f>
        <v>396867.56417607045</v>
      </c>
      <c r="M27" s="628">
        <f>'Vietnam Restaurant'!L45/1000</f>
        <v>114080.84126892558</v>
      </c>
      <c r="N27" s="628">
        <f>'Vietnam Restaurant'!M45/1000</f>
        <v>123303.41652647207</v>
      </c>
      <c r="O27" s="628">
        <f>'Vietnam Restaurant'!N45/1000</f>
        <v>105088.18925819112</v>
      </c>
      <c r="P27" s="628">
        <f>'Vietnam Restaurant'!O45/1000</f>
        <v>129591.21431927604</v>
      </c>
      <c r="Q27" s="629"/>
      <c r="R27" s="630" t="str">
        <f>IFERROR(VLOOKUP(tbl_master[[#This Row],[ns_phi]],tbl_cty_phi[[ten_phi]:[ten_nhom_phi]],2,0),0)</f>
        <v>2J DT Ăn uống</v>
      </c>
      <c r="S27" s="630">
        <f>IF(LEN(tbl_master[[#This Row],[ns_phi]])&gt;4,IF(tbl_master[[#This Row],[ns_phi]]&lt;"A",1,"A"),0)</f>
        <v>1</v>
      </c>
      <c r="T27" s="630" t="b">
        <f>IF(LEN(tbl_master[[#This Row],[ns_bp]])&gt;4,COUNTIFS(tbl_cty_bp[ten_bp],tbl_master[[#This Row],[ns_bp]],tbl_cty_bp[ten_ngan],ma_cty)=1,0)</f>
        <v>1</v>
      </c>
      <c r="U27" s="630" t="b">
        <f>IF(LEN(tbl_master[[#This Row],[ns_phi]])&gt;4,COUNTIFS(tbl_cty_phi[ten_phi],tbl_master[[#This Row],[ns_phi]],tbl_cty_phi[ten_ngan],ma_cty)=1,0)</f>
        <v>1</v>
      </c>
      <c r="V27" s="631" t="str">
        <f>LEFT(tbl_master[[#This Row],[ns_bp]],6)</f>
        <v>DBD271</v>
      </c>
      <c r="W27" s="631" t="str">
        <f>LEFT(tbl_master[[#This Row],[ns_phi]],4)</f>
        <v>2J01</v>
      </c>
    </row>
    <row r="28" spans="1:23">
      <c r="A28" s="488" t="s">
        <v>362</v>
      </c>
      <c r="B28" s="488" t="s">
        <v>1909</v>
      </c>
      <c r="C28" s="489">
        <f>SUM(tbl_master[[#This Row],[m01]:[m12]])</f>
        <v>2637996.7694055508</v>
      </c>
      <c r="D28" s="489">
        <f>IFERROR(AVERAGE(tbl_master[[#This Row],[m01]:[m12]]),0)</f>
        <v>219833.06411712922</v>
      </c>
      <c r="E28" s="596">
        <v>151706.88</v>
      </c>
      <c r="F28" s="489">
        <v>213513.658</v>
      </c>
      <c r="G28" s="599">
        <v>350791.50799999997</v>
      </c>
      <c r="H28" s="489">
        <v>528508.30799999996</v>
      </c>
      <c r="I28" s="489">
        <v>375032.61300000001</v>
      </c>
      <c r="J28" s="489">
        <f>'Vietnam Restaurant'!I46/1000</f>
        <v>310730.64094497066</v>
      </c>
      <c r="K28" s="489">
        <f>'Vietnam Restaurant'!J46/1000</f>
        <v>210621.34832223362</v>
      </c>
      <c r="L28" s="489">
        <f>'Vietnam Restaurant'!K46/1000</f>
        <v>226609.0944521256</v>
      </c>
      <c r="M28" s="489">
        <f>'Vietnam Restaurant'!L46/1000</f>
        <v>53251.722090044575</v>
      </c>
      <c r="N28" s="489">
        <f>'Vietnam Restaurant'!M46/1000</f>
        <v>107505.16628401783</v>
      </c>
      <c r="O28" s="489">
        <f>'Vietnam Restaurant'!N46/1000</f>
        <v>49130.678412998888</v>
      </c>
      <c r="P28" s="489">
        <f>'Vietnam Restaurant'!O46/1000</f>
        <v>60595.151899159668</v>
      </c>
      <c r="R28" s="490" t="str">
        <f>IFERROR(VLOOKUP(tbl_master[[#This Row],[ns_phi]],tbl_cty_phi[[ten_phi]:[ten_nhom_phi]],2,0),0)</f>
        <v>2J DT Ăn uống</v>
      </c>
      <c r="S28" s="490">
        <f>IF(LEN(tbl_master[[#This Row],[ns_phi]])&gt;4,IF(tbl_master[[#This Row],[ns_phi]]&lt;"A",1,"A"),0)</f>
        <v>1</v>
      </c>
      <c r="T28" s="490" t="b">
        <f>IF(LEN(tbl_master[[#This Row],[ns_bp]])&gt;4,COUNTIFS(tbl_cty_bp[ten_bp],tbl_master[[#This Row],[ns_bp]],tbl_cty_bp[ten_ngan],ma_cty)=1,0)</f>
        <v>1</v>
      </c>
      <c r="U28" s="490" t="b">
        <f>IF(LEN(tbl_master[[#This Row],[ns_phi]])&gt;4,COUNTIFS(tbl_cty_phi[ten_phi],tbl_master[[#This Row],[ns_phi]],tbl_cty_phi[ten_ngan],ma_cty)=1,0)</f>
        <v>1</v>
      </c>
      <c r="V28" s="611" t="str">
        <f>LEFT(tbl_master[[#This Row],[ns_bp]],6)</f>
        <v>DBD271</v>
      </c>
      <c r="W28" s="611" t="str">
        <f>LEFT(tbl_master[[#This Row],[ns_phi]],4)</f>
        <v>2J10</v>
      </c>
    </row>
    <row r="29" spans="1:23">
      <c r="A29" s="488" t="s">
        <v>362</v>
      </c>
      <c r="B29" s="488" t="s">
        <v>1911</v>
      </c>
      <c r="C29" s="489">
        <f>SUM(tbl_master[[#This Row],[m01]:[m12]])</f>
        <v>13984.9</v>
      </c>
      <c r="D29" s="489">
        <f>IFERROR(AVERAGE(tbl_master[[#This Row],[m01]:[m12]]),0)</f>
        <v>1165.4083333333333</v>
      </c>
      <c r="E29" s="596">
        <v>420</v>
      </c>
      <c r="F29" s="489">
        <v>588</v>
      </c>
      <c r="G29" s="599">
        <v>1524.9</v>
      </c>
      <c r="H29" s="489">
        <v>3864</v>
      </c>
      <c r="I29" s="489">
        <v>588</v>
      </c>
      <c r="J29" s="489">
        <f>'Vietnam Restaurant'!I47/1000</f>
        <v>1000</v>
      </c>
      <c r="K29" s="489">
        <f>'Vietnam Restaurant'!J47/1000</f>
        <v>1000</v>
      </c>
      <c r="L29" s="489">
        <f>'Vietnam Restaurant'!K47/1000</f>
        <v>1000</v>
      </c>
      <c r="M29" s="489">
        <f>'Vietnam Restaurant'!L47/1000</f>
        <v>1000</v>
      </c>
      <c r="N29" s="489">
        <f>'Vietnam Restaurant'!M47/1000</f>
        <v>1000</v>
      </c>
      <c r="O29" s="489">
        <f>'Vietnam Restaurant'!N47/1000</f>
        <v>1000</v>
      </c>
      <c r="P29" s="489">
        <f>'Vietnam Restaurant'!O47/1000</f>
        <v>1000</v>
      </c>
      <c r="Q29" s="499"/>
      <c r="R29" s="490" t="str">
        <f>IFERROR(VLOOKUP(tbl_master[[#This Row],[ns_phi]],tbl_cty_phi[[ten_phi]:[ten_nhom_phi]],2,0),0)</f>
        <v>2J DT Ăn uống</v>
      </c>
      <c r="S29" s="490">
        <f>IF(LEN(tbl_master[[#This Row],[ns_phi]])&gt;4,IF(tbl_master[[#This Row],[ns_phi]]&lt;"A",1,"A"),0)</f>
        <v>1</v>
      </c>
      <c r="T29" s="490" t="b">
        <f>IF(LEN(tbl_master[[#This Row],[ns_bp]])&gt;4,COUNTIFS(tbl_cty_bp[ten_bp],tbl_master[[#This Row],[ns_bp]],tbl_cty_bp[ten_ngan],ma_cty)=1,0)</f>
        <v>1</v>
      </c>
      <c r="U29" s="490" t="b">
        <f>IF(LEN(tbl_master[[#This Row],[ns_phi]])&gt;4,COUNTIFS(tbl_cty_phi[ten_phi],tbl_master[[#This Row],[ns_phi]],tbl_cty_phi[ten_ngan],ma_cty)=1,0)</f>
        <v>1</v>
      </c>
      <c r="V29" s="611" t="str">
        <f>LEFT(tbl_master[[#This Row],[ns_bp]],6)</f>
        <v>DBD271</v>
      </c>
      <c r="W29" s="611" t="str">
        <f>LEFT(tbl_master[[#This Row],[ns_phi]],4)</f>
        <v>2J20</v>
      </c>
    </row>
    <row r="30" spans="1:23">
      <c r="A30" s="488" t="s">
        <v>362</v>
      </c>
      <c r="B30" s="589" t="s">
        <v>1919</v>
      </c>
      <c r="C30" s="592">
        <f>SUM(tbl_master[[#This Row],[m01]:[m12]])</f>
        <v>0</v>
      </c>
      <c r="D30" s="592">
        <f>IFERROR(AVERAGE(tbl_master[[#This Row],[m01]:[m12]]),0)</f>
        <v>0</v>
      </c>
      <c r="E30" s="590"/>
      <c r="F30" s="592"/>
      <c r="G30" s="592"/>
      <c r="H30" s="592"/>
      <c r="I30" s="592"/>
      <c r="J30" s="592"/>
      <c r="K30" s="592"/>
      <c r="L30" s="592"/>
      <c r="M30" s="592"/>
      <c r="N30" s="592"/>
      <c r="O30" s="592"/>
      <c r="P30" s="592"/>
      <c r="Q30" s="595"/>
      <c r="R30" s="585" t="str">
        <f>IFERROR(VLOOKUP(tbl_master[[#This Row],[ns_phi]],tbl_cty_phi[[ten_phi]:[ten_nhom_phi]],2,0),0)</f>
        <v>2J DT Ăn uống</v>
      </c>
      <c r="S30" s="585">
        <f>IF(B30&lt;"4",1,9)</f>
        <v>1</v>
      </c>
      <c r="T30" s="588" t="b">
        <f>IF(LEN(tbl_master[[#This Row],[ns_bp]])&gt;4,COUNTIFS(tbl_cty_bp[ten_bp],tbl_master[[#This Row],[ns_bp]],tbl_cty_bp[ten_ngan],$B$1)=1,0)</f>
        <v>1</v>
      </c>
      <c r="U30" s="588" t="b">
        <f>IF(LEN(tbl_master[[#This Row],[ns_phi]])&gt;4,COUNTIFS(tbl_cty_phi[ten_phi],tbl_master[[#This Row],[ns_phi]],tbl_cty_phi[ten_ngan],$B$1)=1,0)</f>
        <v>1</v>
      </c>
      <c r="V30" s="611" t="str">
        <f>LEFT(tbl_master[[#This Row],[ns_bp]],6)</f>
        <v>DBD271</v>
      </c>
      <c r="W30" s="611" t="str">
        <f>LEFT(tbl_master[[#This Row],[ns_phi]],4)</f>
        <v>2J99</v>
      </c>
    </row>
    <row r="31" spans="1:23" s="509" customFormat="1">
      <c r="A31" s="505" t="s">
        <v>360</v>
      </c>
      <c r="B31" s="505" t="s">
        <v>1683</v>
      </c>
      <c r="C31" s="506">
        <f>SUM(tbl_master[[#This Row],[m01]:[m12]])</f>
        <v>386004.14835660672</v>
      </c>
      <c r="D31" s="506">
        <f>IFERROR(AVERAGE(tbl_master[[#This Row],[m01]:[m12]]),0)</f>
        <v>38600.414835660675</v>
      </c>
      <c r="E31" s="506"/>
      <c r="F31" s="506"/>
      <c r="G31" s="506">
        <f t="shared" ref="G31:I31" si="1">SUM(G27:G30)*5%</f>
        <v>71492.084900000002</v>
      </c>
      <c r="H31" s="506">
        <f t="shared" si="1"/>
        <v>79333.082450000002</v>
      </c>
      <c r="I31" s="506">
        <f t="shared" si="1"/>
        <v>67807.544800000018</v>
      </c>
      <c r="J31" s="506">
        <f>'Vietnam Restaurant'!I52/1000</f>
        <v>61492.814978771203</v>
      </c>
      <c r="K31" s="506">
        <f>'Vietnam Restaurant'!J52/1000</f>
        <v>37327.46929347136</v>
      </c>
      <c r="L31" s="506">
        <f>'Vietnam Restaurant'!K52/1000</f>
        <v>31223.832931409801</v>
      </c>
      <c r="M31" s="506">
        <f>'Vietnam Restaurant'!L52/1000</f>
        <v>8416.6281679485091</v>
      </c>
      <c r="N31" s="506">
        <f>'Vietnam Restaurant'!M52/1000</f>
        <v>11590.429140524495</v>
      </c>
      <c r="O31" s="506">
        <f>'Vietnam Restaurant'!N52/1000</f>
        <v>7760.9433835595019</v>
      </c>
      <c r="P31" s="506">
        <f>'Vietnam Restaurant'!O52/1000</f>
        <v>9559.3183109217862</v>
      </c>
      <c r="Q31" s="507" t="s">
        <v>2406</v>
      </c>
      <c r="R31" s="508" t="str">
        <f>IFERROR(VLOOKUP(tbl_master[[#This Row],[ns_phi]],tbl_cty_phi[[ten_phi]:[ten_nhom_phi]],2,0),0)</f>
        <v>1D DT dịch vụ Khách sạn</v>
      </c>
      <c r="S31" s="508">
        <f>IF(B31&lt;"4",1,9)</f>
        <v>1</v>
      </c>
      <c r="T31" s="508" t="b">
        <f>IF(LEN(tbl_master[[#This Row],[ns_bp]])&gt;4,COUNTIFS(tbl_cty_bp[ten_bp],tbl_master[[#This Row],[ns_bp]],tbl_cty_bp[ten_ngan],$B$1)=1,0)</f>
        <v>1</v>
      </c>
      <c r="U31" s="508" t="b">
        <f>IF(LEN(tbl_master[[#This Row],[ns_phi]])&gt;4,COUNTIFS(tbl_cty_phi[ten_phi],tbl_master[[#This Row],[ns_phi]],tbl_cty_phi[ten_ngan],$B$1)=1,0)</f>
        <v>1</v>
      </c>
      <c r="V31" s="611" t="str">
        <f>LEFT(tbl_master[[#This Row],[ns_bp]],6)</f>
        <v>DBD270</v>
      </c>
      <c r="W31" s="611" t="str">
        <f>LEFT(tbl_master[[#This Row],[ns_phi]],4)</f>
        <v>1D03</v>
      </c>
    </row>
    <row r="32" spans="1:23" ht="12.75" customHeight="1">
      <c r="A32" s="488" t="s">
        <v>362</v>
      </c>
      <c r="B32" s="488" t="s">
        <v>2005</v>
      </c>
      <c r="C32" s="489">
        <f>SUM(tbl_master[[#This Row],[m01]:[m12]])</f>
        <v>0</v>
      </c>
      <c r="D32" s="489">
        <f>IFERROR(AVERAGE(tbl_master[[#This Row],[m01]:[m12]]),0)</f>
        <v>0</v>
      </c>
      <c r="E32" s="489">
        <f>-'Vietnam Restaurant'!D48/1000</f>
        <v>0</v>
      </c>
      <c r="F32" s="489">
        <f>-'Vietnam Restaurant'!E48/1000</f>
        <v>0</v>
      </c>
      <c r="G32" s="489">
        <f>-'Vietnam Restaurant'!F48/1000</f>
        <v>0</v>
      </c>
      <c r="H32" s="489">
        <f>-'Vietnam Restaurant'!G48/1000</f>
        <v>0</v>
      </c>
      <c r="I32" s="489">
        <f>-'Vietnam Restaurant'!H48/1000</f>
        <v>0</v>
      </c>
      <c r="J32" s="489">
        <f>-'Vietnam Restaurant'!I48/1000</f>
        <v>0</v>
      </c>
      <c r="K32" s="489">
        <f>-'Vietnam Restaurant'!J48/1000</f>
        <v>0</v>
      </c>
      <c r="L32" s="489">
        <f>-'Vietnam Restaurant'!K48/1000</f>
        <v>0</v>
      </c>
      <c r="M32" s="489">
        <f>-'Vietnam Restaurant'!L48/1000</f>
        <v>0</v>
      </c>
      <c r="N32" s="489">
        <f>-'Vietnam Restaurant'!M48/1000</f>
        <v>0</v>
      </c>
      <c r="O32" s="489">
        <f>-'Vietnam Restaurant'!N48/1000</f>
        <v>0</v>
      </c>
      <c r="P32" s="489">
        <f>-'Vietnam Restaurant'!O48/1000</f>
        <v>0</v>
      </c>
      <c r="R32" s="490" t="str">
        <f>IFERROR(VLOOKUP(tbl_master[[#This Row],[ns_phi]],tbl_cty_phi[[ten_phi]:[ten_nhom_phi]],2,0),0)</f>
        <v>3J Giá vốn Ăn uống</v>
      </c>
      <c r="S32" s="490">
        <f>IF(LEN(tbl_master[[#This Row],[ns_phi]])&gt;4,IF(tbl_master[[#This Row],[ns_phi]]&lt;"A",1,"A"),0)</f>
        <v>1</v>
      </c>
      <c r="T32" s="490" t="b">
        <f>IF(LEN(tbl_master[[#This Row],[ns_bp]])&gt;4,COUNTIFS(tbl_cty_bp[ten_bp],tbl_master[[#This Row],[ns_bp]],tbl_cty_bp[ten_ngan],ma_cty)=1,0)</f>
        <v>1</v>
      </c>
      <c r="U32" s="490" t="b">
        <f>IF(LEN(tbl_master[[#This Row],[ns_phi]])&gt;4,COUNTIFS(tbl_cty_phi[ten_phi],tbl_master[[#This Row],[ns_phi]],tbl_cty_phi[ten_ngan],ma_cty)=1,0)</f>
        <v>1</v>
      </c>
      <c r="V32" s="611" t="str">
        <f>LEFT(tbl_master[[#This Row],[ns_bp]],6)</f>
        <v>DBD271</v>
      </c>
      <c r="W32" s="611" t="str">
        <f>LEFT(tbl_master[[#This Row],[ns_phi]],4)</f>
        <v>3J02</v>
      </c>
    </row>
    <row r="33" spans="1:23" ht="12.75" customHeight="1">
      <c r="A33" s="488" t="s">
        <v>362</v>
      </c>
      <c r="B33" s="488" t="s">
        <v>2002</v>
      </c>
      <c r="C33" s="489">
        <f>SUM(tbl_master[[#This Row],[m01]:[m12]])</f>
        <v>-1726531.6300834431</v>
      </c>
      <c r="D33" s="489">
        <f>IFERROR(AVERAGE(tbl_master[[#This Row],[m01]:[m12]]),0)</f>
        <v>-143877.63584028694</v>
      </c>
      <c r="E33" s="489">
        <v>-194509.8</v>
      </c>
      <c r="F33" s="489">
        <v>-98851.091</v>
      </c>
      <c r="G33" s="489">
        <v>-259804.935</v>
      </c>
      <c r="H33" s="489">
        <v>-276874.02600000001</v>
      </c>
      <c r="I33" s="489">
        <v>-246336</v>
      </c>
      <c r="J33" s="489">
        <f>-'Vietnam Restaurant'!I49/1000</f>
        <v>-257075.18441652699</v>
      </c>
      <c r="K33" s="489">
        <f>-'Vietnam Restaurant'!J49/1000</f>
        <v>-149779.85051321422</v>
      </c>
      <c r="L33" s="489">
        <f>-'Vietnam Restaurant'!K49/1000</f>
        <v>-111122.91796929973</v>
      </c>
      <c r="M33" s="489">
        <f>-'Vietnam Restaurant'!L49/1000</f>
        <v>-31942.635555299163</v>
      </c>
      <c r="N33" s="489">
        <f>-'Vietnam Restaurant'!M49/1000</f>
        <v>-34524.956627412175</v>
      </c>
      <c r="O33" s="489">
        <f>-'Vietnam Restaurant'!N49/1000</f>
        <v>-29424.69299229352</v>
      </c>
      <c r="P33" s="489">
        <f>-'Vietnam Restaurant'!O49/1000</f>
        <v>-36285.540009397293</v>
      </c>
      <c r="R33" s="490" t="str">
        <f>IFERROR(VLOOKUP(tbl_master[[#This Row],[ns_phi]],tbl_cty_phi[[ten_phi]:[ten_nhom_phi]],2,0),0)</f>
        <v>3J Giá vốn Ăn uống</v>
      </c>
      <c r="S33" s="490">
        <f>IF(LEN(tbl_master[[#This Row],[ns_phi]])&gt;4,IF(tbl_master[[#This Row],[ns_phi]]&lt;"A",1,"A"),0)</f>
        <v>1</v>
      </c>
      <c r="T33" s="490" t="b">
        <f>IF(LEN(tbl_master[[#This Row],[ns_bp]])&gt;4,COUNTIFS(tbl_cty_bp[ten_bp],tbl_master[[#This Row],[ns_bp]],tbl_cty_bp[ten_ngan],ma_cty)=1,0)</f>
        <v>1</v>
      </c>
      <c r="U33" s="490" t="b">
        <f>IF(LEN(tbl_master[[#This Row],[ns_phi]])&gt;4,COUNTIFS(tbl_cty_phi[ten_phi],tbl_master[[#This Row],[ns_phi]],tbl_cty_phi[ten_ngan],ma_cty)=1,0)</f>
        <v>1</v>
      </c>
      <c r="V33" s="611" t="str">
        <f>LEFT(tbl_master[[#This Row],[ns_bp]],6)</f>
        <v>DBD271</v>
      </c>
      <c r="W33" s="611" t="str">
        <f>LEFT(tbl_master[[#This Row],[ns_phi]],4)</f>
        <v>3J01</v>
      </c>
    </row>
    <row r="34" spans="1:23" ht="12.75" customHeight="1">
      <c r="A34" s="488" t="s">
        <v>362</v>
      </c>
      <c r="B34" s="488" t="s">
        <v>2007</v>
      </c>
      <c r="C34" s="489">
        <f>SUM(tbl_master[[#This Row],[m01]:[m12]])</f>
        <v>-654580.38660138776</v>
      </c>
      <c r="D34" s="489">
        <f>IFERROR(AVERAGE(tbl_master[[#This Row],[m01]:[m12]]),0)</f>
        <v>-54548.365550115646</v>
      </c>
      <c r="E34" s="489">
        <v>-28423.71</v>
      </c>
      <c r="F34" s="489">
        <v>-49379.042000000001</v>
      </c>
      <c r="G34" s="489">
        <v>-89850.55</v>
      </c>
      <c r="H34" s="489">
        <v>-130228.694</v>
      </c>
      <c r="I34" s="489">
        <v>-102087.44</v>
      </c>
      <c r="J34" s="489">
        <f>-'Vietnam Restaurant'!I50/1000</f>
        <v>-77682.660236242664</v>
      </c>
      <c r="K34" s="489">
        <f>-'Vietnam Restaurant'!J50/1000</f>
        <v>-52655.337080558405</v>
      </c>
      <c r="L34" s="489">
        <f>-'Vietnam Restaurant'!K50/1000</f>
        <v>-56652.273613031401</v>
      </c>
      <c r="M34" s="489">
        <f>-'Vietnam Restaurant'!L50/1000</f>
        <v>-13312.930522511144</v>
      </c>
      <c r="N34" s="489">
        <f>-'Vietnam Restaurant'!M50/1000</f>
        <v>-26876.291571004458</v>
      </c>
      <c r="O34" s="489">
        <f>-'Vietnam Restaurant'!N50/1000</f>
        <v>-12282.669603249722</v>
      </c>
      <c r="P34" s="489">
        <f>-'Vietnam Restaurant'!O50/1000</f>
        <v>-15148.787974789917</v>
      </c>
      <c r="R34" s="490" t="str">
        <f>IFERROR(VLOOKUP(tbl_master[[#This Row],[ns_phi]],tbl_cty_phi[[ten_phi]:[ten_nhom_phi]],2,0),0)</f>
        <v>3J Giá vốn Ăn uống</v>
      </c>
      <c r="S34" s="490">
        <f>IF(LEN(tbl_master[[#This Row],[ns_phi]])&gt;4,IF(tbl_master[[#This Row],[ns_phi]]&lt;"A",1,"A"),0)</f>
        <v>1</v>
      </c>
      <c r="T34" s="490" t="b">
        <f>IF(LEN(tbl_master[[#This Row],[ns_bp]])&gt;4,COUNTIFS(tbl_cty_bp[ten_bp],tbl_master[[#This Row],[ns_bp]],tbl_cty_bp[ten_ngan],ma_cty)=1,0)</f>
        <v>1</v>
      </c>
      <c r="U34" s="490" t="b">
        <f>IF(LEN(tbl_master[[#This Row],[ns_phi]])&gt;4,COUNTIFS(tbl_cty_phi[ten_phi],tbl_master[[#This Row],[ns_phi]],tbl_cty_phi[ten_ngan],ma_cty)=1,0)</f>
        <v>1</v>
      </c>
      <c r="V34" s="611" t="str">
        <f>LEFT(tbl_master[[#This Row],[ns_bp]],6)</f>
        <v>DBD271</v>
      </c>
      <c r="W34" s="611" t="str">
        <f>LEFT(tbl_master[[#This Row],[ns_phi]],4)</f>
        <v>3J10</v>
      </c>
    </row>
    <row r="35" spans="1:23" ht="12.75" customHeight="1">
      <c r="A35" s="488" t="s">
        <v>362</v>
      </c>
      <c r="B35" s="488" t="s">
        <v>2009</v>
      </c>
      <c r="C35" s="489">
        <f>SUM(tbl_master[[#This Row],[m01]:[m12]])</f>
        <v>-3180.7240000000002</v>
      </c>
      <c r="D35" s="489">
        <f>IFERROR(AVERAGE(tbl_master[[#This Row],[m01]:[m12]]),0)</f>
        <v>-265.06033333333335</v>
      </c>
      <c r="E35" s="489">
        <v>-98.5</v>
      </c>
      <c r="F35" s="489">
        <v>-137.22300000000001</v>
      </c>
      <c r="G35" s="489">
        <v>-350</v>
      </c>
      <c r="H35" s="489">
        <v>-800.00099999999998</v>
      </c>
      <c r="I35" s="489">
        <v>-115</v>
      </c>
      <c r="J35" s="489">
        <f>-'Vietnam Restaurant'!I51/1000</f>
        <v>-240</v>
      </c>
      <c r="K35" s="489">
        <f>-'Vietnam Restaurant'!J51/1000</f>
        <v>-240</v>
      </c>
      <c r="L35" s="489">
        <f>-'Vietnam Restaurant'!K51/1000</f>
        <v>-240</v>
      </c>
      <c r="M35" s="489">
        <f>-'Vietnam Restaurant'!L51/1000</f>
        <v>-240</v>
      </c>
      <c r="N35" s="489">
        <f>-'Vietnam Restaurant'!M51/1000</f>
        <v>-240</v>
      </c>
      <c r="O35" s="489">
        <f>-'Vietnam Restaurant'!N51/1000</f>
        <v>-240</v>
      </c>
      <c r="P35" s="489">
        <f>-'Vietnam Restaurant'!O51/1000</f>
        <v>-240</v>
      </c>
      <c r="R35" s="490" t="str">
        <f>IFERROR(VLOOKUP(tbl_master[[#This Row],[ns_phi]],tbl_cty_phi[[ten_phi]:[ten_nhom_phi]],2,0),0)</f>
        <v>3J Giá vốn Ăn uống</v>
      </c>
      <c r="S35" s="490">
        <f>IF(LEN(tbl_master[[#This Row],[ns_phi]])&gt;4,IF(tbl_master[[#This Row],[ns_phi]]&lt;"A",1,"A"),0)</f>
        <v>1</v>
      </c>
      <c r="T35" s="490" t="b">
        <f>IF(LEN(tbl_master[[#This Row],[ns_bp]])&gt;4,COUNTIFS(tbl_cty_bp[ten_bp],tbl_master[[#This Row],[ns_bp]],tbl_cty_bp[ten_ngan],ma_cty)=1,0)</f>
        <v>1</v>
      </c>
      <c r="U35" s="490" t="b">
        <f>IF(LEN(tbl_master[[#This Row],[ns_phi]])&gt;4,COUNTIFS(tbl_cty_phi[ten_phi],tbl_master[[#This Row],[ns_phi]],tbl_cty_phi[ten_ngan],ma_cty)=1,0)</f>
        <v>1</v>
      </c>
      <c r="V35" s="611" t="str">
        <f>LEFT(tbl_master[[#This Row],[ns_bp]],6)</f>
        <v>DBD271</v>
      </c>
      <c r="W35" s="611" t="str">
        <f>LEFT(tbl_master[[#This Row],[ns_phi]],4)</f>
        <v>3J20</v>
      </c>
    </row>
    <row r="36" spans="1:23" ht="12.75" customHeight="1">
      <c r="A36" s="488" t="s">
        <v>362</v>
      </c>
      <c r="B36" s="589" t="s">
        <v>2019</v>
      </c>
      <c r="C36" s="592">
        <f>SUM(tbl_master[[#This Row],[m01]:[m12]])</f>
        <v>0</v>
      </c>
      <c r="D36" s="592">
        <f>IFERROR(AVERAGE(tbl_master[[#This Row],[m01]:[m12]]),0)</f>
        <v>0</v>
      </c>
      <c r="E36" s="590"/>
      <c r="F36" s="592"/>
      <c r="G36" s="592"/>
      <c r="H36" s="592"/>
      <c r="I36" s="592"/>
      <c r="J36" s="592"/>
      <c r="K36" s="592"/>
      <c r="L36" s="592"/>
      <c r="M36" s="592"/>
      <c r="N36" s="592"/>
      <c r="O36" s="592"/>
      <c r="P36" s="592"/>
      <c r="Q36" s="595"/>
      <c r="R36" s="585" t="str">
        <f>IFERROR(VLOOKUP(tbl_master[[#This Row],[ns_phi]],tbl_cty_phi[[ten_phi]:[ten_nhom_phi]],2,0),0)</f>
        <v>3J Giá vốn Ăn uống</v>
      </c>
      <c r="S36" s="585">
        <f>IF(B36&lt;"4",1,9)</f>
        <v>1</v>
      </c>
      <c r="T36" s="588" t="b">
        <f>IF(LEN(tbl_master[[#This Row],[ns_bp]])&gt;4,COUNTIFS(tbl_cty_bp[ten_bp],tbl_master[[#This Row],[ns_bp]],tbl_cty_bp[ten_ngan],$B$1)=1,0)</f>
        <v>1</v>
      </c>
      <c r="U36" s="588" t="b">
        <f>IF(LEN(tbl_master[[#This Row],[ns_phi]])&gt;4,COUNTIFS(tbl_cty_phi[ten_phi],tbl_master[[#This Row],[ns_phi]],tbl_cty_phi[ten_ngan],$B$1)=1,0)</f>
        <v>1</v>
      </c>
      <c r="V36" s="611" t="str">
        <f>LEFT(tbl_master[[#This Row],[ns_bp]],6)</f>
        <v>DBD271</v>
      </c>
      <c r="W36" s="611" t="str">
        <f>LEFT(tbl_master[[#This Row],[ns_phi]],4)</f>
        <v>3J99</v>
      </c>
    </row>
    <row r="37" spans="1:23" ht="12.75" customHeight="1">
      <c r="A37" s="488" t="s">
        <v>362</v>
      </c>
      <c r="B37" s="589" t="s">
        <v>2017</v>
      </c>
      <c r="C37" s="585">
        <f>SUM(tbl_master[[#This Row],[m01]:[m12]])</f>
        <v>0</v>
      </c>
      <c r="D37" s="585">
        <f>IFERROR(AVERAGE(tbl_master[[#This Row],[m01]:[m12]]),0)</f>
        <v>0</v>
      </c>
      <c r="E37" s="586">
        <v>0</v>
      </c>
      <c r="F37" s="585"/>
      <c r="G37" s="585"/>
      <c r="H37" s="585"/>
      <c r="I37" s="585"/>
      <c r="J37" s="585"/>
      <c r="K37" s="585"/>
      <c r="L37" s="585"/>
      <c r="M37" s="585"/>
      <c r="N37" s="585"/>
      <c r="O37" s="585"/>
      <c r="P37" s="585"/>
      <c r="Q37" s="587"/>
      <c r="R37" s="585" t="str">
        <f>IFERROR(VLOOKUP(tbl_master[[#This Row],[ns_phi]],tbl_cty_phi[[ten_phi]:[ten_nhom_phi]],2,0),0)</f>
        <v>3J Giá vốn Ăn uống</v>
      </c>
      <c r="S37" s="585">
        <f>IF(B37&lt;"4",1,9)</f>
        <v>1</v>
      </c>
      <c r="T37" s="588" t="b">
        <f>IF(LEN(tbl_master[[#This Row],[ns_bp]])&gt;4,COUNTIFS(tbl_cty_bp[ten_bp],tbl_master[[#This Row],[ns_bp]],tbl_cty_bp[ten_ngan],$B$1)=1,0)</f>
        <v>1</v>
      </c>
      <c r="U37" s="588" t="b">
        <f>IF(LEN(tbl_master[[#This Row],[ns_phi]])&gt;4,COUNTIFS(tbl_cty_phi[ten_phi],tbl_master[[#This Row],[ns_phi]],tbl_cty_phi[ten_ngan],$B$1)=1,0)</f>
        <v>1</v>
      </c>
      <c r="V37" s="611" t="str">
        <f>LEFT(tbl_master[[#This Row],[ns_bp]],6)</f>
        <v>DBD271</v>
      </c>
      <c r="W37" s="611" t="str">
        <f>LEFT(tbl_master[[#This Row],[ns_phi]],4)</f>
        <v>3J90</v>
      </c>
    </row>
    <row r="38" spans="1:23">
      <c r="A38" s="488" t="s">
        <v>372</v>
      </c>
      <c r="B38" s="488" t="s">
        <v>1907</v>
      </c>
      <c r="C38" s="489">
        <f>SUM(tbl_master[[#This Row],[m01]:[m12]])</f>
        <v>0</v>
      </c>
      <c r="D38" s="489">
        <f>IFERROR(AVERAGE(tbl_master[[#This Row],[m01]:[m12]]),0)</f>
        <v>0</v>
      </c>
      <c r="E38" s="491">
        <f>Bars!D35/1000</f>
        <v>0</v>
      </c>
      <c r="F38" s="491">
        <f>Bars!E35/1000</f>
        <v>0</v>
      </c>
      <c r="G38" s="491">
        <f>Bars!F35/1000</f>
        <v>0</v>
      </c>
      <c r="H38" s="491">
        <f>Bars!G35/1000</f>
        <v>0</v>
      </c>
      <c r="I38" s="491">
        <f>Bars!H35/1000</f>
        <v>0</v>
      </c>
      <c r="J38" s="491">
        <f>Bars!I35/1000</f>
        <v>0</v>
      </c>
      <c r="K38" s="491">
        <f>Bars!J35/1000</f>
        <v>0</v>
      </c>
      <c r="L38" s="491">
        <f>Bars!K35/1000</f>
        <v>0</v>
      </c>
      <c r="M38" s="491">
        <f>Bars!L35/1000</f>
        <v>0</v>
      </c>
      <c r="N38" s="491">
        <f>Bars!M35/1000</f>
        <v>0</v>
      </c>
      <c r="O38" s="491">
        <f>Bars!N35/1000</f>
        <v>0</v>
      </c>
      <c r="P38" s="491">
        <f>Bars!O35/1000</f>
        <v>0</v>
      </c>
      <c r="R38" s="490" t="str">
        <f>IFERROR(VLOOKUP(tbl_master[[#This Row],[ns_phi]],tbl_cty_phi[[ten_phi]:[ten_nhom_phi]],2,0),0)</f>
        <v>2J DT Ăn uống</v>
      </c>
      <c r="S38" s="490">
        <f>IF(LEN(tbl_master[[#This Row],[ns_phi]])&gt;4,IF(tbl_master[[#This Row],[ns_phi]]&lt;"A",1,"A"),0)</f>
        <v>1</v>
      </c>
      <c r="T38" s="490" t="b">
        <f>IF(LEN(tbl_master[[#This Row],[ns_bp]])&gt;4,COUNTIFS(tbl_cty_bp[ten_bp],tbl_master[[#This Row],[ns_bp]],tbl_cty_bp[ten_ngan],ma_cty)=1,0)</f>
        <v>1</v>
      </c>
      <c r="U38" s="490" t="b">
        <f>IF(LEN(tbl_master[[#This Row],[ns_phi]])&gt;4,COUNTIFS(tbl_cty_phi[ten_phi],tbl_master[[#This Row],[ns_phi]],tbl_cty_phi[ten_ngan],ma_cty)=1,0)</f>
        <v>1</v>
      </c>
      <c r="V38" s="611" t="str">
        <f>LEFT(tbl_master[[#This Row],[ns_bp]],6)</f>
        <v>DBD276</v>
      </c>
      <c r="W38" s="611" t="str">
        <f>LEFT(tbl_master[[#This Row],[ns_phi]],4)</f>
        <v>2J02</v>
      </c>
    </row>
    <row r="39" spans="1:23">
      <c r="A39" s="488" t="s">
        <v>372</v>
      </c>
      <c r="B39" s="488" t="s">
        <v>1904</v>
      </c>
      <c r="C39" s="489">
        <f>SUM(tbl_master[[#This Row],[m01]:[m12]])</f>
        <v>960429.26283347094</v>
      </c>
      <c r="D39" s="489">
        <f>IFERROR(AVERAGE(tbl_master[[#This Row],[m01]:[m12]]),0)</f>
        <v>80035.771902789245</v>
      </c>
      <c r="E39" s="491">
        <v>110265.62</v>
      </c>
      <c r="F39" s="491">
        <v>89609.197</v>
      </c>
      <c r="G39" s="491">
        <v>74422.442999999999</v>
      </c>
      <c r="H39" s="491">
        <v>53530.815000000002</v>
      </c>
      <c r="I39" s="491">
        <v>64906.862999999998</v>
      </c>
      <c r="J39" s="491">
        <f>Bars!I36/1000</f>
        <v>42676.503663364652</v>
      </c>
      <c r="K39" s="491">
        <f>Bars!J36/1000</f>
        <v>74245.302485275402</v>
      </c>
      <c r="L39" s="491">
        <f>Bars!K36/1000</f>
        <v>76140.222321364767</v>
      </c>
      <c r="M39" s="491">
        <f>Bars!L36/1000</f>
        <v>136267.87497865144</v>
      </c>
      <c r="N39" s="491">
        <f>Bars!M36/1000</f>
        <v>92678.167118958489</v>
      </c>
      <c r="O39" s="491">
        <f>Bars!N36/1000</f>
        <v>45434.322549773569</v>
      </c>
      <c r="P39" s="491">
        <f>Bars!O36/1000</f>
        <v>100251.93171608266</v>
      </c>
      <c r="R39" s="490" t="str">
        <f>IFERROR(VLOOKUP(tbl_master[[#This Row],[ns_phi]],tbl_cty_phi[[ten_phi]:[ten_nhom_phi]],2,0),0)</f>
        <v>2J DT Ăn uống</v>
      </c>
      <c r="S39" s="490">
        <f>IF(LEN(tbl_master[[#This Row],[ns_phi]])&gt;4,IF(tbl_master[[#This Row],[ns_phi]]&lt;"A",1,"A"),0)</f>
        <v>1</v>
      </c>
      <c r="T39" s="490" t="b">
        <f>IF(LEN(tbl_master[[#This Row],[ns_bp]])&gt;4,COUNTIFS(tbl_cty_bp[ten_bp],tbl_master[[#This Row],[ns_bp]],tbl_cty_bp[ten_ngan],ma_cty)=1,0)</f>
        <v>1</v>
      </c>
      <c r="U39" s="490" t="b">
        <f>IF(LEN(tbl_master[[#This Row],[ns_phi]])&gt;4,COUNTIFS(tbl_cty_phi[ten_phi],tbl_master[[#This Row],[ns_phi]],tbl_cty_phi[ten_ngan],ma_cty)=1,0)</f>
        <v>1</v>
      </c>
      <c r="V39" s="611" t="str">
        <f>LEFT(tbl_master[[#This Row],[ns_bp]],6)</f>
        <v>DBD276</v>
      </c>
      <c r="W39" s="611" t="str">
        <f>LEFT(tbl_master[[#This Row],[ns_phi]],4)</f>
        <v>2J01</v>
      </c>
    </row>
    <row r="40" spans="1:23">
      <c r="A40" s="488" t="s">
        <v>372</v>
      </c>
      <c r="B40" s="488" t="s">
        <v>1909</v>
      </c>
      <c r="C40" s="489">
        <f>SUM(tbl_master[[#This Row],[m01]:[m12]])</f>
        <v>4658535.7392919715</v>
      </c>
      <c r="D40" s="489">
        <f>IFERROR(AVERAGE(tbl_master[[#This Row],[m01]:[m12]]),0)</f>
        <v>388211.31160766428</v>
      </c>
      <c r="E40" s="491">
        <v>381598.266</v>
      </c>
      <c r="F40" s="491">
        <v>231821.22399999999</v>
      </c>
      <c r="G40" s="491">
        <v>334372.53100000002</v>
      </c>
      <c r="H40" s="491">
        <v>426886.49400000001</v>
      </c>
      <c r="I40" s="491">
        <v>240705.08499999999</v>
      </c>
      <c r="J40" s="491">
        <f>Bars!I37/1000</f>
        <v>266784.21904057451</v>
      </c>
      <c r="K40" s="491">
        <f>Bars!J37/1000</f>
        <v>452998.66121526883</v>
      </c>
      <c r="L40" s="491">
        <f>Bars!K37/1000</f>
        <v>463452.58423795807</v>
      </c>
      <c r="M40" s="491">
        <f>Bars!L37/1000</f>
        <v>445369.40634066344</v>
      </c>
      <c r="N40" s="491">
        <f>Bars!M37/1000</f>
        <v>514971.315765084</v>
      </c>
      <c r="O40" s="491">
        <f>Bars!N37/1000</f>
        <v>366651.78377957473</v>
      </c>
      <c r="P40" s="491">
        <f>Bars!O37/1000</f>
        <v>532924.16891284811</v>
      </c>
      <c r="R40" s="490" t="str">
        <f>IFERROR(VLOOKUP(tbl_master[[#This Row],[ns_phi]],tbl_cty_phi[[ten_phi]:[ten_nhom_phi]],2,0),0)</f>
        <v>2J DT Ăn uống</v>
      </c>
      <c r="S40" s="490">
        <f>IF(LEN(tbl_master[[#This Row],[ns_phi]])&gt;4,IF(tbl_master[[#This Row],[ns_phi]]&lt;"A",1,"A"),0)</f>
        <v>1</v>
      </c>
      <c r="T40" s="490" t="b">
        <f>IF(LEN(tbl_master[[#This Row],[ns_bp]])&gt;4,COUNTIFS(tbl_cty_bp[ten_bp],tbl_master[[#This Row],[ns_bp]],tbl_cty_bp[ten_ngan],ma_cty)=1,0)</f>
        <v>1</v>
      </c>
      <c r="U40" s="490" t="b">
        <f>IF(LEN(tbl_master[[#This Row],[ns_phi]])&gt;4,COUNTIFS(tbl_cty_phi[ten_phi],tbl_master[[#This Row],[ns_phi]],tbl_cty_phi[ten_ngan],ma_cty)=1,0)</f>
        <v>1</v>
      </c>
      <c r="V40" s="611" t="str">
        <f>LEFT(tbl_master[[#This Row],[ns_bp]],6)</f>
        <v>DBD276</v>
      </c>
      <c r="W40" s="611" t="str">
        <f>LEFT(tbl_master[[#This Row],[ns_phi]],4)</f>
        <v>2J10</v>
      </c>
    </row>
    <row r="41" spans="1:23">
      <c r="A41" s="488" t="s">
        <v>372</v>
      </c>
      <c r="B41" s="488" t="s">
        <v>1911</v>
      </c>
      <c r="C41" s="489">
        <f>SUM(tbl_master[[#This Row],[m01]:[m12]])</f>
        <v>180068.00000000003</v>
      </c>
      <c r="D41" s="489">
        <f>IFERROR(AVERAGE(tbl_master[[#This Row],[m01]:[m12]]),0)</f>
        <v>15005.66666666667</v>
      </c>
      <c r="E41" s="491">
        <v>3192</v>
      </c>
      <c r="F41" s="491">
        <v>3276</v>
      </c>
      <c r="G41" s="491">
        <v>5796</v>
      </c>
      <c r="H41" s="491">
        <v>3780.00000000003</v>
      </c>
      <c r="I41" s="491">
        <v>3024</v>
      </c>
      <c r="J41" s="491">
        <f>Bars!I38/1000</f>
        <v>23000</v>
      </c>
      <c r="K41" s="491">
        <f>Bars!J38/1000</f>
        <v>23000</v>
      </c>
      <c r="L41" s="491">
        <f>Bars!K38/1000</f>
        <v>23000</v>
      </c>
      <c r="M41" s="491">
        <f>Bars!L38/1000</f>
        <v>23000</v>
      </c>
      <c r="N41" s="491">
        <f>Bars!M38/1000</f>
        <v>23000</v>
      </c>
      <c r="O41" s="491">
        <f>Bars!N38/1000</f>
        <v>23000</v>
      </c>
      <c r="P41" s="491">
        <f>Bars!O38/1000</f>
        <v>23000</v>
      </c>
      <c r="R41" s="490" t="str">
        <f>IFERROR(VLOOKUP(tbl_master[[#This Row],[ns_phi]],tbl_cty_phi[[ten_phi]:[ten_nhom_phi]],2,0),0)</f>
        <v>2J DT Ăn uống</v>
      </c>
      <c r="S41" s="490">
        <f>IF(LEN(tbl_master[[#This Row],[ns_phi]])&gt;4,IF(tbl_master[[#This Row],[ns_phi]]&lt;"A",1,"A"),0)</f>
        <v>1</v>
      </c>
      <c r="T41" s="490" t="b">
        <f>IF(LEN(tbl_master[[#This Row],[ns_bp]])&gt;4,COUNTIFS(tbl_cty_bp[ten_bp],tbl_master[[#This Row],[ns_bp]],tbl_cty_bp[ten_ngan],ma_cty)=1,0)</f>
        <v>1</v>
      </c>
      <c r="U41" s="490" t="b">
        <f>IF(LEN(tbl_master[[#This Row],[ns_phi]])&gt;4,COUNTIFS(tbl_cty_phi[ten_phi],tbl_master[[#This Row],[ns_phi]],tbl_cty_phi[ten_ngan],ma_cty)=1,0)</f>
        <v>1</v>
      </c>
      <c r="V41" s="611" t="str">
        <f>LEFT(tbl_master[[#This Row],[ns_bp]],6)</f>
        <v>DBD276</v>
      </c>
      <c r="W41" s="611" t="str">
        <f>LEFT(tbl_master[[#This Row],[ns_phi]],4)</f>
        <v>2J20</v>
      </c>
    </row>
    <row r="42" spans="1:23">
      <c r="A42" s="488" t="s">
        <v>372</v>
      </c>
      <c r="B42" s="589" t="s">
        <v>1919</v>
      </c>
      <c r="C42" s="585">
        <f>SUM(tbl_master[[#This Row],[m01]:[m12]])</f>
        <v>0</v>
      </c>
      <c r="D42" s="585">
        <f>IFERROR(AVERAGE(tbl_master[[#This Row],[m01]:[m12]]),0)</f>
        <v>0</v>
      </c>
      <c r="E42" s="586"/>
      <c r="F42" s="585"/>
      <c r="G42" s="585"/>
      <c r="H42" s="585"/>
      <c r="I42" s="585"/>
      <c r="J42" s="585"/>
      <c r="K42" s="585"/>
      <c r="L42" s="585"/>
      <c r="M42" s="585"/>
      <c r="N42" s="585"/>
      <c r="O42" s="585"/>
      <c r="P42" s="585"/>
      <c r="Q42" s="587"/>
      <c r="R42" s="585" t="str">
        <f>IFERROR(VLOOKUP(tbl_master[[#This Row],[ns_phi]],tbl_cty_phi[[ten_phi]:[ten_nhom_phi]],2,0),0)</f>
        <v>2J DT Ăn uống</v>
      </c>
      <c r="S42" s="585">
        <f>IF(B42&lt;"4",1,9)</f>
        <v>1</v>
      </c>
      <c r="T42" s="588" t="b">
        <f>IF(LEN(tbl_master[[#This Row],[ns_bp]])&gt;4,COUNTIFS(tbl_cty_bp[ten_bp],tbl_master[[#This Row],[ns_bp]],tbl_cty_bp[ten_ngan],$B$1)=1,0)</f>
        <v>1</v>
      </c>
      <c r="U42" s="588" t="b">
        <f>IF(LEN(tbl_master[[#This Row],[ns_phi]])&gt;4,COUNTIFS(tbl_cty_phi[ten_phi],tbl_master[[#This Row],[ns_phi]],tbl_cty_phi[ten_ngan],$B$1)=1,0)</f>
        <v>1</v>
      </c>
      <c r="V42" s="611" t="str">
        <f>LEFT(tbl_master[[#This Row],[ns_bp]],6)</f>
        <v>DBD276</v>
      </c>
      <c r="W42" s="611" t="str">
        <f>LEFT(tbl_master[[#This Row],[ns_phi]],4)</f>
        <v>2J99</v>
      </c>
    </row>
    <row r="43" spans="1:23" s="509" customFormat="1">
      <c r="A43" s="505" t="s">
        <v>360</v>
      </c>
      <c r="B43" s="505" t="s">
        <v>1683</v>
      </c>
      <c r="C43" s="506">
        <f>SUM(tbl_master[[#This Row],[m01]:[m12]])</f>
        <v>248963.53475627216</v>
      </c>
      <c r="D43" s="506">
        <f>IFERROR(AVERAGE(tbl_master[[#This Row],[m01]:[m12]]),0)</f>
        <v>24896.353475627217</v>
      </c>
      <c r="E43" s="598"/>
      <c r="F43" s="598"/>
      <c r="G43" s="598">
        <f t="shared" ref="G43:I43" si="2">SUM(G38:G42)*5%</f>
        <v>20729.548700000003</v>
      </c>
      <c r="H43" s="598">
        <f t="shared" si="2"/>
        <v>24209.865450000005</v>
      </c>
      <c r="I43" s="598">
        <f t="shared" si="2"/>
        <v>15431.797399999999</v>
      </c>
      <c r="J43" s="506">
        <f>Bars!I43/1000</f>
        <v>16623.036135196959</v>
      </c>
      <c r="K43" s="506">
        <f>Bars!J43/1000</f>
        <v>27512.198185027213</v>
      </c>
      <c r="L43" s="506">
        <f>Bars!K43/1000</f>
        <v>28129.640327966143</v>
      </c>
      <c r="M43" s="506">
        <f>Bars!L43/1000</f>
        <v>30231.864065965743</v>
      </c>
      <c r="N43" s="506">
        <f>Bars!M43/1000</f>
        <v>31532.47414420213</v>
      </c>
      <c r="O43" s="506">
        <f>Bars!N43/1000</f>
        <v>21754.30531646742</v>
      </c>
      <c r="P43" s="506">
        <f>Bars!O43/1000</f>
        <v>32808.805031446544</v>
      </c>
      <c r="Q43" s="507" t="s">
        <v>2406</v>
      </c>
      <c r="R43" s="508" t="str">
        <f>IFERROR(VLOOKUP(tbl_master[[#This Row],[ns_phi]],tbl_cty_phi[[ten_phi]:[ten_nhom_phi]],2,0),0)</f>
        <v>1D DT dịch vụ Khách sạn</v>
      </c>
      <c r="S43" s="508">
        <f>IF(B43&lt;"4",1,9)</f>
        <v>1</v>
      </c>
      <c r="T43" s="508" t="b">
        <f>IF(LEN(tbl_master[[#This Row],[ns_bp]])&gt;4,COUNTIFS(tbl_cty_bp[ten_bp],tbl_master[[#This Row],[ns_bp]],tbl_cty_bp[ten_ngan],$B$1)=1,0)</f>
        <v>1</v>
      </c>
      <c r="U43" s="508" t="b">
        <f>IF(LEN(tbl_master[[#This Row],[ns_phi]])&gt;4,COUNTIFS(tbl_cty_phi[ten_phi],tbl_master[[#This Row],[ns_phi]],tbl_cty_phi[ten_ngan],$B$1)=1,0)</f>
        <v>1</v>
      </c>
      <c r="V43" s="611" t="str">
        <f>LEFT(tbl_master[[#This Row],[ns_bp]],6)</f>
        <v>DBD270</v>
      </c>
      <c r="W43" s="611" t="str">
        <f>LEFT(tbl_master[[#This Row],[ns_phi]],4)</f>
        <v>1D03</v>
      </c>
    </row>
    <row r="44" spans="1:23" ht="12.75" customHeight="1">
      <c r="A44" s="488" t="s">
        <v>372</v>
      </c>
      <c r="B44" s="488" t="s">
        <v>2005</v>
      </c>
      <c r="C44" s="489">
        <f>SUM(tbl_master[[#This Row],[m01]:[m12]])</f>
        <v>0</v>
      </c>
      <c r="D44" s="489">
        <f>IFERROR(AVERAGE(tbl_master[[#This Row],[m01]:[m12]]),0)</f>
        <v>0</v>
      </c>
      <c r="E44" s="489">
        <f>-Bars!D39/1000</f>
        <v>0</v>
      </c>
      <c r="F44" s="489">
        <f>-Bars!E39/1000</f>
        <v>0</v>
      </c>
      <c r="G44" s="489">
        <f>-Bars!F39/1000</f>
        <v>0</v>
      </c>
      <c r="H44" s="489">
        <f>-Bars!G39/1000</f>
        <v>0</v>
      </c>
      <c r="I44" s="489">
        <f>-Bars!H39/1000</f>
        <v>0</v>
      </c>
      <c r="J44" s="489">
        <f>-Bars!I39/1000</f>
        <v>0</v>
      </c>
      <c r="K44" s="489">
        <f>-Bars!J39/1000</f>
        <v>0</v>
      </c>
      <c r="L44" s="489">
        <f>-Bars!K39/1000</f>
        <v>0</v>
      </c>
      <c r="M44" s="489">
        <f>-Bars!L39/1000</f>
        <v>0</v>
      </c>
      <c r="N44" s="489">
        <f>-Bars!M39/1000</f>
        <v>0</v>
      </c>
      <c r="O44" s="489">
        <f>-Bars!N39/1000</f>
        <v>0</v>
      </c>
      <c r="P44" s="489">
        <f>-Bars!O39/1000</f>
        <v>0</v>
      </c>
      <c r="R44" s="490" t="str">
        <f>IFERROR(VLOOKUP(tbl_master[[#This Row],[ns_phi]],tbl_cty_phi[[ten_phi]:[ten_nhom_phi]],2,0),0)</f>
        <v>3J Giá vốn Ăn uống</v>
      </c>
      <c r="S44" s="490">
        <f>IF(LEN(tbl_master[[#This Row],[ns_phi]])&gt;4,IF(tbl_master[[#This Row],[ns_phi]]&lt;"A",1,"A"),0)</f>
        <v>1</v>
      </c>
      <c r="T44" s="490" t="b">
        <f>IF(LEN(tbl_master[[#This Row],[ns_bp]])&gt;4,COUNTIFS(tbl_cty_bp[ten_bp],tbl_master[[#This Row],[ns_bp]],tbl_cty_bp[ten_ngan],ma_cty)=1,0)</f>
        <v>1</v>
      </c>
      <c r="U44" s="490" t="b">
        <f>IF(LEN(tbl_master[[#This Row],[ns_phi]])&gt;4,COUNTIFS(tbl_cty_phi[ten_phi],tbl_master[[#This Row],[ns_phi]],tbl_cty_phi[ten_ngan],ma_cty)=1,0)</f>
        <v>1</v>
      </c>
      <c r="V44" s="611" t="str">
        <f>LEFT(tbl_master[[#This Row],[ns_bp]],6)</f>
        <v>DBD276</v>
      </c>
      <c r="W44" s="611" t="str">
        <f>LEFT(tbl_master[[#This Row],[ns_phi]],4)</f>
        <v>3J02</v>
      </c>
    </row>
    <row r="45" spans="1:23" ht="12.75" customHeight="1">
      <c r="A45" s="488" t="s">
        <v>372</v>
      </c>
      <c r="B45" s="488" t="s">
        <v>2002</v>
      </c>
      <c r="C45" s="489">
        <f>SUM(tbl_master[[#This Row],[m01]:[m12]])</f>
        <v>-260455.63295337185</v>
      </c>
      <c r="D45" s="489">
        <f>IFERROR(AVERAGE(tbl_master[[#This Row],[m01]:[m12]]),0)</f>
        <v>-21704.636079447653</v>
      </c>
      <c r="E45" s="489">
        <v>-31644.222000000002</v>
      </c>
      <c r="F45" s="489">
        <v>-20550</v>
      </c>
      <c r="G45" s="489">
        <v>-18084</v>
      </c>
      <c r="H45" s="489">
        <v>-14368</v>
      </c>
      <c r="I45" s="489">
        <v>-16855</v>
      </c>
      <c r="J45" s="489">
        <f>-Bars!I40/1000</f>
        <v>-11949.421025742102</v>
      </c>
      <c r="K45" s="489">
        <f>-Bars!J40/1000</f>
        <v>-20788.684695877117</v>
      </c>
      <c r="L45" s="489">
        <f>-Bars!K40/1000</f>
        <v>-21319.262249982134</v>
      </c>
      <c r="M45" s="489">
        <f>-Bars!L40/1000</f>
        <v>-38155.004994022405</v>
      </c>
      <c r="N45" s="489">
        <f>-Bars!M40/1000</f>
        <v>-25949.886793308382</v>
      </c>
      <c r="O45" s="489">
        <f>-Bars!N40/1000</f>
        <v>-12721.610313936601</v>
      </c>
      <c r="P45" s="489">
        <f>-Bars!O40/1000</f>
        <v>-28070.540880503147</v>
      </c>
      <c r="R45" s="490" t="str">
        <f>IFERROR(VLOOKUP(tbl_master[[#This Row],[ns_phi]],tbl_cty_phi[[ten_phi]:[ten_nhom_phi]],2,0),0)</f>
        <v>3J Giá vốn Ăn uống</v>
      </c>
      <c r="S45" s="490">
        <f>IF(LEN(tbl_master[[#This Row],[ns_phi]])&gt;4,IF(tbl_master[[#This Row],[ns_phi]]&lt;"A",1,"A"),0)</f>
        <v>1</v>
      </c>
      <c r="T45" s="490" t="b">
        <f>IF(LEN(tbl_master[[#This Row],[ns_bp]])&gt;4,COUNTIFS(tbl_cty_bp[ten_bp],tbl_master[[#This Row],[ns_bp]],tbl_cty_bp[ten_ngan],ma_cty)=1,0)</f>
        <v>1</v>
      </c>
      <c r="U45" s="490" t="b">
        <f>IF(LEN(tbl_master[[#This Row],[ns_phi]])&gt;4,COUNTIFS(tbl_cty_phi[ten_phi],tbl_master[[#This Row],[ns_phi]],tbl_cty_phi[ten_ngan],ma_cty)=1,0)</f>
        <v>1</v>
      </c>
      <c r="V45" s="611" t="str">
        <f>LEFT(tbl_master[[#This Row],[ns_bp]],6)</f>
        <v>DBD276</v>
      </c>
      <c r="W45" s="611" t="str">
        <f>LEFT(tbl_master[[#This Row],[ns_phi]],4)</f>
        <v>3J01</v>
      </c>
    </row>
    <row r="46" spans="1:23" ht="12.75" customHeight="1">
      <c r="A46" s="488" t="s">
        <v>372</v>
      </c>
      <c r="B46" s="488" t="s">
        <v>2007</v>
      </c>
      <c r="C46" s="489">
        <f>SUM(tbl_master[[#This Row],[m01]:[m12]])</f>
        <v>-1154385.892822993</v>
      </c>
      <c r="D46" s="489">
        <f>IFERROR(AVERAGE(tbl_master[[#This Row],[m01]:[m12]]),0)</f>
        <v>-96198.824401916077</v>
      </c>
      <c r="E46" s="489">
        <v>-83091.960999999996</v>
      </c>
      <c r="F46" s="489">
        <v>-51550.334999999999</v>
      </c>
      <c r="G46" s="489">
        <v>-83421.486000000004</v>
      </c>
      <c r="H46" s="489">
        <v>-105993.363</v>
      </c>
      <c r="I46" s="489">
        <v>-69540.713000000003</v>
      </c>
      <c r="J46" s="489">
        <f>-Bars!I41/1000</f>
        <v>-66696.054760143626</v>
      </c>
      <c r="K46" s="489">
        <f>-Bars!J41/1000</f>
        <v>-113249.66530381721</v>
      </c>
      <c r="L46" s="489">
        <f>-Bars!K41/1000</f>
        <v>-115863.14605948952</v>
      </c>
      <c r="M46" s="489">
        <f>-Bars!L41/1000</f>
        <v>-111342.35158516586</v>
      </c>
      <c r="N46" s="489">
        <f>-Bars!M41/1000</f>
        <v>-128742.828941271</v>
      </c>
      <c r="O46" s="489">
        <f>-Bars!N41/1000</f>
        <v>-91662.945944893683</v>
      </c>
      <c r="P46" s="489">
        <f>-Bars!O41/1000</f>
        <v>-133231.04222821203</v>
      </c>
      <c r="R46" s="490" t="str">
        <f>IFERROR(VLOOKUP(tbl_master[[#This Row],[ns_phi]],tbl_cty_phi[[ten_phi]:[ten_nhom_phi]],2,0),0)</f>
        <v>3J Giá vốn Ăn uống</v>
      </c>
      <c r="S46" s="490">
        <f>IF(LEN(tbl_master[[#This Row],[ns_phi]])&gt;4,IF(tbl_master[[#This Row],[ns_phi]]&lt;"A",1,"A"),0)</f>
        <v>1</v>
      </c>
      <c r="T46" s="490" t="b">
        <f>IF(LEN(tbl_master[[#This Row],[ns_bp]])&gt;4,COUNTIFS(tbl_cty_bp[ten_bp],tbl_master[[#This Row],[ns_bp]],tbl_cty_bp[ten_ngan],ma_cty)=1,0)</f>
        <v>1</v>
      </c>
      <c r="U46" s="490" t="b">
        <f>IF(LEN(tbl_master[[#This Row],[ns_phi]])&gt;4,COUNTIFS(tbl_cty_phi[ten_phi],tbl_master[[#This Row],[ns_phi]],tbl_cty_phi[ten_ngan],ma_cty)=1,0)</f>
        <v>1</v>
      </c>
      <c r="V46" s="611" t="str">
        <f>LEFT(tbl_master[[#This Row],[ns_bp]],6)</f>
        <v>DBD276</v>
      </c>
      <c r="W46" s="611" t="str">
        <f>LEFT(tbl_master[[#This Row],[ns_phi]],4)</f>
        <v>3J10</v>
      </c>
    </row>
    <row r="47" spans="1:23" ht="12.75" customHeight="1">
      <c r="A47" s="488" t="s">
        <v>372</v>
      </c>
      <c r="B47" s="488" t="s">
        <v>2009</v>
      </c>
      <c r="C47" s="489">
        <f>SUM(tbl_master[[#This Row],[m01]:[m12]])</f>
        <v>-41941.313999999998</v>
      </c>
      <c r="D47" s="489">
        <f>IFERROR(AVERAGE(tbl_master[[#This Row],[m01]:[m12]]),0)</f>
        <v>-3495.1095</v>
      </c>
      <c r="E47" s="489">
        <v>-829.4</v>
      </c>
      <c r="F47" s="489">
        <v>-786.40499999999997</v>
      </c>
      <c r="G47" s="489">
        <v>-1333.7670000000001</v>
      </c>
      <c r="H47" s="489">
        <v>-821.74199999999996</v>
      </c>
      <c r="I47" s="489">
        <v>470</v>
      </c>
      <c r="J47" s="489">
        <f>-Bars!I42/1000</f>
        <v>-5520</v>
      </c>
      <c r="K47" s="489">
        <f>-Bars!J42/1000</f>
        <v>-5520</v>
      </c>
      <c r="L47" s="489">
        <f>-Bars!K42/1000</f>
        <v>-5520</v>
      </c>
      <c r="M47" s="489">
        <f>-Bars!L42/1000</f>
        <v>-5520</v>
      </c>
      <c r="N47" s="489">
        <f>-Bars!M42/1000</f>
        <v>-5520</v>
      </c>
      <c r="O47" s="489">
        <f>-Bars!N42/1000</f>
        <v>-5520</v>
      </c>
      <c r="P47" s="489">
        <f>-Bars!O42/1000</f>
        <v>-5520</v>
      </c>
      <c r="R47" s="490" t="str">
        <f>IFERROR(VLOOKUP(tbl_master[[#This Row],[ns_phi]],tbl_cty_phi[[ten_phi]:[ten_nhom_phi]],2,0),0)</f>
        <v>3J Giá vốn Ăn uống</v>
      </c>
      <c r="S47" s="490">
        <f>IF(LEN(tbl_master[[#This Row],[ns_phi]])&gt;4,IF(tbl_master[[#This Row],[ns_phi]]&lt;"A",1,"A"),0)</f>
        <v>1</v>
      </c>
      <c r="T47" s="490" t="b">
        <f>IF(LEN(tbl_master[[#This Row],[ns_bp]])&gt;4,COUNTIFS(tbl_cty_bp[ten_bp],tbl_master[[#This Row],[ns_bp]],tbl_cty_bp[ten_ngan],ma_cty)=1,0)</f>
        <v>1</v>
      </c>
      <c r="U47" s="490" t="b">
        <f>IF(LEN(tbl_master[[#This Row],[ns_phi]])&gt;4,COUNTIFS(tbl_cty_phi[ten_phi],tbl_master[[#This Row],[ns_phi]],tbl_cty_phi[ten_ngan],ma_cty)=1,0)</f>
        <v>1</v>
      </c>
      <c r="V47" s="611" t="str">
        <f>LEFT(tbl_master[[#This Row],[ns_bp]],6)</f>
        <v>DBD276</v>
      </c>
      <c r="W47" s="611" t="str">
        <f>LEFT(tbl_master[[#This Row],[ns_phi]],4)</f>
        <v>3J20</v>
      </c>
    </row>
    <row r="48" spans="1:23" ht="12.75" customHeight="1">
      <c r="A48" s="488" t="s">
        <v>372</v>
      </c>
      <c r="B48" s="589" t="s">
        <v>2019</v>
      </c>
      <c r="C48" s="585">
        <f>SUM(tbl_master[[#This Row],[m01]:[m12]])</f>
        <v>0</v>
      </c>
      <c r="D48" s="585">
        <f>IFERROR(AVERAGE(tbl_master[[#This Row],[m01]:[m12]]),0)</f>
        <v>0</v>
      </c>
      <c r="E48" s="586"/>
      <c r="F48" s="585"/>
      <c r="G48" s="585"/>
      <c r="H48" s="585"/>
      <c r="I48" s="585"/>
      <c r="J48" s="585"/>
      <c r="K48" s="585"/>
      <c r="L48" s="585"/>
      <c r="M48" s="585"/>
      <c r="N48" s="585"/>
      <c r="O48" s="585"/>
      <c r="P48" s="585"/>
      <c r="Q48" s="587"/>
      <c r="R48" s="585" t="str">
        <f>IFERROR(VLOOKUP(tbl_master[[#This Row],[ns_phi]],tbl_cty_phi[[ten_phi]:[ten_nhom_phi]],2,0),0)</f>
        <v>3J Giá vốn Ăn uống</v>
      </c>
      <c r="S48" s="585">
        <f>IF(B48&lt;"4",1,9)</f>
        <v>1</v>
      </c>
      <c r="T48" s="588" t="b">
        <f>IF(LEN(tbl_master[[#This Row],[ns_bp]])&gt;4,COUNTIFS(tbl_cty_bp[ten_bp],tbl_master[[#This Row],[ns_bp]],tbl_cty_bp[ten_ngan],$B$1)=1,0)</f>
        <v>1</v>
      </c>
      <c r="U48" s="588" t="b">
        <f>IF(LEN(tbl_master[[#This Row],[ns_phi]])&gt;4,COUNTIFS(tbl_cty_phi[ten_phi],tbl_master[[#This Row],[ns_phi]],tbl_cty_phi[ten_ngan],$B$1)=1,0)</f>
        <v>1</v>
      </c>
      <c r="V48" s="611" t="str">
        <f>LEFT(tbl_master[[#This Row],[ns_bp]],6)</f>
        <v>DBD276</v>
      </c>
      <c r="W48" s="611" t="str">
        <f>LEFT(tbl_master[[#This Row],[ns_phi]],4)</f>
        <v>3J99</v>
      </c>
    </row>
    <row r="49" spans="1:23" ht="12.75" customHeight="1">
      <c r="A49" s="488" t="s">
        <v>372</v>
      </c>
      <c r="B49" s="589" t="s">
        <v>2017</v>
      </c>
      <c r="C49" s="592">
        <f>SUM(tbl_master[[#This Row],[m01]:[m12]])</f>
        <v>-1068.357</v>
      </c>
      <c r="D49" s="592">
        <f>IFERROR(AVERAGE(tbl_master[[#This Row],[m01]:[m12]]),0)</f>
        <v>-534.17849999999999</v>
      </c>
      <c r="E49" s="590"/>
      <c r="F49" s="592">
        <v>-125.6</v>
      </c>
      <c r="G49" s="592">
        <v>-942.75699999999995</v>
      </c>
      <c r="H49" s="592"/>
      <c r="I49" s="592"/>
      <c r="J49" s="592"/>
      <c r="K49" s="592"/>
      <c r="L49" s="592"/>
      <c r="M49" s="592"/>
      <c r="N49" s="592"/>
      <c r="O49" s="592"/>
      <c r="P49" s="592"/>
      <c r="Q49" s="595"/>
      <c r="R49" s="585" t="str">
        <f>IFERROR(VLOOKUP(tbl_master[[#This Row],[ns_phi]],tbl_cty_phi[[ten_phi]:[ten_nhom_phi]],2,0),0)</f>
        <v>3J Giá vốn Ăn uống</v>
      </c>
      <c r="S49" s="585">
        <f>IF(B49&lt;"4",1,9)</f>
        <v>1</v>
      </c>
      <c r="T49" s="588" t="b">
        <f>IF(LEN(tbl_master[[#This Row],[ns_bp]])&gt;4,COUNTIFS(tbl_cty_bp[ten_bp],tbl_master[[#This Row],[ns_bp]],tbl_cty_bp[ten_ngan],$B$1)=1,0)</f>
        <v>1</v>
      </c>
      <c r="U49" s="588" t="b">
        <f>IF(LEN(tbl_master[[#This Row],[ns_phi]])&gt;4,COUNTIFS(tbl_cty_phi[ten_phi],tbl_master[[#This Row],[ns_phi]],tbl_cty_phi[ten_ngan],$B$1)=1,0)</f>
        <v>1</v>
      </c>
      <c r="V49" s="611" t="str">
        <f>LEFT(tbl_master[[#This Row],[ns_bp]],6)</f>
        <v>DBD276</v>
      </c>
      <c r="W49" s="611" t="str">
        <f>LEFT(tbl_master[[#This Row],[ns_phi]],4)</f>
        <v>3J90</v>
      </c>
    </row>
    <row r="50" spans="1:23">
      <c r="A50" s="488" t="s">
        <v>366</v>
      </c>
      <c r="B50" s="597" t="s">
        <v>1904</v>
      </c>
      <c r="C50" s="489">
        <f>SUM(tbl_master[[#This Row],[m01]:[m12]])</f>
        <v>2618711.198232648</v>
      </c>
      <c r="D50" s="489">
        <f>IFERROR(AVERAGE(tbl_master[[#This Row],[m01]:[m12]]),0)</f>
        <v>218225.933186054</v>
      </c>
      <c r="E50" s="489">
        <v>357648.76500000001</v>
      </c>
      <c r="F50" s="489">
        <v>274293.15100000001</v>
      </c>
      <c r="G50" s="489">
        <v>284063.63099999999</v>
      </c>
      <c r="H50" s="489">
        <v>221232.88200000001</v>
      </c>
      <c r="I50" s="489">
        <v>157584.9</v>
      </c>
      <c r="J50" s="489">
        <f>'Room Service'!I34/1000</f>
        <v>252581.5166301133</v>
      </c>
      <c r="K50" s="489">
        <f>'Room Service'!J34/1000</f>
        <v>265668.85735324991</v>
      </c>
      <c r="L50" s="489">
        <f>'Room Service'!K34/1000</f>
        <v>183298.30707365571</v>
      </c>
      <c r="M50" s="489">
        <f>'Room Service'!L34/1000</f>
        <v>125250.95138461537</v>
      </c>
      <c r="N50" s="489">
        <f>'Room Service'!M34/1000</f>
        <v>177845.02325433685</v>
      </c>
      <c r="O50" s="489">
        <f>'Room Service'!N34/1000</f>
        <v>120368.78410674573</v>
      </c>
      <c r="P50" s="489">
        <f>'Room Service'!O34/1000</f>
        <v>198874.42942993122</v>
      </c>
      <c r="R50" s="490" t="str">
        <f>IFERROR(VLOOKUP(tbl_master[[#This Row],[ns_phi]],tbl_cty_phi[[ten_phi]:[ten_nhom_phi]],2,0),0)</f>
        <v>2J DT Ăn uống</v>
      </c>
      <c r="S50" s="490">
        <f>IF(LEN(tbl_master[[#This Row],[ns_phi]])&gt;4,IF(tbl_master[[#This Row],[ns_phi]]&lt;"A",1,"A"),0)</f>
        <v>1</v>
      </c>
      <c r="T50" s="490" t="b">
        <f>IF(LEN(tbl_master[[#This Row],[ns_bp]])&gt;4,COUNTIFS(tbl_cty_bp[ten_bp],tbl_master[[#This Row],[ns_bp]],tbl_cty_bp[ten_ngan],ma_cty)=1,0)</f>
        <v>1</v>
      </c>
      <c r="U50" s="490" t="b">
        <f>IF(LEN(tbl_master[[#This Row],[ns_phi]])&gt;4,COUNTIFS(tbl_cty_phi[ten_phi],tbl_master[[#This Row],[ns_phi]],tbl_cty_phi[ten_ngan],ma_cty)=1,0)</f>
        <v>1</v>
      </c>
      <c r="V50" s="611" t="str">
        <f>LEFT(tbl_master[[#This Row],[ns_bp]],6)</f>
        <v>DBD273</v>
      </c>
      <c r="W50" s="611" t="str">
        <f>LEFT(tbl_master[[#This Row],[ns_phi]],4)</f>
        <v>2J01</v>
      </c>
    </row>
    <row r="51" spans="1:23">
      <c r="A51" s="488" t="s">
        <v>366</v>
      </c>
      <c r="B51" s="488" t="s">
        <v>1909</v>
      </c>
      <c r="C51" s="489">
        <f>SUM(tbl_master[[#This Row],[m01]:[m12]])</f>
        <v>589321.28366865031</v>
      </c>
      <c r="D51" s="489">
        <f>IFERROR(AVERAGE(tbl_master[[#This Row],[m01]:[m12]]),0)</f>
        <v>49110.106972387526</v>
      </c>
      <c r="E51" s="489">
        <v>69537.820000000007</v>
      </c>
      <c r="F51" s="489">
        <v>62658.152000000002</v>
      </c>
      <c r="G51" s="489">
        <v>63187.040999999997</v>
      </c>
      <c r="H51" s="489">
        <v>63146.052000000003</v>
      </c>
      <c r="I51" s="489">
        <v>43169.014999999999</v>
      </c>
      <c r="J51" s="489">
        <f>'Room Service'!I35/1000</f>
        <v>47278.42104531412</v>
      </c>
      <c r="K51" s="489">
        <f>'Room Service'!J35/1000</f>
        <v>75640.368833266053</v>
      </c>
      <c r="L51" s="489">
        <f>'Room Service'!K35/1000</f>
        <v>39487.389893799023</v>
      </c>
      <c r="M51" s="489">
        <f>'Room Service'!L35/1000</f>
        <v>23347.804195804194</v>
      </c>
      <c r="N51" s="489">
        <f>'Room Service'!M35/1000</f>
        <v>33045.44026402093</v>
      </c>
      <c r="O51" s="489">
        <f>'Room Service'!N35/1000</f>
        <v>28777.642698295036</v>
      </c>
      <c r="P51" s="489">
        <f>'Room Service'!O35/1000</f>
        <v>40046.136738150941</v>
      </c>
      <c r="R51" s="490" t="str">
        <f>IFERROR(VLOOKUP(tbl_master[[#This Row],[ns_phi]],tbl_cty_phi[[ten_phi]:[ten_nhom_phi]],2,0),0)</f>
        <v>2J DT Ăn uống</v>
      </c>
      <c r="S51" s="490">
        <f>IF(LEN(tbl_master[[#This Row],[ns_phi]])&gt;4,IF(tbl_master[[#This Row],[ns_phi]]&lt;"A",1,"A"),0)</f>
        <v>1</v>
      </c>
      <c r="T51" s="490" t="b">
        <f>IF(LEN(tbl_master[[#This Row],[ns_bp]])&gt;4,COUNTIFS(tbl_cty_bp[ten_bp],tbl_master[[#This Row],[ns_bp]],tbl_cty_bp[ten_ngan],ma_cty)=1,0)</f>
        <v>1</v>
      </c>
      <c r="U51" s="490" t="b">
        <f>IF(LEN(tbl_master[[#This Row],[ns_phi]])&gt;4,COUNTIFS(tbl_cty_phi[ten_phi],tbl_master[[#This Row],[ns_phi]],tbl_cty_phi[ten_ngan],ma_cty)=1,0)</f>
        <v>1</v>
      </c>
      <c r="V51" s="611" t="str">
        <f>LEFT(tbl_master[[#This Row],[ns_bp]],6)</f>
        <v>DBD273</v>
      </c>
      <c r="W51" s="611" t="str">
        <f>LEFT(tbl_master[[#This Row],[ns_phi]],4)</f>
        <v>2J10</v>
      </c>
    </row>
    <row r="52" spans="1:23">
      <c r="A52" s="488" t="s">
        <v>366</v>
      </c>
      <c r="B52" s="488" t="s">
        <v>1911</v>
      </c>
      <c r="C52" s="489">
        <f>SUM(tbl_master[[#This Row],[m01]:[m12]])</f>
        <v>12898</v>
      </c>
      <c r="D52" s="489">
        <f>IFERROR(AVERAGE(tbl_master[[#This Row],[m01]:[m12]]),0)</f>
        <v>1074.8333333333333</v>
      </c>
      <c r="E52" s="489">
        <v>1092</v>
      </c>
      <c r="F52" s="489">
        <v>840</v>
      </c>
      <c r="G52" s="489">
        <v>1344</v>
      </c>
      <c r="H52" s="489">
        <v>1026</v>
      </c>
      <c r="I52" s="489">
        <v>1596</v>
      </c>
      <c r="J52" s="489">
        <f>'Room Service'!I36/1000</f>
        <v>1000</v>
      </c>
      <c r="K52" s="489">
        <f>'Room Service'!J36/1000</f>
        <v>1000</v>
      </c>
      <c r="L52" s="489">
        <f>'Room Service'!K36/1000</f>
        <v>1000</v>
      </c>
      <c r="M52" s="489">
        <f>'Room Service'!L36/1000</f>
        <v>1000</v>
      </c>
      <c r="N52" s="489">
        <f>'Room Service'!M36/1000</f>
        <v>1000</v>
      </c>
      <c r="O52" s="489">
        <f>'Room Service'!N36/1000</f>
        <v>1000</v>
      </c>
      <c r="P52" s="489">
        <f>'Room Service'!O36/1000</f>
        <v>1000</v>
      </c>
      <c r="R52" s="490" t="str">
        <f>IFERROR(VLOOKUP(tbl_master[[#This Row],[ns_phi]],tbl_cty_phi[[ten_phi]:[ten_nhom_phi]],2,0),0)</f>
        <v>2J DT Ăn uống</v>
      </c>
      <c r="S52" s="490">
        <f>IF(LEN(tbl_master[[#This Row],[ns_phi]])&gt;4,IF(tbl_master[[#This Row],[ns_phi]]&lt;"A",1,"A"),0)</f>
        <v>1</v>
      </c>
      <c r="T52" s="490" t="b">
        <f>IF(LEN(tbl_master[[#This Row],[ns_bp]])&gt;4,COUNTIFS(tbl_cty_bp[ten_bp],tbl_master[[#This Row],[ns_bp]],tbl_cty_bp[ten_ngan],ma_cty)=1,0)</f>
        <v>1</v>
      </c>
      <c r="U52" s="490" t="b">
        <f>IF(LEN(tbl_master[[#This Row],[ns_phi]])&gt;4,COUNTIFS(tbl_cty_phi[ten_phi],tbl_master[[#This Row],[ns_phi]],tbl_cty_phi[ten_ngan],ma_cty)=1,0)</f>
        <v>1</v>
      </c>
      <c r="V52" s="611" t="str">
        <f>LEFT(tbl_master[[#This Row],[ns_bp]],6)</f>
        <v>DBD273</v>
      </c>
      <c r="W52" s="611" t="str">
        <f>LEFT(tbl_master[[#This Row],[ns_phi]],4)</f>
        <v>2J20</v>
      </c>
    </row>
    <row r="53" spans="1:23">
      <c r="A53" s="488" t="s">
        <v>366</v>
      </c>
      <c r="B53" s="589" t="s">
        <v>1919</v>
      </c>
      <c r="C53" s="585">
        <f>SUM(tbl_master[[#This Row],[m01]:[m12]])</f>
        <v>0</v>
      </c>
      <c r="D53" s="585">
        <f>IFERROR(AVERAGE(tbl_master[[#This Row],[m01]:[m12]]),0)</f>
        <v>0</v>
      </c>
      <c r="E53" s="586"/>
      <c r="F53" s="585"/>
      <c r="G53" s="585"/>
      <c r="H53" s="585"/>
      <c r="I53" s="585"/>
      <c r="J53" s="585"/>
      <c r="K53" s="585"/>
      <c r="L53" s="585"/>
      <c r="M53" s="585"/>
      <c r="N53" s="585"/>
      <c r="O53" s="585"/>
      <c r="P53" s="585"/>
      <c r="Q53" s="587"/>
      <c r="R53" s="585" t="str">
        <f>IFERROR(VLOOKUP(tbl_master[[#This Row],[ns_phi]],tbl_cty_phi[[ten_phi]:[ten_nhom_phi]],2,0),0)</f>
        <v>2J DT Ăn uống</v>
      </c>
      <c r="S53" s="585">
        <f>IF(B53&lt;"4",1,9)</f>
        <v>1</v>
      </c>
      <c r="T53" s="588" t="b">
        <f>IF(LEN(tbl_master[[#This Row],[ns_bp]])&gt;4,COUNTIFS(tbl_cty_bp[ten_bp],tbl_master[[#This Row],[ns_bp]],tbl_cty_bp[ten_ngan],$B$1)=1,0)</f>
        <v>1</v>
      </c>
      <c r="U53" s="588" t="b">
        <f>IF(LEN(tbl_master[[#This Row],[ns_phi]])&gt;4,COUNTIFS(tbl_cty_phi[ten_phi],tbl_master[[#This Row],[ns_phi]],tbl_cty_phi[ten_ngan],$B$1)=1,0)</f>
        <v>1</v>
      </c>
      <c r="V53" s="611" t="str">
        <f>LEFT(tbl_master[[#This Row],[ns_bp]],6)</f>
        <v>DBD273</v>
      </c>
      <c r="W53" s="611" t="str">
        <f>LEFT(tbl_master[[#This Row],[ns_phi]],4)</f>
        <v>2J99</v>
      </c>
    </row>
    <row r="54" spans="1:23" s="509" customFormat="1">
      <c r="A54" s="505" t="s">
        <v>360</v>
      </c>
      <c r="B54" s="505" t="s">
        <v>1683</v>
      </c>
      <c r="C54" s="506">
        <f>SUM(tbl_master[[#This Row],[m01]:[m12]])</f>
        <v>122743.02969506494</v>
      </c>
      <c r="D54" s="506">
        <f>IFERROR(AVERAGE(tbl_master[[#This Row],[m01]:[m12]]),0)</f>
        <v>12274.302969506494</v>
      </c>
      <c r="E54" s="598"/>
      <c r="F54" s="598"/>
      <c r="G54" s="598">
        <f t="shared" ref="G54:I54" si="3">SUM(G50:G53)*5%</f>
        <v>17429.733600000003</v>
      </c>
      <c r="H54" s="598">
        <f t="shared" si="3"/>
        <v>14270.246700000002</v>
      </c>
      <c r="I54" s="598">
        <f t="shared" si="3"/>
        <v>10117.49575</v>
      </c>
      <c r="J54" s="506">
        <f>'Room Service'!I41/1000</f>
        <v>15042.996883771373</v>
      </c>
      <c r="K54" s="506">
        <f>'Room Service'!J41/1000</f>
        <v>17115.461309325794</v>
      </c>
      <c r="L54" s="506">
        <f>'Room Service'!K41/1000</f>
        <v>11189.284848372738</v>
      </c>
      <c r="M54" s="506">
        <f>'Room Service'!L41/1000</f>
        <v>7479.9377790209792</v>
      </c>
      <c r="N54" s="506">
        <f>'Room Service'!M41/1000</f>
        <v>10594.523175917888</v>
      </c>
      <c r="O54" s="506">
        <f>'Room Service'!N41/1000</f>
        <v>7507.3213402520387</v>
      </c>
      <c r="P54" s="506">
        <f>'Room Service'!O41/1000</f>
        <v>11996.028308404111</v>
      </c>
      <c r="Q54" s="507" t="s">
        <v>2406</v>
      </c>
      <c r="R54" s="508" t="str">
        <f>IFERROR(VLOOKUP(tbl_master[[#This Row],[ns_phi]],tbl_cty_phi[[ten_phi]:[ten_nhom_phi]],2,0),0)</f>
        <v>1D DT dịch vụ Khách sạn</v>
      </c>
      <c r="S54" s="508">
        <f>IF(B54&lt;"4",1,9)</f>
        <v>1</v>
      </c>
      <c r="T54" s="508" t="b">
        <f>IF(LEN(tbl_master[[#This Row],[ns_bp]])&gt;4,COUNTIFS(tbl_cty_bp[ten_bp],tbl_master[[#This Row],[ns_bp]],tbl_cty_bp[ten_ngan],$B$1)=1,0)</f>
        <v>1</v>
      </c>
      <c r="U54" s="508" t="b">
        <f>IF(LEN(tbl_master[[#This Row],[ns_phi]])&gt;4,COUNTIFS(tbl_cty_phi[ten_phi],tbl_master[[#This Row],[ns_phi]],tbl_cty_phi[ten_ngan],$B$1)=1,0)</f>
        <v>1</v>
      </c>
      <c r="V54" s="611" t="str">
        <f>LEFT(tbl_master[[#This Row],[ns_bp]],6)</f>
        <v>DBD270</v>
      </c>
      <c r="W54" s="611" t="str">
        <f>LEFT(tbl_master[[#This Row],[ns_phi]],4)</f>
        <v>1D03</v>
      </c>
    </row>
    <row r="55" spans="1:23" ht="12.75" customHeight="1">
      <c r="A55" s="488" t="s">
        <v>366</v>
      </c>
      <c r="B55" s="488" t="s">
        <v>2002</v>
      </c>
      <c r="C55" s="489">
        <f>SUM(tbl_master[[#This Row],[m01]:[m12]])</f>
        <v>-635173.72448761784</v>
      </c>
      <c r="D55" s="489">
        <f>IFERROR(AVERAGE(tbl_master[[#This Row],[m01]:[m12]]),0)</f>
        <v>-52931.143707301489</v>
      </c>
      <c r="E55" s="489">
        <v>-99800.554999999993</v>
      </c>
      <c r="F55" s="489">
        <v>-62000</v>
      </c>
      <c r="G55" s="489">
        <v>-65200</v>
      </c>
      <c r="H55" s="489">
        <v>-61232</v>
      </c>
      <c r="I55" s="489">
        <v>-38034</v>
      </c>
      <c r="J55" s="489">
        <f>-'Room Service'!I38/1000</f>
        <v>-58935.687213693112</v>
      </c>
      <c r="K55" s="489">
        <f>-'Room Service'!J38/1000</f>
        <v>-61989.400049091651</v>
      </c>
      <c r="L55" s="489">
        <f>-'Room Service'!K38/1000</f>
        <v>-42769.604983853002</v>
      </c>
      <c r="M55" s="489">
        <f>-'Room Service'!L38/1000</f>
        <v>-29225.22198974359</v>
      </c>
      <c r="N55" s="489">
        <f>-'Room Service'!M38/1000</f>
        <v>-41497.1720926786</v>
      </c>
      <c r="O55" s="489">
        <f>-'Room Service'!N38/1000</f>
        <v>-28086.04962490734</v>
      </c>
      <c r="P55" s="489">
        <f>-'Room Service'!O38/1000</f>
        <v>-46404.033533650625</v>
      </c>
      <c r="R55" s="490" t="str">
        <f>IFERROR(VLOOKUP(tbl_master[[#This Row],[ns_phi]],tbl_cty_phi[[ten_phi]:[ten_nhom_phi]],2,0),0)</f>
        <v>3J Giá vốn Ăn uống</v>
      </c>
      <c r="S55" s="490">
        <f>IF(LEN(tbl_master[[#This Row],[ns_phi]])&gt;4,IF(tbl_master[[#This Row],[ns_phi]]&lt;"A",1,"A"),0)</f>
        <v>1</v>
      </c>
      <c r="T55" s="490" t="b">
        <f>IF(LEN(tbl_master[[#This Row],[ns_bp]])&gt;4,COUNTIFS(tbl_cty_bp[ten_bp],tbl_master[[#This Row],[ns_bp]],tbl_cty_bp[ten_ngan],ma_cty)=1,0)</f>
        <v>1</v>
      </c>
      <c r="U55" s="490" t="b">
        <f>IF(LEN(tbl_master[[#This Row],[ns_phi]])&gt;4,COUNTIFS(tbl_cty_phi[ten_phi],tbl_master[[#This Row],[ns_phi]],tbl_cty_phi[ten_ngan],ma_cty)=1,0)</f>
        <v>1</v>
      </c>
      <c r="V55" s="611" t="str">
        <f>LEFT(tbl_master[[#This Row],[ns_bp]],6)</f>
        <v>DBD273</v>
      </c>
      <c r="W55" s="611" t="str">
        <f>LEFT(tbl_master[[#This Row],[ns_phi]],4)</f>
        <v>3J01</v>
      </c>
    </row>
    <row r="56" spans="1:23" ht="12.75" customHeight="1">
      <c r="A56" s="488" t="s">
        <v>366</v>
      </c>
      <c r="B56" s="488" t="s">
        <v>2007</v>
      </c>
      <c r="C56" s="489">
        <f>SUM(tbl_master[[#This Row],[m01]:[m12]])</f>
        <v>-128709.03376430215</v>
      </c>
      <c r="D56" s="489">
        <f>IFERROR(AVERAGE(tbl_master[[#This Row],[m01]:[m12]]),0)</f>
        <v>-10725.752813691846</v>
      </c>
      <c r="E56" s="489">
        <v>-12600.5</v>
      </c>
      <c r="F56" s="489">
        <v>-14111.233</v>
      </c>
      <c r="G56" s="489">
        <v>-16205.2</v>
      </c>
      <c r="H56" s="489">
        <v>-15120.6</v>
      </c>
      <c r="I56" s="489">
        <v>-10750</v>
      </c>
      <c r="J56" s="489">
        <f>-'Room Service'!I39/1000</f>
        <v>-9849.6710511071087</v>
      </c>
      <c r="K56" s="489">
        <f>-'Room Service'!J39/1000</f>
        <v>-15758.410173597094</v>
      </c>
      <c r="L56" s="489">
        <f>-'Room Service'!K39/1000</f>
        <v>-8226.5395612081302</v>
      </c>
      <c r="M56" s="489">
        <f>-'Room Service'!L39/1000</f>
        <v>-4864.1258741258735</v>
      </c>
      <c r="N56" s="489">
        <f>-'Room Service'!M39/1000</f>
        <v>-6884.4667216710268</v>
      </c>
      <c r="O56" s="489">
        <f>-'Room Service'!N39/1000</f>
        <v>-5995.3422288114662</v>
      </c>
      <c r="P56" s="489">
        <f>-'Room Service'!O39/1000</f>
        <v>-8342.9451537814457</v>
      </c>
      <c r="R56" s="490" t="str">
        <f>IFERROR(VLOOKUP(tbl_master[[#This Row],[ns_phi]],tbl_cty_phi[[ten_phi]:[ten_nhom_phi]],2,0),0)</f>
        <v>3J Giá vốn Ăn uống</v>
      </c>
      <c r="S56" s="490">
        <f>IF(LEN(tbl_master[[#This Row],[ns_phi]])&gt;4,IF(tbl_master[[#This Row],[ns_phi]]&lt;"A",1,"A"),0)</f>
        <v>1</v>
      </c>
      <c r="T56" s="490" t="b">
        <f>IF(LEN(tbl_master[[#This Row],[ns_bp]])&gt;4,COUNTIFS(tbl_cty_bp[ten_bp],tbl_master[[#This Row],[ns_bp]],tbl_cty_bp[ten_ngan],ma_cty)=1,0)</f>
        <v>1</v>
      </c>
      <c r="U56" s="490" t="b">
        <f>IF(LEN(tbl_master[[#This Row],[ns_phi]])&gt;4,COUNTIFS(tbl_cty_phi[ten_phi],tbl_master[[#This Row],[ns_phi]],tbl_cty_phi[ten_ngan],ma_cty)=1,0)</f>
        <v>1</v>
      </c>
      <c r="V56" s="611" t="str">
        <f>LEFT(tbl_master[[#This Row],[ns_bp]],6)</f>
        <v>DBD273</v>
      </c>
      <c r="W56" s="611" t="str">
        <f>LEFT(tbl_master[[#This Row],[ns_phi]],4)</f>
        <v>3J10</v>
      </c>
    </row>
    <row r="57" spans="1:23" ht="12.75" customHeight="1">
      <c r="A57" s="488" t="s">
        <v>366</v>
      </c>
      <c r="B57" s="488" t="s">
        <v>2009</v>
      </c>
      <c r="C57" s="489">
        <f>SUM(tbl_master[[#This Row],[m01]:[m12]])</f>
        <v>-2663.4340000000002</v>
      </c>
      <c r="D57" s="489">
        <f>IFERROR(AVERAGE(tbl_master[[#This Row],[m01]:[m12]]),0)</f>
        <v>-221.95283333333336</v>
      </c>
      <c r="E57" s="489">
        <v>-270</v>
      </c>
      <c r="F57" s="489">
        <v>-193.43299999999999</v>
      </c>
      <c r="G57" s="489">
        <v>-320</v>
      </c>
      <c r="H57" s="489">
        <v>-200.001</v>
      </c>
      <c r="I57" s="489">
        <v>0</v>
      </c>
      <c r="J57" s="489">
        <f>-'Room Service'!I40/1000</f>
        <v>-240</v>
      </c>
      <c r="K57" s="489">
        <f>-'Room Service'!J40/1000</f>
        <v>-240</v>
      </c>
      <c r="L57" s="489">
        <f>-'Room Service'!K40/1000</f>
        <v>-240</v>
      </c>
      <c r="M57" s="489">
        <f>-'Room Service'!L40/1000</f>
        <v>-240</v>
      </c>
      <c r="N57" s="489">
        <f>-'Room Service'!M40/1000</f>
        <v>-240</v>
      </c>
      <c r="O57" s="489">
        <f>-'Room Service'!N40/1000</f>
        <v>-240</v>
      </c>
      <c r="P57" s="489">
        <f>-'Room Service'!O40/1000</f>
        <v>-240</v>
      </c>
      <c r="R57" s="490" t="str">
        <f>IFERROR(VLOOKUP(tbl_master[[#This Row],[ns_phi]],tbl_cty_phi[[ten_phi]:[ten_nhom_phi]],2,0),0)</f>
        <v>3J Giá vốn Ăn uống</v>
      </c>
      <c r="S57" s="490">
        <f>IF(LEN(tbl_master[[#This Row],[ns_phi]])&gt;4,IF(tbl_master[[#This Row],[ns_phi]]&lt;"A",1,"A"),0)</f>
        <v>1</v>
      </c>
      <c r="T57" s="490" t="b">
        <f>IF(LEN(tbl_master[[#This Row],[ns_bp]])&gt;4,COUNTIFS(tbl_cty_bp[ten_bp],tbl_master[[#This Row],[ns_bp]],tbl_cty_bp[ten_ngan],ma_cty)=1,0)</f>
        <v>1</v>
      </c>
      <c r="U57" s="490" t="b">
        <f>IF(LEN(tbl_master[[#This Row],[ns_phi]])&gt;4,COUNTIFS(tbl_cty_phi[ten_phi],tbl_master[[#This Row],[ns_phi]],tbl_cty_phi[ten_ngan],ma_cty)=1,0)</f>
        <v>1</v>
      </c>
      <c r="V57" s="611" t="str">
        <f>LEFT(tbl_master[[#This Row],[ns_bp]],6)</f>
        <v>DBD273</v>
      </c>
      <c r="W57" s="611" t="str">
        <f>LEFT(tbl_master[[#This Row],[ns_phi]],4)</f>
        <v>3J20</v>
      </c>
    </row>
    <row r="58" spans="1:23" ht="12.75" customHeight="1">
      <c r="A58" s="488" t="s">
        <v>366</v>
      </c>
      <c r="B58" s="589" t="s">
        <v>2019</v>
      </c>
      <c r="C58" s="585">
        <f>SUM(tbl_master[[#This Row],[m01]:[m12]])</f>
        <v>0</v>
      </c>
      <c r="D58" s="585">
        <f>IFERROR(AVERAGE(tbl_master[[#This Row],[m01]:[m12]]),0)</f>
        <v>0</v>
      </c>
      <c r="E58" s="586"/>
      <c r="F58" s="585"/>
      <c r="G58" s="585"/>
      <c r="H58" s="585"/>
      <c r="I58" s="585"/>
      <c r="J58" s="585"/>
      <c r="K58" s="585"/>
      <c r="L58" s="585"/>
      <c r="M58" s="585"/>
      <c r="N58" s="585"/>
      <c r="O58" s="585"/>
      <c r="P58" s="585"/>
      <c r="Q58" s="587"/>
      <c r="R58" s="585" t="str">
        <f>IFERROR(VLOOKUP(tbl_master[[#This Row],[ns_phi]],tbl_cty_phi[[ten_phi]:[ten_nhom_phi]],2,0),0)</f>
        <v>3J Giá vốn Ăn uống</v>
      </c>
      <c r="S58" s="585">
        <f>IF(B58&lt;"4",1,9)</f>
        <v>1</v>
      </c>
      <c r="T58" s="588" t="b">
        <f>IF(LEN(tbl_master[[#This Row],[ns_bp]])&gt;4,COUNTIFS(tbl_cty_bp[ten_bp],tbl_master[[#This Row],[ns_bp]],tbl_cty_bp[ten_ngan],$B$1)=1,0)</f>
        <v>1</v>
      </c>
      <c r="U58" s="588" t="b">
        <f>IF(LEN(tbl_master[[#This Row],[ns_phi]])&gt;4,COUNTIFS(tbl_cty_phi[ten_phi],tbl_master[[#This Row],[ns_phi]],tbl_cty_phi[ten_ngan],$B$1)=1,0)</f>
        <v>1</v>
      </c>
      <c r="V58" s="611" t="str">
        <f>LEFT(tbl_master[[#This Row],[ns_bp]],6)</f>
        <v>DBD273</v>
      </c>
      <c r="W58" s="611" t="str">
        <f>LEFT(tbl_master[[#This Row],[ns_phi]],4)</f>
        <v>3J99</v>
      </c>
    </row>
    <row r="59" spans="1:23" ht="12.75" customHeight="1">
      <c r="A59" s="488" t="s">
        <v>366</v>
      </c>
      <c r="B59" s="589" t="s">
        <v>2017</v>
      </c>
      <c r="C59" s="585">
        <f>SUM(tbl_master[[#This Row],[m01]:[m12]])</f>
        <v>0</v>
      </c>
      <c r="D59" s="585">
        <f>IFERROR(AVERAGE(tbl_master[[#This Row],[m01]:[m12]]),0)</f>
        <v>0</v>
      </c>
      <c r="E59" s="586"/>
      <c r="F59" s="585"/>
      <c r="G59" s="585"/>
      <c r="H59" s="585"/>
      <c r="I59" s="585"/>
      <c r="J59" s="585"/>
      <c r="K59" s="585"/>
      <c r="L59" s="585"/>
      <c r="M59" s="585"/>
      <c r="N59" s="585"/>
      <c r="O59" s="585"/>
      <c r="P59" s="585"/>
      <c r="Q59" s="587"/>
      <c r="R59" s="585" t="str">
        <f>IFERROR(VLOOKUP(tbl_master[[#This Row],[ns_phi]],tbl_cty_phi[[ten_phi]:[ten_nhom_phi]],2,0),0)</f>
        <v>3J Giá vốn Ăn uống</v>
      </c>
      <c r="S59" s="585">
        <f>IF(B59&lt;"4",1,9)</f>
        <v>1</v>
      </c>
      <c r="T59" s="588" t="b">
        <f>IF(LEN(tbl_master[[#This Row],[ns_bp]])&gt;4,COUNTIFS(tbl_cty_bp[ten_bp],tbl_master[[#This Row],[ns_bp]],tbl_cty_bp[ten_ngan],$B$1)=1,0)</f>
        <v>1</v>
      </c>
      <c r="U59" s="588" t="b">
        <f>IF(LEN(tbl_master[[#This Row],[ns_phi]])&gt;4,COUNTIFS(tbl_cty_phi[ten_phi],tbl_master[[#This Row],[ns_phi]],tbl_cty_phi[ten_ngan],$B$1)=1,0)</f>
        <v>1</v>
      </c>
      <c r="V59" s="611" t="str">
        <f>LEFT(tbl_master[[#This Row],[ns_bp]],6)</f>
        <v>DBD273</v>
      </c>
      <c r="W59" s="611" t="str">
        <f>LEFT(tbl_master[[#This Row],[ns_phi]],4)</f>
        <v>3J90</v>
      </c>
    </row>
    <row r="60" spans="1:23">
      <c r="A60" s="488" t="s">
        <v>368</v>
      </c>
      <c r="B60" s="488" t="s">
        <v>1904</v>
      </c>
      <c r="C60" s="489">
        <f>SUM(tbl_master[[#This Row],[m01]:[m12]])</f>
        <v>304961.32937363983</v>
      </c>
      <c r="D60" s="489">
        <f>IFERROR(AVERAGE(tbl_master[[#This Row],[m01]:[m12]]),0)</f>
        <v>25413.444114469985</v>
      </c>
      <c r="E60" s="489">
        <v>41400</v>
      </c>
      <c r="F60" s="489">
        <v>23820</v>
      </c>
      <c r="G60" s="489">
        <v>34100</v>
      </c>
      <c r="H60" s="489">
        <v>27135.455999999998</v>
      </c>
      <c r="I60" s="489">
        <v>16209.092000000001</v>
      </c>
      <c r="J60" s="489">
        <f>Minibar!I23/1000</f>
        <v>19235.85614248093</v>
      </c>
      <c r="K60" s="489">
        <f>Minibar!J23/1000</f>
        <v>20329.716589581862</v>
      </c>
      <c r="L60" s="489">
        <f>Minibar!K23/1000</f>
        <v>30999.091642089094</v>
      </c>
      <c r="M60" s="489">
        <f>Minibar!L23/1000</f>
        <v>13000.476190476193</v>
      </c>
      <c r="N60" s="489">
        <f>Minibar!M23/1000</f>
        <v>25853.690476190477</v>
      </c>
      <c r="O60" s="489">
        <f>Minibar!N23/1000</f>
        <v>15555.507936507938</v>
      </c>
      <c r="P60" s="489">
        <f>Minibar!O23/1000</f>
        <v>37322.442396313367</v>
      </c>
      <c r="R60" s="490" t="str">
        <f>IFERROR(VLOOKUP(tbl_master[[#This Row],[ns_phi]],tbl_cty_phi[[ten_phi]:[ten_nhom_phi]],2,0),0)</f>
        <v>2J DT Ăn uống</v>
      </c>
      <c r="S60" s="490">
        <f>IF(LEN(tbl_master[[#This Row],[ns_phi]])&gt;4,IF(tbl_master[[#This Row],[ns_phi]]&lt;"A",1,"A"),0)</f>
        <v>1</v>
      </c>
      <c r="T60" s="490" t="b">
        <f>IF(LEN(tbl_master[[#This Row],[ns_bp]])&gt;4,COUNTIFS(tbl_cty_bp[ten_bp],tbl_master[[#This Row],[ns_bp]],tbl_cty_bp[ten_ngan],ma_cty)=1,0)</f>
        <v>1</v>
      </c>
      <c r="U60" s="490" t="b">
        <f>IF(LEN(tbl_master[[#This Row],[ns_phi]])&gt;4,COUNTIFS(tbl_cty_phi[ten_phi],tbl_master[[#This Row],[ns_phi]],tbl_cty_phi[ten_ngan],ma_cty)=1,0)</f>
        <v>1</v>
      </c>
      <c r="V60" s="611" t="str">
        <f>LEFT(tbl_master[[#This Row],[ns_bp]],6)</f>
        <v>DBD274</v>
      </c>
      <c r="W60" s="611" t="str">
        <f>LEFT(tbl_master[[#This Row],[ns_phi]],4)</f>
        <v>2J01</v>
      </c>
    </row>
    <row r="61" spans="1:23">
      <c r="A61" s="488" t="s">
        <v>368</v>
      </c>
      <c r="B61" s="488" t="s">
        <v>1909</v>
      </c>
      <c r="C61" s="489">
        <f>SUM(tbl_master[[#This Row],[m01]:[m12]])</f>
        <v>1871562.6296508336</v>
      </c>
      <c r="D61" s="489">
        <f>IFERROR(AVERAGE(tbl_master[[#This Row],[m01]:[m12]]),0)</f>
        <v>155963.5524709028</v>
      </c>
      <c r="E61" s="489">
        <v>230960</v>
      </c>
      <c r="F61" s="489">
        <v>164329.997</v>
      </c>
      <c r="G61" s="489">
        <v>278280</v>
      </c>
      <c r="H61" s="489">
        <v>159929.56599999999</v>
      </c>
      <c r="I61" s="489">
        <v>180995.52100000001</v>
      </c>
      <c r="J61" s="489">
        <f>Minibar!I24/1000</f>
        <v>132370.39180356526</v>
      </c>
      <c r="K61" s="489">
        <f>Minibar!J24/1000</f>
        <v>117903.40688976701</v>
      </c>
      <c r="L61" s="489">
        <f>Minibar!K24/1000</f>
        <v>138860.79444854072</v>
      </c>
      <c r="M61" s="489">
        <f>Minibar!L24/1000</f>
        <v>85242.380952380961</v>
      </c>
      <c r="N61" s="489">
        <f>Minibar!M24/1000</f>
        <v>110197.52880184332</v>
      </c>
      <c r="O61" s="489">
        <f>Minibar!N24/1000</f>
        <v>90271.706349206361</v>
      </c>
      <c r="P61" s="489">
        <f>Minibar!O24/1000</f>
        <v>182221.33640552993</v>
      </c>
      <c r="R61" s="490" t="str">
        <f>IFERROR(VLOOKUP(tbl_master[[#This Row],[ns_phi]],tbl_cty_phi[[ten_phi]:[ten_nhom_phi]],2,0),0)</f>
        <v>2J DT Ăn uống</v>
      </c>
      <c r="S61" s="490">
        <f>IF(LEN(tbl_master[[#This Row],[ns_phi]])&gt;4,IF(tbl_master[[#This Row],[ns_phi]]&lt;"A",1,"A"),0)</f>
        <v>1</v>
      </c>
      <c r="T61" s="490" t="b">
        <f>IF(LEN(tbl_master[[#This Row],[ns_bp]])&gt;4,COUNTIFS(tbl_cty_bp[ten_bp],tbl_master[[#This Row],[ns_bp]],tbl_cty_bp[ten_ngan],ma_cty)=1,0)</f>
        <v>1</v>
      </c>
      <c r="U61" s="490" t="b">
        <f>IF(LEN(tbl_master[[#This Row],[ns_phi]])&gt;4,COUNTIFS(tbl_cty_phi[ten_phi],tbl_master[[#This Row],[ns_phi]],tbl_cty_phi[ten_ngan],ma_cty)=1,0)</f>
        <v>1</v>
      </c>
      <c r="V61" s="611" t="str">
        <f>LEFT(tbl_master[[#This Row],[ns_bp]],6)</f>
        <v>DBD274</v>
      </c>
      <c r="W61" s="611" t="str">
        <f>LEFT(tbl_master[[#This Row],[ns_phi]],4)</f>
        <v>2J10</v>
      </c>
    </row>
    <row r="62" spans="1:23">
      <c r="A62" s="488" t="s">
        <v>368</v>
      </c>
      <c r="B62" s="488" t="s">
        <v>1919</v>
      </c>
      <c r="C62" s="489">
        <f>SUM(tbl_master[[#This Row],[m01]:[m12]])</f>
        <v>53452.45915994003</v>
      </c>
      <c r="D62" s="489">
        <f>IFERROR(AVERAGE(tbl_master[[#This Row],[m01]:[m12]]),0)</f>
        <v>4454.3715966616692</v>
      </c>
      <c r="E62" s="489">
        <v>5395</v>
      </c>
      <c r="F62" s="489">
        <v>0</v>
      </c>
      <c r="G62" s="489">
        <v>0</v>
      </c>
      <c r="H62" s="489">
        <v>0</v>
      </c>
      <c r="I62" s="489">
        <v>0</v>
      </c>
      <c r="J62" s="489">
        <f>Minibar!I25/1000</f>
        <v>4620.9039895345259</v>
      </c>
      <c r="K62" s="489">
        <f>Minibar!J25/1000</f>
        <v>1175.4517397859413</v>
      </c>
      <c r="L62" s="489">
        <f>Minibar!K25/1000</f>
        <v>2863.3179723502303</v>
      </c>
      <c r="M62" s="489">
        <f>Minibar!L25/1000</f>
        <v>0</v>
      </c>
      <c r="N62" s="489">
        <f>Minibar!M25/1000</f>
        <v>21008.102918586792</v>
      </c>
      <c r="O62" s="489">
        <f>Minibar!N25/1000</f>
        <v>18389.682539682541</v>
      </c>
      <c r="P62" s="489">
        <f>Minibar!O25/1000</f>
        <v>0</v>
      </c>
      <c r="R62" s="490" t="str">
        <f>IFERROR(VLOOKUP(tbl_master[[#This Row],[ns_phi]],tbl_cty_phi[[ten_phi]:[ten_nhom_phi]],2,0),0)</f>
        <v>2J DT Ăn uống</v>
      </c>
      <c r="S62" s="490">
        <f>IF(LEN(tbl_master[[#This Row],[ns_phi]])&gt;4,IF(tbl_master[[#This Row],[ns_phi]]&lt;"A",1,"A"),0)</f>
        <v>1</v>
      </c>
      <c r="T62" s="490" t="b">
        <f>IF(LEN(tbl_master[[#This Row],[ns_bp]])&gt;4,COUNTIFS(tbl_cty_bp[ten_bp],tbl_master[[#This Row],[ns_bp]],tbl_cty_bp[ten_ngan],ma_cty)=1,0)</f>
        <v>1</v>
      </c>
      <c r="U62" s="490" t="b">
        <f>IF(LEN(tbl_master[[#This Row],[ns_phi]])&gt;4,COUNTIFS(tbl_cty_phi[ten_phi],tbl_master[[#This Row],[ns_phi]],tbl_cty_phi[ten_ngan],ma_cty)=1,0)</f>
        <v>1</v>
      </c>
      <c r="V62" s="611" t="str">
        <f>LEFT(tbl_master[[#This Row],[ns_bp]],6)</f>
        <v>DBD274</v>
      </c>
      <c r="W62" s="611" t="str">
        <f>LEFT(tbl_master[[#This Row],[ns_phi]],4)</f>
        <v>2J99</v>
      </c>
    </row>
    <row r="63" spans="1:23" ht="12.75" customHeight="1">
      <c r="A63" s="488" t="s">
        <v>368</v>
      </c>
      <c r="B63" s="488" t="s">
        <v>2002</v>
      </c>
      <c r="C63" s="489">
        <f>SUM(tbl_master[[#This Row],[m01]:[m12]])</f>
        <v>-80281.971412091953</v>
      </c>
      <c r="D63" s="489">
        <f>IFERROR(AVERAGE(tbl_master[[#This Row],[m01]:[m12]]),0)</f>
        <v>-6690.1642843409963</v>
      </c>
      <c r="E63" s="489">
        <v>-11099.867</v>
      </c>
      <c r="F63" s="489">
        <v>-5924.7060000000001</v>
      </c>
      <c r="G63" s="489">
        <v>-5998.067</v>
      </c>
      <c r="H63" s="489">
        <v>-5048.2629999999999</v>
      </c>
      <c r="I63" s="489">
        <v>-3522.0340000000001</v>
      </c>
      <c r="J63" s="489">
        <f>-Minibar!I27/1000</f>
        <v>-5770.7568427442793</v>
      </c>
      <c r="K63" s="489">
        <f>-Minibar!J27/1000</f>
        <v>-6098.9149768745583</v>
      </c>
      <c r="L63" s="489">
        <f>-Minibar!K27/1000</f>
        <v>-9299.7274926267291</v>
      </c>
      <c r="M63" s="489">
        <f>-Minibar!L27/1000</f>
        <v>-3900.1428571428573</v>
      </c>
      <c r="N63" s="489">
        <f>-Minibar!M27/1000</f>
        <v>-7756.1071428571431</v>
      </c>
      <c r="O63" s="489">
        <f>-Minibar!N27/1000</f>
        <v>-4666.6523809523815</v>
      </c>
      <c r="P63" s="489">
        <f>-Minibar!O27/1000</f>
        <v>-11196.732718894011</v>
      </c>
      <c r="R63" s="490" t="str">
        <f>IFERROR(VLOOKUP(tbl_master[[#This Row],[ns_phi]],tbl_cty_phi[[ten_phi]:[ten_nhom_phi]],2,0),0)</f>
        <v>3J Giá vốn Ăn uống</v>
      </c>
      <c r="S63" s="490">
        <f>IF(LEN(tbl_master[[#This Row],[ns_phi]])&gt;4,IF(tbl_master[[#This Row],[ns_phi]]&lt;"A",1,"A"),0)</f>
        <v>1</v>
      </c>
      <c r="T63" s="490" t="b">
        <f>IF(LEN(tbl_master[[#This Row],[ns_bp]])&gt;4,COUNTIFS(tbl_cty_bp[ten_bp],tbl_master[[#This Row],[ns_bp]],tbl_cty_bp[ten_ngan],ma_cty)=1,0)</f>
        <v>1</v>
      </c>
      <c r="U63" s="490" t="b">
        <f>IF(LEN(tbl_master[[#This Row],[ns_phi]])&gt;4,COUNTIFS(tbl_cty_phi[ten_phi],tbl_master[[#This Row],[ns_phi]],tbl_cty_phi[ten_ngan],ma_cty)=1,0)</f>
        <v>1</v>
      </c>
      <c r="V63" s="611" t="str">
        <f>LEFT(tbl_master[[#This Row],[ns_bp]],6)</f>
        <v>DBD274</v>
      </c>
      <c r="W63" s="611" t="str">
        <f>LEFT(tbl_master[[#This Row],[ns_phi]],4)</f>
        <v>3J01</v>
      </c>
    </row>
    <row r="64" spans="1:23" ht="12.75" customHeight="1">
      <c r="A64" s="488" t="s">
        <v>368</v>
      </c>
      <c r="B64" s="488" t="s">
        <v>2007</v>
      </c>
      <c r="C64" s="489">
        <f>SUM(tbl_master[[#This Row],[m01]:[m12]])</f>
        <v>-436404.10541270842</v>
      </c>
      <c r="D64" s="489">
        <f>IFERROR(AVERAGE(tbl_master[[#This Row],[m01]:[m12]]),0)</f>
        <v>-36367.008784392368</v>
      </c>
      <c r="E64" s="489">
        <v>-47634.639000000003</v>
      </c>
      <c r="F64" s="489">
        <v>-36310.517</v>
      </c>
      <c r="G64" s="489">
        <v>-69817.876000000004</v>
      </c>
      <c r="H64" s="489">
        <v>-27749.241000000002</v>
      </c>
      <c r="I64" s="489">
        <v>-40624.946000000004</v>
      </c>
      <c r="J64" s="489">
        <f>-Minibar!I28/1000</f>
        <v>-33092.597950891315</v>
      </c>
      <c r="K64" s="489">
        <f>-Minibar!J28/1000</f>
        <v>-29475.851722441752</v>
      </c>
      <c r="L64" s="489">
        <f>-Minibar!K28/1000</f>
        <v>-34715.19861213518</v>
      </c>
      <c r="M64" s="489">
        <f>-Minibar!L28/1000</f>
        <v>-21310.59523809524</v>
      </c>
      <c r="N64" s="489">
        <f>-Minibar!M28/1000</f>
        <v>-27549.38220046083</v>
      </c>
      <c r="O64" s="489">
        <f>-Minibar!N28/1000</f>
        <v>-22567.92658730159</v>
      </c>
      <c r="P64" s="489">
        <f>-Minibar!O28/1000</f>
        <v>-45555.334101382483</v>
      </c>
      <c r="R64" s="490" t="str">
        <f>IFERROR(VLOOKUP(tbl_master[[#This Row],[ns_phi]],tbl_cty_phi[[ten_phi]:[ten_nhom_phi]],2,0),0)</f>
        <v>3J Giá vốn Ăn uống</v>
      </c>
      <c r="S64" s="490">
        <f>IF(LEN(tbl_master[[#This Row],[ns_phi]])&gt;4,IF(tbl_master[[#This Row],[ns_phi]]&lt;"A",1,"A"),0)</f>
        <v>1</v>
      </c>
      <c r="T64" s="490" t="b">
        <f>IF(LEN(tbl_master[[#This Row],[ns_bp]])&gt;4,COUNTIFS(tbl_cty_bp[ten_bp],tbl_master[[#This Row],[ns_bp]],tbl_cty_bp[ten_ngan],ma_cty)=1,0)</f>
        <v>1</v>
      </c>
      <c r="U64" s="490" t="b">
        <f>IF(LEN(tbl_master[[#This Row],[ns_phi]])&gt;4,COUNTIFS(tbl_cty_phi[ten_phi],tbl_master[[#This Row],[ns_phi]],tbl_cty_phi[ten_ngan],ma_cty)=1,0)</f>
        <v>1</v>
      </c>
      <c r="V64" s="611" t="str">
        <f>LEFT(tbl_master[[#This Row],[ns_bp]],6)</f>
        <v>DBD274</v>
      </c>
      <c r="W64" s="611" t="str">
        <f>LEFT(tbl_master[[#This Row],[ns_phi]],4)</f>
        <v>3J10</v>
      </c>
    </row>
    <row r="65" spans="1:23" ht="12.75" customHeight="1">
      <c r="A65" s="488" t="s">
        <v>368</v>
      </c>
      <c r="B65" s="488" t="s">
        <v>2019</v>
      </c>
      <c r="C65" s="489">
        <f>SUM(tbl_master[[#This Row],[m01]:[m12]])</f>
        <v>-11533.790198385606</v>
      </c>
      <c r="D65" s="489">
        <f>IFERROR(AVERAGE(tbl_master[[#This Row],[m01]:[m12]]),0)</f>
        <v>-961.14918319880053</v>
      </c>
      <c r="E65" s="489">
        <v>0</v>
      </c>
      <c r="F65" s="489">
        <v>0</v>
      </c>
      <c r="G65" s="489">
        <v>0</v>
      </c>
      <c r="H65" s="489">
        <v>0</v>
      </c>
      <c r="I65" s="489">
        <v>0</v>
      </c>
      <c r="J65" s="489">
        <f>-Minibar!I29/1000</f>
        <v>-1109.0169574882864</v>
      </c>
      <c r="K65" s="489">
        <f>-Minibar!J29/1000</f>
        <v>-282.10841754862588</v>
      </c>
      <c r="L65" s="489">
        <f>-Minibar!K29/1000</f>
        <v>-687.19631336405519</v>
      </c>
      <c r="M65" s="489">
        <f>-Minibar!L29/1000</f>
        <v>0</v>
      </c>
      <c r="N65" s="489">
        <f>-Minibar!M29/1000</f>
        <v>-5041.9447004608301</v>
      </c>
      <c r="O65" s="489">
        <f>-Minibar!N29/1000</f>
        <v>-4413.5238095238101</v>
      </c>
      <c r="P65" s="489">
        <f>-Minibar!O29/1000</f>
        <v>0</v>
      </c>
      <c r="R65" s="490" t="str">
        <f>IFERROR(VLOOKUP(tbl_master[[#This Row],[ns_phi]],tbl_cty_phi[[ten_phi]:[ten_nhom_phi]],2,0),0)</f>
        <v>3J Giá vốn Ăn uống</v>
      </c>
      <c r="S65" s="490">
        <f>IF(LEN(tbl_master[[#This Row],[ns_phi]])&gt;4,IF(tbl_master[[#This Row],[ns_phi]]&lt;"A",1,"A"),0)</f>
        <v>1</v>
      </c>
      <c r="T65" s="490" t="b">
        <f>IF(LEN(tbl_master[[#This Row],[ns_bp]])&gt;4,COUNTIFS(tbl_cty_bp[ten_bp],tbl_master[[#This Row],[ns_bp]],tbl_cty_bp[ten_ngan],ma_cty)=1,0)</f>
        <v>1</v>
      </c>
      <c r="U65" s="490" t="b">
        <f>IF(LEN(tbl_master[[#This Row],[ns_phi]])&gt;4,COUNTIFS(tbl_cty_phi[ten_phi],tbl_master[[#This Row],[ns_phi]],tbl_cty_phi[ten_ngan],ma_cty)=1,0)</f>
        <v>1</v>
      </c>
      <c r="V65" s="611" t="str">
        <f>LEFT(tbl_master[[#This Row],[ns_bp]],6)</f>
        <v>DBD274</v>
      </c>
      <c r="W65" s="611" t="str">
        <f>LEFT(tbl_master[[#This Row],[ns_phi]],4)</f>
        <v>3J99</v>
      </c>
    </row>
    <row r="66" spans="1:23" ht="12.75" customHeight="1">
      <c r="A66" s="488" t="s">
        <v>368</v>
      </c>
      <c r="B66" s="589" t="s">
        <v>2017</v>
      </c>
      <c r="C66" s="585">
        <f>SUM(tbl_master[[#This Row],[m01]:[m12]])</f>
        <v>0</v>
      </c>
      <c r="D66" s="585">
        <f>IFERROR(AVERAGE(tbl_master[[#This Row],[m01]:[m12]]),0)</f>
        <v>0</v>
      </c>
      <c r="E66" s="586"/>
      <c r="F66" s="585"/>
      <c r="G66" s="585"/>
      <c r="H66" s="585"/>
      <c r="I66" s="585"/>
      <c r="J66" s="585"/>
      <c r="K66" s="585"/>
      <c r="L66" s="585"/>
      <c r="M66" s="585"/>
      <c r="N66" s="585"/>
      <c r="O66" s="585"/>
      <c r="P66" s="585"/>
      <c r="Q66" s="587"/>
      <c r="R66" s="585" t="str">
        <f>IFERROR(VLOOKUP(tbl_master[[#This Row],[ns_phi]],tbl_cty_phi[[ten_phi]:[ten_nhom_phi]],2,0),0)</f>
        <v>3J Giá vốn Ăn uống</v>
      </c>
      <c r="S66" s="585">
        <f>IF(B66&lt;"4",1,9)</f>
        <v>1</v>
      </c>
      <c r="T66" s="588" t="b">
        <f>IF(LEN(tbl_master[[#This Row],[ns_bp]])&gt;4,COUNTIFS(tbl_cty_bp[ten_bp],tbl_master[[#This Row],[ns_bp]],tbl_cty_bp[ten_ngan],$B$1)=1,0)</f>
        <v>1</v>
      </c>
      <c r="U66" s="588" t="b">
        <f>IF(LEN(tbl_master[[#This Row],[ns_phi]])&gt;4,COUNTIFS(tbl_cty_phi[ten_phi],tbl_master[[#This Row],[ns_phi]],tbl_cty_phi[ten_ngan],$B$1)=1,0)</f>
        <v>1</v>
      </c>
      <c r="V66" s="611" t="str">
        <f>LEFT(tbl_master[[#This Row],[ns_bp]],6)</f>
        <v>DBD274</v>
      </c>
      <c r="W66" s="611" t="str">
        <f>LEFT(tbl_master[[#This Row],[ns_phi]],4)</f>
        <v>3J90</v>
      </c>
    </row>
    <row r="67" spans="1:23">
      <c r="A67" s="488" t="s">
        <v>1096</v>
      </c>
      <c r="B67" s="589" t="s">
        <v>1853</v>
      </c>
      <c r="C67" s="592">
        <f>SUM(tbl_master[[#This Row],[m01]:[m12]])</f>
        <v>17640</v>
      </c>
      <c r="D67" s="592">
        <f>IFERROR(AVERAGE(tbl_master[[#This Row],[m01]:[m12]]),0)</f>
        <v>3528</v>
      </c>
      <c r="E67" s="590">
        <v>0</v>
      </c>
      <c r="F67" s="592">
        <v>0</v>
      </c>
      <c r="G67" s="592">
        <v>0</v>
      </c>
      <c r="H67" s="592">
        <v>17640</v>
      </c>
      <c r="I67" s="592">
        <v>0</v>
      </c>
      <c r="J67" s="592"/>
      <c r="K67" s="592"/>
      <c r="L67" s="592"/>
      <c r="M67" s="592"/>
      <c r="N67" s="592"/>
      <c r="O67" s="592"/>
      <c r="P67" s="592"/>
      <c r="Q67" s="595"/>
      <c r="R67" s="585" t="str">
        <f>IFERROR(VLOOKUP(tbl_master[[#This Row],[ns_phi]],tbl_cty_phi[[ten_phi]:[ten_nhom_phi]],2,0),0)</f>
        <v>1X DT dịch vụ Chung</v>
      </c>
      <c r="S67" s="585">
        <f>IF(B67&lt;"4",1,9)</f>
        <v>1</v>
      </c>
      <c r="T67" s="588" t="b">
        <f>IF(LEN(tbl_master[[#This Row],[ns_bp]])&gt;4,COUNTIFS(tbl_cty_bp[ten_bp],tbl_master[[#This Row],[ns_bp]],tbl_cty_bp[ten_ngan],$B$1)=1,0)</f>
        <v>1</v>
      </c>
      <c r="U67" s="588" t="b">
        <f>IF(LEN(tbl_master[[#This Row],[ns_phi]])&gt;4,COUNTIFS(tbl_cty_phi[ten_phi],tbl_master[[#This Row],[ns_phi]],tbl_cty_phi[ten_ngan],$B$1)=1,0)</f>
        <v>1</v>
      </c>
      <c r="V67" s="611" t="str">
        <f>LEFT(tbl_master[[#This Row],[ns_bp]],6)</f>
        <v>DBD284</v>
      </c>
      <c r="W67" s="611" t="str">
        <f>LEFT(tbl_master[[#This Row],[ns_phi]],4)</f>
        <v>1X99</v>
      </c>
    </row>
    <row r="68" spans="1:23">
      <c r="A68" s="488" t="s">
        <v>1096</v>
      </c>
      <c r="B68" s="488" t="s">
        <v>1904</v>
      </c>
      <c r="C68" s="489">
        <f>SUM(tbl_master[[#This Row],[m01]:[m12]])</f>
        <v>627297.40259740257</v>
      </c>
      <c r="D68" s="489">
        <f>IFERROR(AVERAGE(tbl_master[[#This Row],[m01]:[m12]]),0)</f>
        <v>52274.783549783548</v>
      </c>
      <c r="E68" s="590">
        <v>0</v>
      </c>
      <c r="F68" s="592">
        <v>0</v>
      </c>
      <c r="G68" s="592">
        <v>0</v>
      </c>
      <c r="H68" s="592">
        <v>0</v>
      </c>
      <c r="I68" s="592">
        <v>0</v>
      </c>
      <c r="J68" s="489">
        <f>Banquet!I39/1000</f>
        <v>37500</v>
      </c>
      <c r="K68" s="489">
        <f>Banquet!J39/1000</f>
        <v>0</v>
      </c>
      <c r="L68" s="489">
        <f>Banquet!K39/1000</f>
        <v>37500</v>
      </c>
      <c r="M68" s="489">
        <f>Banquet!L39/1000</f>
        <v>37500</v>
      </c>
      <c r="N68" s="489">
        <f>Banquet!M39/1000</f>
        <v>18750</v>
      </c>
      <c r="O68" s="489">
        <f>Banquet!N39/1000</f>
        <v>18750</v>
      </c>
      <c r="P68" s="489">
        <f>Banquet!O39/1000</f>
        <v>477297.40259740257</v>
      </c>
      <c r="R68" s="490" t="str">
        <f>IFERROR(VLOOKUP(tbl_master[[#This Row],[ns_phi]],tbl_cty_phi[[ten_phi]:[ten_nhom_phi]],2,0),0)</f>
        <v>2J DT Ăn uống</v>
      </c>
      <c r="S68" s="490">
        <f>IF(LEN(tbl_master[[#This Row],[ns_phi]])&gt;4,IF(tbl_master[[#This Row],[ns_phi]]&lt;"A",1,"A"),0)</f>
        <v>1</v>
      </c>
      <c r="T68" s="490" t="b">
        <f>IF(LEN(tbl_master[[#This Row],[ns_bp]])&gt;4,COUNTIFS(tbl_cty_bp[ten_bp],tbl_master[[#This Row],[ns_bp]],tbl_cty_bp[ten_ngan],ma_cty)=1,0)</f>
        <v>1</v>
      </c>
      <c r="U68" s="490" t="b">
        <f>IF(LEN(tbl_master[[#This Row],[ns_phi]])&gt;4,COUNTIFS(tbl_cty_phi[ten_phi],tbl_master[[#This Row],[ns_phi]],tbl_cty_phi[ten_ngan],ma_cty)=1,0)</f>
        <v>1</v>
      </c>
      <c r="V68" s="611" t="str">
        <f>LEFT(tbl_master[[#This Row],[ns_bp]],6)</f>
        <v>DBD284</v>
      </c>
      <c r="W68" s="611" t="str">
        <f>LEFT(tbl_master[[#This Row],[ns_phi]],4)</f>
        <v>2J01</v>
      </c>
    </row>
    <row r="69" spans="1:23">
      <c r="A69" s="488" t="s">
        <v>1096</v>
      </c>
      <c r="B69" s="488" t="s">
        <v>1909</v>
      </c>
      <c r="C69" s="489">
        <f>SUM(tbl_master[[#This Row],[m01]:[m12]])</f>
        <v>262800</v>
      </c>
      <c r="D69" s="489">
        <f>IFERROR(AVERAGE(tbl_master[[#This Row],[m01]:[m12]]),0)</f>
        <v>21900</v>
      </c>
      <c r="E69" s="590">
        <v>0</v>
      </c>
      <c r="F69" s="592">
        <v>0</v>
      </c>
      <c r="G69" s="592">
        <v>0</v>
      </c>
      <c r="H69" s="592">
        <v>0</v>
      </c>
      <c r="I69" s="592">
        <v>0</v>
      </c>
      <c r="J69" s="489">
        <f>Banquet!I40/1000</f>
        <v>20000</v>
      </c>
      <c r="K69" s="489">
        <f>Banquet!J40/1000</f>
        <v>0</v>
      </c>
      <c r="L69" s="489">
        <f>Banquet!K40/1000</f>
        <v>20000</v>
      </c>
      <c r="M69" s="489">
        <f>Banquet!L40/1000</f>
        <v>20000</v>
      </c>
      <c r="N69" s="489">
        <f>Banquet!M40/1000</f>
        <v>10000</v>
      </c>
      <c r="O69" s="489">
        <f>Banquet!N40/1000</f>
        <v>10000</v>
      </c>
      <c r="P69" s="489">
        <f>Banquet!O40/1000</f>
        <v>182800</v>
      </c>
      <c r="R69" s="490" t="str">
        <f>IFERROR(VLOOKUP(tbl_master[[#This Row],[ns_phi]],tbl_cty_phi[[ten_phi]:[ten_nhom_phi]],2,0),0)</f>
        <v>2J DT Ăn uống</v>
      </c>
      <c r="S69" s="490">
        <f>IF(LEN(tbl_master[[#This Row],[ns_phi]])&gt;4,IF(tbl_master[[#This Row],[ns_phi]]&lt;"A",1,"A"),0)</f>
        <v>1</v>
      </c>
      <c r="T69" s="490" t="b">
        <f>IF(LEN(tbl_master[[#This Row],[ns_bp]])&gt;4,COUNTIFS(tbl_cty_bp[ten_bp],tbl_master[[#This Row],[ns_bp]],tbl_cty_bp[ten_ngan],ma_cty)=1,0)</f>
        <v>1</v>
      </c>
      <c r="U69" s="490" t="b">
        <f>IF(LEN(tbl_master[[#This Row],[ns_phi]])&gt;4,COUNTIFS(tbl_cty_phi[ten_phi],tbl_master[[#This Row],[ns_phi]],tbl_cty_phi[ten_ngan],ma_cty)=1,0)</f>
        <v>1</v>
      </c>
      <c r="V69" s="611" t="str">
        <f>LEFT(tbl_master[[#This Row],[ns_bp]],6)</f>
        <v>DBD284</v>
      </c>
      <c r="W69" s="611" t="str">
        <f>LEFT(tbl_master[[#This Row],[ns_phi]],4)</f>
        <v>2J10</v>
      </c>
    </row>
    <row r="70" spans="1:23">
      <c r="A70" s="488" t="s">
        <v>1096</v>
      </c>
      <c r="B70" s="488" t="s">
        <v>1919</v>
      </c>
      <c r="C70" s="489">
        <f>SUM(tbl_master[[#This Row],[m01]:[m12]])</f>
        <v>350000</v>
      </c>
      <c r="D70" s="489">
        <f>IFERROR(AVERAGE(tbl_master[[#This Row],[m01]:[m12]]),0)</f>
        <v>29166.666666666668</v>
      </c>
      <c r="E70" s="590">
        <v>0</v>
      </c>
      <c r="F70" s="592">
        <v>0</v>
      </c>
      <c r="G70" s="592">
        <v>0</v>
      </c>
      <c r="H70" s="592">
        <v>0</v>
      </c>
      <c r="I70" s="592">
        <v>0</v>
      </c>
      <c r="J70" s="489">
        <f>Banquet!I41/1000</f>
        <v>70000</v>
      </c>
      <c r="K70" s="489">
        <f>Banquet!J41/1000</f>
        <v>0</v>
      </c>
      <c r="L70" s="489">
        <f>Banquet!K41/1000</f>
        <v>70000</v>
      </c>
      <c r="M70" s="489">
        <f>Banquet!L41/1000</f>
        <v>70000</v>
      </c>
      <c r="N70" s="489">
        <f>Banquet!M41/1000</f>
        <v>35000</v>
      </c>
      <c r="O70" s="489">
        <f>Banquet!N41/1000</f>
        <v>35000</v>
      </c>
      <c r="P70" s="489">
        <f>Banquet!O41/1000</f>
        <v>70000</v>
      </c>
      <c r="R70" s="490" t="str">
        <f>IFERROR(VLOOKUP(tbl_master[[#This Row],[ns_phi]],tbl_cty_phi[[ten_phi]:[ten_nhom_phi]],2,0),0)</f>
        <v>2J DT Ăn uống</v>
      </c>
      <c r="S70" s="490">
        <f>IF(LEN(tbl_master[[#This Row],[ns_phi]])&gt;4,IF(tbl_master[[#This Row],[ns_phi]]&lt;"A",1,"A"),0)</f>
        <v>1</v>
      </c>
      <c r="T70" s="490" t="b">
        <f>IF(LEN(tbl_master[[#This Row],[ns_bp]])&gt;4,COUNTIFS(tbl_cty_bp[ten_bp],tbl_master[[#This Row],[ns_bp]],tbl_cty_bp[ten_ngan],ma_cty)=1,0)</f>
        <v>1</v>
      </c>
      <c r="U70" s="490" t="b">
        <f>IF(LEN(tbl_master[[#This Row],[ns_phi]])&gt;4,COUNTIFS(tbl_cty_phi[ten_phi],tbl_master[[#This Row],[ns_phi]],tbl_cty_phi[ten_ngan],ma_cty)=1,0)</f>
        <v>1</v>
      </c>
      <c r="V70" s="611" t="str">
        <f>LEFT(tbl_master[[#This Row],[ns_bp]],6)</f>
        <v>DBD284</v>
      </c>
      <c r="W70" s="611" t="str">
        <f>LEFT(tbl_master[[#This Row],[ns_phi]],4)</f>
        <v>2J99</v>
      </c>
    </row>
    <row r="71" spans="1:23" s="509" customFormat="1">
      <c r="A71" s="505" t="s">
        <v>360</v>
      </c>
      <c r="B71" s="505" t="s">
        <v>1683</v>
      </c>
      <c r="C71" s="506">
        <f>SUM(tbl_master[[#This Row],[m01]:[m12]])</f>
        <v>62886.870129870134</v>
      </c>
      <c r="D71" s="506">
        <f>IFERROR(AVERAGE(tbl_master[[#This Row],[m01]:[m12]]),0)</f>
        <v>5240.5725108225115</v>
      </c>
      <c r="E71" s="600">
        <f>SUM(E67:E70)*5%</f>
        <v>0</v>
      </c>
      <c r="F71" s="600">
        <f t="shared" ref="F71:I71" si="4">SUM(F67:F70)*5%</f>
        <v>0</v>
      </c>
      <c r="G71" s="600">
        <f t="shared" si="4"/>
        <v>0</v>
      </c>
      <c r="H71" s="600">
        <f t="shared" si="4"/>
        <v>882</v>
      </c>
      <c r="I71" s="600">
        <f t="shared" si="4"/>
        <v>0</v>
      </c>
      <c r="J71" s="506">
        <f>Banquet!I45/1000</f>
        <v>6375</v>
      </c>
      <c r="K71" s="506">
        <f>Banquet!J45/1000</f>
        <v>0</v>
      </c>
      <c r="L71" s="506">
        <f>Banquet!K45/1000</f>
        <v>6375</v>
      </c>
      <c r="M71" s="506">
        <f>Banquet!L45/1000</f>
        <v>6375</v>
      </c>
      <c r="N71" s="506">
        <f>Banquet!M45/1000</f>
        <v>3187.5</v>
      </c>
      <c r="O71" s="506">
        <f>Banquet!N45/1000</f>
        <v>3187.5</v>
      </c>
      <c r="P71" s="506">
        <f>Banquet!O45/1000</f>
        <v>36504.870129870134</v>
      </c>
      <c r="Q71" s="507" t="s">
        <v>2406</v>
      </c>
      <c r="R71" s="508" t="str">
        <f>IFERROR(VLOOKUP(tbl_master[[#This Row],[ns_phi]],tbl_cty_phi[[ten_phi]:[ten_nhom_phi]],2,0),0)</f>
        <v>1D DT dịch vụ Khách sạn</v>
      </c>
      <c r="S71" s="508">
        <f>IF(B71&lt;"4",1,9)</f>
        <v>1</v>
      </c>
      <c r="T71" s="508" t="b">
        <f>IF(LEN(tbl_master[[#This Row],[ns_bp]])&gt;4,COUNTIFS(tbl_cty_bp[ten_bp],tbl_master[[#This Row],[ns_bp]],tbl_cty_bp[ten_ngan],$B$1)=1,0)</f>
        <v>1</v>
      </c>
      <c r="U71" s="508" t="b">
        <f>IF(LEN(tbl_master[[#This Row],[ns_phi]])&gt;4,COUNTIFS(tbl_cty_phi[ten_phi],tbl_master[[#This Row],[ns_phi]],tbl_cty_phi[ten_ngan],$B$1)=1,0)</f>
        <v>1</v>
      </c>
      <c r="V71" s="611" t="str">
        <f>LEFT(tbl_master[[#This Row],[ns_bp]],6)</f>
        <v>DBD270</v>
      </c>
      <c r="W71" s="611" t="str">
        <f>LEFT(tbl_master[[#This Row],[ns_phi]],4)</f>
        <v>1D03</v>
      </c>
    </row>
    <row r="72" spans="1:23" ht="12.75" customHeight="1">
      <c r="A72" s="488" t="s">
        <v>1096</v>
      </c>
      <c r="B72" s="488" t="s">
        <v>2002</v>
      </c>
      <c r="C72" s="489">
        <f>SUM(tbl_master[[#This Row],[m01]:[m12]])</f>
        <v>-187789.22077922075</v>
      </c>
      <c r="D72" s="489">
        <f>IFERROR(AVERAGE(tbl_master[[#This Row],[m01]:[m12]]),0)</f>
        <v>-15649.10173160173</v>
      </c>
      <c r="E72" s="489">
        <v>400</v>
      </c>
      <c r="F72" s="592">
        <v>0</v>
      </c>
      <c r="G72" s="592">
        <v>0</v>
      </c>
      <c r="H72" s="592">
        <v>0</v>
      </c>
      <c r="I72" s="592">
        <v>0</v>
      </c>
      <c r="J72" s="489">
        <f>-Banquet!I42/1000</f>
        <v>-11250</v>
      </c>
      <c r="K72" s="489">
        <f>-Banquet!J42/1000</f>
        <v>0</v>
      </c>
      <c r="L72" s="489">
        <f>-Banquet!K42/1000</f>
        <v>-11250</v>
      </c>
      <c r="M72" s="489">
        <f>-Banquet!L42/1000</f>
        <v>-11250</v>
      </c>
      <c r="N72" s="489">
        <f>-Banquet!M42/1000</f>
        <v>-5625</v>
      </c>
      <c r="O72" s="489">
        <f>-Banquet!N42/1000</f>
        <v>-5625</v>
      </c>
      <c r="P72" s="489">
        <f>-Banquet!O42/1000</f>
        <v>-143189.22077922075</v>
      </c>
      <c r="R72" s="490" t="str">
        <f>IFERROR(VLOOKUP(tbl_master[[#This Row],[ns_phi]],tbl_cty_phi[[ten_phi]:[ten_nhom_phi]],2,0),0)</f>
        <v>3J Giá vốn Ăn uống</v>
      </c>
      <c r="S72" s="490">
        <f>IF(LEN(tbl_master[[#This Row],[ns_phi]])&gt;4,IF(tbl_master[[#This Row],[ns_phi]]&lt;"A",1,"A"),0)</f>
        <v>1</v>
      </c>
      <c r="T72" s="490" t="b">
        <f>IF(LEN(tbl_master[[#This Row],[ns_bp]])&gt;4,COUNTIFS(tbl_cty_bp[ten_bp],tbl_master[[#This Row],[ns_bp]],tbl_cty_bp[ten_ngan],ma_cty)=1,0)</f>
        <v>1</v>
      </c>
      <c r="U72" s="490" t="b">
        <f>IF(LEN(tbl_master[[#This Row],[ns_phi]])&gt;4,COUNTIFS(tbl_cty_phi[ten_phi],tbl_master[[#This Row],[ns_phi]],tbl_cty_phi[ten_ngan],ma_cty)=1,0)</f>
        <v>1</v>
      </c>
      <c r="V72" s="611" t="str">
        <f>LEFT(tbl_master[[#This Row],[ns_bp]],6)</f>
        <v>DBD284</v>
      </c>
      <c r="W72" s="611" t="str">
        <f>LEFT(tbl_master[[#This Row],[ns_phi]],4)</f>
        <v>3J01</v>
      </c>
    </row>
    <row r="73" spans="1:23" ht="12.75" customHeight="1">
      <c r="A73" s="488" t="s">
        <v>1096</v>
      </c>
      <c r="B73" s="488" t="s">
        <v>2007</v>
      </c>
      <c r="C73" s="489">
        <f>SUM(tbl_master[[#This Row],[m01]:[m12]])</f>
        <v>-65700</v>
      </c>
      <c r="D73" s="489">
        <f>IFERROR(AVERAGE(tbl_master[[#This Row],[m01]:[m12]]),0)</f>
        <v>-5475</v>
      </c>
      <c r="E73" s="592">
        <v>0</v>
      </c>
      <c r="F73" s="592">
        <v>0</v>
      </c>
      <c r="G73" s="592">
        <v>0</v>
      </c>
      <c r="H73" s="592">
        <v>0</v>
      </c>
      <c r="I73" s="592">
        <v>0</v>
      </c>
      <c r="J73" s="489">
        <f>-Banquet!I43/1000</f>
        <v>-5000</v>
      </c>
      <c r="K73" s="489">
        <f>-Banquet!J43/1000</f>
        <v>0</v>
      </c>
      <c r="L73" s="489">
        <f>-Banquet!K43/1000</f>
        <v>-5000</v>
      </c>
      <c r="M73" s="489">
        <f>-Banquet!L43/1000</f>
        <v>-5000</v>
      </c>
      <c r="N73" s="489">
        <f>-Banquet!M43/1000</f>
        <v>-2500</v>
      </c>
      <c r="O73" s="489">
        <f>-Banquet!N43/1000</f>
        <v>-2500</v>
      </c>
      <c r="P73" s="489">
        <f>-Banquet!O43/1000</f>
        <v>-45700</v>
      </c>
      <c r="R73" s="490" t="str">
        <f>IFERROR(VLOOKUP(tbl_master[[#This Row],[ns_phi]],tbl_cty_phi[[ten_phi]:[ten_nhom_phi]],2,0),0)</f>
        <v>3J Giá vốn Ăn uống</v>
      </c>
      <c r="S73" s="490">
        <f>IF(LEN(tbl_master[[#This Row],[ns_phi]])&gt;4,IF(tbl_master[[#This Row],[ns_phi]]&lt;"A",1,"A"),0)</f>
        <v>1</v>
      </c>
      <c r="T73" s="490" t="b">
        <f>IF(LEN(tbl_master[[#This Row],[ns_bp]])&gt;4,COUNTIFS(tbl_cty_bp[ten_bp],tbl_master[[#This Row],[ns_bp]],tbl_cty_bp[ten_ngan],ma_cty)=1,0)</f>
        <v>1</v>
      </c>
      <c r="U73" s="490" t="b">
        <f>IF(LEN(tbl_master[[#This Row],[ns_phi]])&gt;4,COUNTIFS(tbl_cty_phi[ten_phi],tbl_master[[#This Row],[ns_phi]],tbl_cty_phi[ten_ngan],ma_cty)=1,0)</f>
        <v>1</v>
      </c>
      <c r="V73" s="611" t="str">
        <f>LEFT(tbl_master[[#This Row],[ns_bp]],6)</f>
        <v>DBD284</v>
      </c>
      <c r="W73" s="611" t="str">
        <f>LEFT(tbl_master[[#This Row],[ns_phi]],4)</f>
        <v>3J10</v>
      </c>
    </row>
    <row r="74" spans="1:23" ht="12.75" customHeight="1">
      <c r="A74" s="488" t="s">
        <v>1096</v>
      </c>
      <c r="B74" s="488" t="s">
        <v>2019</v>
      </c>
      <c r="C74" s="489">
        <f>SUM(tbl_master[[#This Row],[m01]:[m12]])</f>
        <v>-140000</v>
      </c>
      <c r="D74" s="489">
        <f>IFERROR(AVERAGE(tbl_master[[#This Row],[m01]:[m12]]),0)</f>
        <v>-11666.666666666666</v>
      </c>
      <c r="E74" s="592">
        <v>0</v>
      </c>
      <c r="F74" s="592">
        <v>0</v>
      </c>
      <c r="G74" s="592">
        <v>0</v>
      </c>
      <c r="H74" s="592">
        <v>0</v>
      </c>
      <c r="I74" s="592">
        <v>0</v>
      </c>
      <c r="J74" s="489">
        <f>-Banquet!I44/1000</f>
        <v>-28000</v>
      </c>
      <c r="K74" s="489">
        <f>-Banquet!J44/1000</f>
        <v>0</v>
      </c>
      <c r="L74" s="489">
        <f>-Banquet!K44/1000</f>
        <v>-28000</v>
      </c>
      <c r="M74" s="489">
        <f>-Banquet!L44/1000</f>
        <v>-28000</v>
      </c>
      <c r="N74" s="489">
        <f>-Banquet!M44/1000</f>
        <v>-14000</v>
      </c>
      <c r="O74" s="489">
        <f>-Banquet!N44/1000</f>
        <v>-14000</v>
      </c>
      <c r="P74" s="489">
        <f>-Banquet!O44/1000</f>
        <v>-28000</v>
      </c>
      <c r="R74" s="490" t="str">
        <f>IFERROR(VLOOKUP(tbl_master[[#This Row],[ns_phi]],tbl_cty_phi[[ten_phi]:[ten_nhom_phi]],2,0),0)</f>
        <v>3J Giá vốn Ăn uống</v>
      </c>
      <c r="S74" s="490">
        <f>IF(LEN(tbl_master[[#This Row],[ns_phi]])&gt;4,IF(tbl_master[[#This Row],[ns_phi]]&lt;"A",1,"A"),0)</f>
        <v>1</v>
      </c>
      <c r="T74" s="490" t="b">
        <f>IF(LEN(tbl_master[[#This Row],[ns_bp]])&gt;4,COUNTIFS(tbl_cty_bp[ten_bp],tbl_master[[#This Row],[ns_bp]],tbl_cty_bp[ten_ngan],ma_cty)=1,0)</f>
        <v>1</v>
      </c>
      <c r="U74" s="490" t="b">
        <f>IF(LEN(tbl_master[[#This Row],[ns_phi]])&gt;4,COUNTIFS(tbl_cty_phi[ten_phi],tbl_master[[#This Row],[ns_phi]],tbl_cty_phi[ten_ngan],ma_cty)=1,0)</f>
        <v>1</v>
      </c>
      <c r="V74" s="611" t="str">
        <f>LEFT(tbl_master[[#This Row],[ns_bp]],6)</f>
        <v>DBD284</v>
      </c>
      <c r="W74" s="611" t="str">
        <f>LEFT(tbl_master[[#This Row],[ns_phi]],4)</f>
        <v>3J99</v>
      </c>
    </row>
    <row r="75" spans="1:23">
      <c r="A75" s="488"/>
      <c r="B75" s="488"/>
      <c r="C75" s="489">
        <f>SUM(tbl_master[[#This Row],[m01]:[m12]])</f>
        <v>0</v>
      </c>
      <c r="D75" s="489">
        <f>IFERROR(AVERAGE(tbl_master[[#This Row],[m01]:[m12]]),0)</f>
        <v>0</v>
      </c>
      <c r="E75" s="489"/>
      <c r="F75" s="489"/>
      <c r="G75" s="489"/>
      <c r="H75" s="489"/>
      <c r="I75" s="489"/>
      <c r="J75" s="489"/>
      <c r="K75" s="489"/>
      <c r="L75" s="489"/>
      <c r="M75" s="489"/>
      <c r="N75" s="489"/>
      <c r="O75" s="489"/>
      <c r="P75" s="489"/>
      <c r="R75" s="490">
        <f>IFERROR(VLOOKUP(tbl_master[[#This Row],[ns_phi]],tbl_cty_phi[[ten_phi]:[ten_nhom_phi]],2,0),0)</f>
        <v>0</v>
      </c>
      <c r="S75" s="490">
        <f>IF(LEN(tbl_master[[#This Row],[ns_phi]])&gt;4,IF(tbl_master[[#This Row],[ns_phi]]&lt;"A",1,"A"),0)</f>
        <v>0</v>
      </c>
      <c r="T75" s="490">
        <f>IF(LEN(tbl_master[[#This Row],[ns_bp]])&gt;4,COUNTIFS(tbl_cty_bp[ten_bp],tbl_master[[#This Row],[ns_bp]],tbl_cty_bp[ten_ngan],ma_cty)=1,0)</f>
        <v>0</v>
      </c>
      <c r="U75" s="490">
        <f>IF(LEN(tbl_master[[#This Row],[ns_phi]])&gt;4,COUNTIFS(tbl_cty_phi[ten_phi],tbl_master[[#This Row],[ns_phi]],tbl_cty_phi[ten_ngan],ma_cty)=1,0)</f>
        <v>0</v>
      </c>
      <c r="V75" s="611" t="str">
        <f>LEFT(tbl_master[[#This Row],[ns_bp]],6)</f>
        <v/>
      </c>
      <c r="W75" s="611" t="str">
        <f>LEFT(tbl_master[[#This Row],[ns_phi]],4)</f>
        <v/>
      </c>
    </row>
    <row r="76" spans="1:23">
      <c r="A76" s="492" t="s">
        <v>55</v>
      </c>
      <c r="B76" s="512"/>
      <c r="C76" s="513">
        <f>SUMIFS([total],[ns_phi],"&lt;=A")</f>
        <v>31281042.30856479</v>
      </c>
      <c r="D76" s="513">
        <f>IFERROR(AVERAGE(tbl_master[[#Totals],[m01]:[m12]]),0)</f>
        <v>2606753.5257137325</v>
      </c>
      <c r="E76" s="513">
        <f>SUMIFS([m01],[ns_phi],"&lt;=A")</f>
        <v>2551500.3780000005</v>
      </c>
      <c r="F76" s="513">
        <f>SUMIFS([m02],[ns_phi],"&lt;=A")</f>
        <v>2338776.8369999994</v>
      </c>
      <c r="G76" s="513">
        <f>SUMIFS([m03],[ns_phi],"&lt;=A")</f>
        <v>2607564.8550999998</v>
      </c>
      <c r="H76" s="513">
        <f>SUMIFS([m04],[ns_phi],"&lt;=A")</f>
        <v>2611401.9958500005</v>
      </c>
      <c r="I76" s="513">
        <f>SUMIFS([m05],[ns_phi],"&lt;=A")</f>
        <v>1936784.9047000005</v>
      </c>
      <c r="J76" s="513">
        <f>SUMIFS([m06],[ns_phi],"&lt;=A")</f>
        <v>2610279.5511038899</v>
      </c>
      <c r="K76" s="513">
        <f>SUMIFS([m07],[ns_phi],"&lt;=A")</f>
        <v>3097526.9660525597</v>
      </c>
      <c r="L76" s="513">
        <f>SUMIFS([m08],[ns_phi],"&lt;=A")</f>
        <v>3068209.3567949794</v>
      </c>
      <c r="M76" s="513">
        <f>SUMIFS([m09],[ns_phi],"&lt;=A")</f>
        <v>2314827.0606165733</v>
      </c>
      <c r="N76" s="513">
        <f>SUMIFS([m10],[ns_phi],"&lt;=A")</f>
        <v>2724035.3774426673</v>
      </c>
      <c r="O76" s="513">
        <f>SUMIFS([m11],[ns_phi],"&lt;=A")</f>
        <v>2054609.8632762944</v>
      </c>
      <c r="P76" s="513">
        <f>SUMIFS([m12],[ns_phi],"&lt;=A")</f>
        <v>3365525.1626278227</v>
      </c>
      <c r="Q76" s="512"/>
      <c r="R76" s="514"/>
      <c r="S76" s="514"/>
      <c r="T76" s="493"/>
      <c r="U76" s="493"/>
      <c r="V76" s="610"/>
      <c r="W76" s="610"/>
    </row>
  </sheetData>
  <sheetProtection deleteRows="0" autoFilter="0"/>
  <conditionalFormatting sqref="A31:B31">
    <cfRule type="expression" dxfId="112" priority="19">
      <formula>T31:T84=FALSE</formula>
    </cfRule>
  </conditionalFormatting>
  <conditionalFormatting sqref="A21:B21">
    <cfRule type="expression" dxfId="111" priority="20">
      <formula>T21:T77=FALSE</formula>
    </cfRule>
  </conditionalFormatting>
  <conditionalFormatting sqref="A43:B43 A37:B41 A42">
    <cfRule type="expression" dxfId="110" priority="15">
      <formula>T37:T88=FALSE</formula>
    </cfRule>
  </conditionalFormatting>
  <conditionalFormatting sqref="A54:B54">
    <cfRule type="expression" dxfId="109" priority="14">
      <formula>T54:T104=FALSE</formula>
    </cfRule>
  </conditionalFormatting>
  <conditionalFormatting sqref="A71:B71 A32:B36">
    <cfRule type="expression" dxfId="108" priority="13">
      <formula>T32:T84=FALSE</formula>
    </cfRule>
  </conditionalFormatting>
  <conditionalFormatting sqref="A43">
    <cfRule type="expression" dxfId="107" priority="11">
      <formula>T43:T93=FALSE</formula>
    </cfRule>
  </conditionalFormatting>
  <conditionalFormatting sqref="A54 A55:B57 A58:A59 A60:B62">
    <cfRule type="expression" dxfId="106" priority="10">
      <formula>T54:T102=FALSE</formula>
    </cfRule>
  </conditionalFormatting>
  <conditionalFormatting sqref="A66 A63:B65 A50:B52 A44:B47 A48:A49">
    <cfRule type="expression" dxfId="105" priority="9">
      <formula>T44:T93=FALSE</formula>
    </cfRule>
  </conditionalFormatting>
  <conditionalFormatting sqref="A71 A68:B70 A67">
    <cfRule type="expression" dxfId="104" priority="8">
      <formula>T67:T115=FALSE</formula>
    </cfRule>
  </conditionalFormatting>
  <conditionalFormatting sqref="A14:B14">
    <cfRule type="expression" dxfId="103" priority="45">
      <formula>T14:T77=FALSE</formula>
    </cfRule>
  </conditionalFormatting>
  <conditionalFormatting sqref="B42 A22:B24">
    <cfRule type="expression" dxfId="102" priority="7">
      <formula>T22:T77=FALSE</formula>
    </cfRule>
  </conditionalFormatting>
  <conditionalFormatting sqref="A53">
    <cfRule type="expression" dxfId="101" priority="73">
      <formula>T53:T102=FALSE</formula>
    </cfRule>
  </conditionalFormatting>
  <conditionalFormatting sqref="B49">
    <cfRule type="expression" dxfId="100" priority="5">
      <formula>U49:U101=FALSE</formula>
    </cfRule>
  </conditionalFormatting>
  <conditionalFormatting sqref="B48">
    <cfRule type="expression" dxfId="99" priority="6">
      <formula>U48:U101=FALSE</formula>
    </cfRule>
  </conditionalFormatting>
  <conditionalFormatting sqref="B53">
    <cfRule type="expression" dxfId="98" priority="4">
      <formula>U53:U109=FALSE</formula>
    </cfRule>
  </conditionalFormatting>
  <conditionalFormatting sqref="B59">
    <cfRule type="expression" dxfId="97" priority="2">
      <formula>U59:U112=FALSE</formula>
    </cfRule>
  </conditionalFormatting>
  <conditionalFormatting sqref="B58 A25:B30">
    <cfRule type="expression" dxfId="96" priority="3">
      <formula>T25:T79=FALSE</formula>
    </cfRule>
  </conditionalFormatting>
  <conditionalFormatting sqref="B66">
    <cfRule type="expression" dxfId="95" priority="1">
      <formula>U66:U121=FALSE</formula>
    </cfRule>
  </conditionalFormatting>
  <conditionalFormatting sqref="B67">
    <cfRule type="expression" dxfId="94" priority="208">
      <formula>U67:U116=FALSE</formula>
    </cfRule>
  </conditionalFormatting>
  <conditionalFormatting sqref="A72:B75">
    <cfRule type="expression" dxfId="93" priority="231">
      <formula>T72:T119=FALSE</formula>
    </cfRule>
  </conditionalFormatting>
  <conditionalFormatting sqref="A13:B13">
    <cfRule type="expression" dxfId="92" priority="254">
      <formula>T13:T75=FALSE</formula>
    </cfRule>
  </conditionalFormatting>
  <conditionalFormatting sqref="A19:B20">
    <cfRule type="expression" dxfId="91" priority="298">
      <formula>T19:T77=FALSE</formula>
    </cfRule>
  </conditionalFormatting>
  <conditionalFormatting sqref="A15:B18">
    <cfRule type="expression" dxfId="90" priority="299">
      <formula>T15:T76=FALSE</formula>
    </cfRule>
  </conditionalFormatting>
  <dataValidations xWindow="1128" yWindow="211" count="14">
    <dataValidation type="list" allowBlank="1" showInputMessage="1" showErrorMessage="1" errorTitle="Hướng dẫn" error="Chọn năm từ 2011 đến 2012" prompt="Chọn năm duyệt" sqref="E4">
      <formula1>"2013,2014"</formula1>
    </dataValidation>
    <dataValidation type="list" allowBlank="1" showInputMessage="1" showErrorMessage="1" errorTitle="Hướng dẫn" error="Chọn tháng từ 1 đến 12" prompt="Chọn tháng lập" sqref="D3">
      <formula1>"1,2,3,4,5,6,7,8,9,10,11,12"</formula1>
    </dataValidation>
    <dataValidation type="list" allowBlank="1" showInputMessage="1" showErrorMessage="1" errorTitle="Hướng dẫn" error="Chọn ngày từ 1 đến 31 " prompt="Chọn ngày lập" sqref="C3">
      <formula1>"1,2,3,4,5,6,7,8,9,10,11,12,13,14,15,16,17,18,19,20,21,22,23,24,25,26,27,28,29,30,31"</formula1>
    </dataValidation>
    <dataValidation type="list" allowBlank="1" showInputMessage="1" showErrorMessage="1" errorTitle="Hướng dẫn" error="Chọn năm từ 2011 đến 2012" prompt="Chọn năm lập" sqref="E3">
      <formula1>"2013,2014"</formula1>
    </dataValidation>
    <dataValidation type="list" allowBlank="1" showInputMessage="1" showErrorMessage="1" errorTitle="Hướng dẫn" error="Chọn tháng từ 1 đến 12" prompt="Chọn tháng duyệt" sqref="D4">
      <formula1>"1,2,3,4,5,6,7,8,9,10,11,12"</formula1>
    </dataValidation>
    <dataValidation type="list" allowBlank="1" showInputMessage="1" showErrorMessage="1" errorTitle="Hướng dẫn" error="Chọn ngày từ 1 đến 31 " prompt="Chọn ngày duyệt" sqref="C4">
      <formula1>"1,2,3,4,5,6,7,8,9,10,11,12,13,14,15,16,17,18,19,20,21,22,23,24,25,26,27,28,29,30,31"</formula1>
    </dataValidation>
    <dataValidation allowBlank="1" showInputMessage="1" showErrorMessage="1" prompt="Nhập giá trị ngân sách về doanh thu / chi phí. Lưu ý:&#10;+ Đơn vị tính: 1000 đồng&#10;+ Không gồm thuế GTGT&#10;+ Doanh thu: ghi số dương&#10;+ Chi phí: ghi số âm" sqref="E12:P12"/>
    <dataValidation allowBlank="1" showInputMessage="1" showErrorMessage="1" prompt="Nhập họ tên người duyệt" sqref="B4"/>
    <dataValidation allowBlank="1" showInputMessage="1" showErrorMessage="1" prompt="Nhập họ tên người lập" sqref="B3"/>
    <dataValidation type="list" allowBlank="1" showInputMessage="1" showErrorMessage="1" errorTitle="Lưu ý" error="Mã không đúng, hãy chọn lại" prompt="Chọn mã từ danh sách&#10;" sqref="B2">
      <formula1>INDIRECT(cty_bp)</formula1>
    </dataValidation>
    <dataValidation type="list" allowBlank="1" showInputMessage="1" showErrorMessage="1" errorTitle="Lưu ý" error="Mã không đúng, hãy chọn lại" prompt="Chọn mã từ danh sách" sqref="B1">
      <formula1>tbl_cty</formula1>
    </dataValidation>
    <dataValidation allowBlank="1" showInputMessage="1" showErrorMessage="1" prompt="Nhập giá trị ngân sách:&#10;DOANH THU - CHI PHÍ&#10;+ Đơn vị tính: 1000 VND&#10;+ Không gồm thuế GTGT&#10;+ Doanh thu: ghi số dương&#10;+ Chi phí: ghi số âm&#10;CHỈ TIÊU PHÂN TÍCH&#10;+ Đơn vị tính: 1" sqref="E13:P75"/>
    <dataValidation type="list" allowBlank="1" showInputMessage="1" showErrorMessage="1" errorTitle="Lưu ý" error="Mã không đúng, hãy chọn lại" prompt="Chọn mã từ danh sách" sqref="B13:B75">
      <formula1>INDIRECT(cty_phi)</formula1>
    </dataValidation>
    <dataValidation type="list" allowBlank="1" showInputMessage="1" showErrorMessage="1" errorTitle="Lưu ý" error="Mã không đúng, hãy chọn lại" prompt="Chọn mã từ danh sách" sqref="A13:A75">
      <formula1>INDIRECT(cty_bp)</formula1>
    </dataValidation>
  </dataValidations>
  <printOptions horizontalCentered="1"/>
  <pageMargins left="0.23622047244094491" right="0.23622047244094491" top="0.23622047244094491" bottom="0.23622047244094491" header="0.23622047244094491" footer="0.23622047244094491"/>
  <pageSetup paperSize="9" scale="62" fitToHeight="10" orientation="landscape" r:id="rId1"/>
  <headerFooter alignWithMargins="0">
    <oddFooter>&amp;R&amp;F  - &amp;A - &amp;P/&amp;N</oddFooter>
  </headerFooter>
  <legacyDrawing r:id="rId2"/>
  <tableParts count="1">
    <tablePart r:id="rId3"/>
  </tableParts>
</worksheet>
</file>

<file path=xl/worksheets/sheet5.xml><?xml version="1.0" encoding="utf-8"?>
<worksheet xmlns="http://schemas.openxmlformats.org/spreadsheetml/2006/main" xmlns:r="http://schemas.openxmlformats.org/officeDocument/2006/relationships">
  <sheetPr codeName="Sheet9">
    <outlinePr summaryBelow="0" summaryRight="0"/>
    <pageSetUpPr fitToPage="1"/>
  </sheetPr>
  <dimension ref="A1:S76"/>
  <sheetViews>
    <sheetView showGridLines="0" showZeros="0" tabSelected="1" zoomScale="90" zoomScaleNormal="90" workbookViewId="0">
      <pane xSplit="4" ySplit="12" topLeftCell="E58" activePane="bottomRight" state="frozen"/>
      <selection activeCell="A34" sqref="A34"/>
      <selection pane="topRight" activeCell="A34" sqref="A34"/>
      <selection pane="bottomLeft" activeCell="A34" sqref="A34"/>
      <selection pane="bottomRight" activeCell="E61" sqref="E61"/>
    </sheetView>
  </sheetViews>
  <sheetFormatPr defaultColWidth="9.140625" defaultRowHeight="12.75"/>
  <cols>
    <col min="1" max="2" width="48.7109375" style="43" customWidth="1"/>
    <col min="3" max="4" width="11.85546875" style="5" customWidth="1"/>
    <col min="5" max="16" width="10.42578125" style="5" customWidth="1"/>
    <col min="17" max="17" width="28.140625" style="5" customWidth="1"/>
    <col min="18" max="18" width="21.85546875" style="42" customWidth="1"/>
    <col min="19" max="19" width="6.28515625" style="41" customWidth="1"/>
    <col min="20" max="16384" width="9.140625" style="40"/>
  </cols>
  <sheetData>
    <row r="1" spans="1:19">
      <c r="A1" s="82" t="s">
        <v>51</v>
      </c>
      <c r="B1" s="73" t="str">
        <f>MASTER!B1</f>
        <v>VPNhaTrang</v>
      </c>
      <c r="C1" s="2"/>
      <c r="D1" s="2"/>
      <c r="E1" s="3"/>
      <c r="F1" s="4"/>
      <c r="G1" s="4"/>
      <c r="H1" s="4"/>
      <c r="I1" s="4"/>
      <c r="J1" s="4"/>
      <c r="K1" s="4"/>
      <c r="L1" s="4"/>
      <c r="M1" s="4"/>
      <c r="Q1" s="3"/>
      <c r="R1" s="6"/>
      <c r="S1" s="45"/>
    </row>
    <row r="2" spans="1:19">
      <c r="A2" s="83" t="s">
        <v>6</v>
      </c>
      <c r="B2" s="74" t="str">
        <f>MASTER!B2</f>
        <v>DBD270 VPNT / KS 6* / F&amp;B</v>
      </c>
      <c r="C2" s="8" t="s">
        <v>5</v>
      </c>
      <c r="D2" s="9" t="s">
        <v>4</v>
      </c>
      <c r="E2" s="10" t="s">
        <v>3</v>
      </c>
      <c r="F2" s="7"/>
      <c r="G2" s="4"/>
      <c r="H2" s="4"/>
      <c r="I2" s="4"/>
      <c r="J2" s="4"/>
      <c r="K2" s="7"/>
      <c r="L2" s="7"/>
      <c r="M2" s="7"/>
      <c r="N2" s="11" t="s">
        <v>50</v>
      </c>
      <c r="O2" s="12"/>
      <c r="P2" s="13">
        <v>2014</v>
      </c>
      <c r="Q2" s="3"/>
      <c r="R2" s="6"/>
      <c r="S2" s="45"/>
    </row>
    <row r="3" spans="1:19">
      <c r="A3" s="83" t="s">
        <v>1638</v>
      </c>
      <c r="B3" s="74" t="str">
        <f>MASTER!B3</f>
        <v>Phạm Tuấn Anh</v>
      </c>
      <c r="C3" s="76">
        <f>MASTER!C3</f>
        <v>21</v>
      </c>
      <c r="D3" s="77">
        <f>MASTER!D3</f>
        <v>12</v>
      </c>
      <c r="E3" s="80">
        <f>MASTER!E3</f>
        <v>2013</v>
      </c>
      <c r="F3" s="7"/>
      <c r="G3" s="7"/>
      <c r="H3" s="4"/>
      <c r="I3" s="4"/>
      <c r="J3" s="4"/>
      <c r="K3" s="7"/>
      <c r="L3" s="7"/>
      <c r="M3" s="7"/>
      <c r="N3" s="11" t="s">
        <v>49</v>
      </c>
      <c r="O3" s="12"/>
      <c r="P3" s="14">
        <v>1000</v>
      </c>
      <c r="Q3" s="3"/>
      <c r="R3" s="6"/>
      <c r="S3" s="45"/>
    </row>
    <row r="4" spans="1:19" ht="12.75" customHeight="1">
      <c r="A4" s="84" t="s">
        <v>1639</v>
      </c>
      <c r="B4" s="75" t="str">
        <f>MASTER!B4</f>
        <v>Nguyễn Thị Toàn Thắng</v>
      </c>
      <c r="C4" s="78">
        <f>MASTER!C4</f>
        <v>0</v>
      </c>
      <c r="D4" s="79">
        <f>MASTER!D4</f>
        <v>12</v>
      </c>
      <c r="E4" s="81">
        <f>MASTER!E4</f>
        <v>2013</v>
      </c>
      <c r="F4" s="7"/>
      <c r="G4" s="4"/>
      <c r="H4" s="4"/>
      <c r="I4" s="4"/>
      <c r="J4" s="4"/>
      <c r="K4" s="7"/>
      <c r="L4" s="7"/>
      <c r="M4" s="7"/>
      <c r="N4" s="7"/>
      <c r="O4" s="7"/>
      <c r="P4" s="7"/>
      <c r="Q4" s="15"/>
      <c r="R4" s="6"/>
      <c r="S4" s="45"/>
    </row>
    <row r="5" spans="1:19">
      <c r="A5" s="16"/>
      <c r="B5" s="16"/>
      <c r="C5" s="16"/>
      <c r="D5" s="16"/>
      <c r="E5" s="17"/>
      <c r="F5" s="17"/>
      <c r="G5" s="17"/>
      <c r="H5" s="17"/>
      <c r="I5" s="17"/>
      <c r="J5" s="17"/>
      <c r="K5" s="16"/>
      <c r="L5" s="16"/>
      <c r="M5" s="16"/>
      <c r="N5" s="16"/>
      <c r="O5" s="17"/>
      <c r="P5" s="16"/>
      <c r="Q5" s="18"/>
      <c r="R5" s="6"/>
      <c r="S5" s="45"/>
    </row>
    <row r="6" spans="1:19">
      <c r="A6" s="4"/>
      <c r="B6" s="48" t="s">
        <v>62</v>
      </c>
      <c r="C6" s="53">
        <f t="array" ref="C6:S6">C7:S7+C8:S8</f>
        <v>34841984.68227841</v>
      </c>
      <c r="D6" s="54">
        <v>2903498.7235232014</v>
      </c>
      <c r="E6" s="54">
        <v>2806210.4158000015</v>
      </c>
      <c r="F6" s="54">
        <v>2572654.5207000002</v>
      </c>
      <c r="G6" s="54">
        <v>2868321.3406100003</v>
      </c>
      <c r="H6" s="54">
        <v>2872542.195435001</v>
      </c>
      <c r="I6" s="54">
        <v>2130463.3951700004</v>
      </c>
      <c r="J6" s="54">
        <v>2919982.5062142788</v>
      </c>
      <c r="K6" s="54">
        <v>3407279.6626578178</v>
      </c>
      <c r="L6" s="54">
        <v>3423705.2924744794</v>
      </c>
      <c r="M6" s="54">
        <v>2594984.7666782299</v>
      </c>
      <c r="N6" s="54">
        <v>3020776.4151869314</v>
      </c>
      <c r="O6" s="54">
        <v>2284408.3496039244</v>
      </c>
      <c r="P6" s="54">
        <v>3940655.8217477463</v>
      </c>
      <c r="Q6" s="38">
        <v>0</v>
      </c>
      <c r="R6" s="39">
        <v>0</v>
      </c>
      <c r="S6" s="46">
        <v>0</v>
      </c>
    </row>
    <row r="7" spans="1:19">
      <c r="A7" s="17"/>
      <c r="B7" s="19" t="s">
        <v>48</v>
      </c>
      <c r="C7" s="55">
        <f>SUM(E7:P7)</f>
        <v>55206528.613736324</v>
      </c>
      <c r="D7" s="56">
        <f>IFERROR(AVERAGE(E7:P7),0)</f>
        <v>4600544.051144694</v>
      </c>
      <c r="E7" s="56">
        <f>SUMIFS(tbl_master2[m01],tbl_master2[ns_phi],"&lt;A",tbl_master2[m01],"&gt;0")</f>
        <v>4444482.7053000005</v>
      </c>
      <c r="F7" s="56">
        <f>SUMIFS(tbl_master2[m02],tbl_master2[ns_phi],"&lt;A",tbl_master2[m02],"&gt;0")</f>
        <v>3340318.5585000003</v>
      </c>
      <c r="G7" s="56">
        <f>SUMIFS(tbl_master2[m03],tbl_master2[ns_phi],"&lt;A",tbl_master2[m03],"&gt;0")</f>
        <v>4337797.9998100009</v>
      </c>
      <c r="H7" s="56">
        <f>SUMIFS(tbl_master2[m04],tbl_master2[ns_phi],"&lt;A",tbl_master2[m04],"&gt;0")</f>
        <v>4248592.8648350015</v>
      </c>
      <c r="I7" s="56">
        <f>SUMIFS(tbl_master2[m05],tbl_master2[ns_phi],"&lt;A",tbl_master2[m05],"&gt;0")</f>
        <v>3292120.1430700002</v>
      </c>
      <c r="J7" s="56">
        <f>SUMIFS(tbl_master2[m06],tbl_master2[ns_phi],"&lt;A",tbl_master2[m06],"&gt;0")</f>
        <v>4348087.9177986355</v>
      </c>
      <c r="K7" s="56">
        <f>SUMIFS(tbl_master2[m07],tbl_master2[ns_phi],"&lt;A",tbl_master2[m07],"&gt;0")</f>
        <v>5144524.766222477</v>
      </c>
      <c r="L7" s="56">
        <f>SUMIFS(tbl_master2[m08],tbl_master2[ns_phi],"&lt;A",tbl_master2[m08],"&gt;0")</f>
        <v>5081606.3560048081</v>
      </c>
      <c r="M7" s="56">
        <f>SUMIFS(tbl_master2[m09],tbl_master2[ns_phi],"&lt;A",tbl_master2[m09],"&gt;0")</f>
        <v>4674679.3261559466</v>
      </c>
      <c r="N7" s="56">
        <f>SUMIFS(tbl_master2[m10],tbl_master2[ns_phi],"&lt;A",tbl_master2[m10],"&gt;0")</f>
        <v>5518873.9056571694</v>
      </c>
      <c r="O7" s="56">
        <f>SUMIFS(tbl_master2[m11],tbl_master2[ns_phi],"&lt;A",tbl_master2[m11],"&gt;0")</f>
        <v>4200778.2544383816</v>
      </c>
      <c r="P7" s="56">
        <f>SUMIFS(tbl_master2[m12],tbl_master2[ns_phi],"&lt;A",tbl_master2[m12],"&gt;0")</f>
        <v>6574665.8159439024</v>
      </c>
      <c r="Q7" s="15"/>
      <c r="R7" s="6"/>
      <c r="S7" s="45"/>
    </row>
    <row r="8" spans="1:19">
      <c r="A8" s="17"/>
      <c r="B8" s="19" t="s">
        <v>47</v>
      </c>
      <c r="C8" s="57">
        <f>SUM(E8:P8)</f>
        <v>-20364543.931457914</v>
      </c>
      <c r="D8" s="58">
        <f>IFERROR(AVERAGE(E8:P8),0)</f>
        <v>-1697045.3276214928</v>
      </c>
      <c r="E8" s="58">
        <f>SUMIFS(tbl_master2[m01],tbl_master2[ns_phi],"&lt;A",tbl_master2[m01],"&lt;0")</f>
        <v>-1638272.289499999</v>
      </c>
      <c r="F8" s="58">
        <f>SUMIFS(tbl_master2[m02],tbl_master2[ns_phi],"&lt;A",tbl_master2[m02],"&lt;0")</f>
        <v>-767664.03780000005</v>
      </c>
      <c r="G8" s="58">
        <f>SUMIFS(tbl_master2[m03],tbl_master2[ns_phi],"&lt;A",tbl_master2[m03],"&lt;0")</f>
        <v>-1469476.6592000003</v>
      </c>
      <c r="H8" s="58">
        <f>SUMIFS(tbl_master2[m04],tbl_master2[ns_phi],"&lt;A",tbl_master2[m04],"&lt;0")</f>
        <v>-1376050.6694000005</v>
      </c>
      <c r="I8" s="58">
        <f>SUMIFS(tbl_master2[m05],tbl_master2[ns_phi],"&lt;A",tbl_master2[m05],"&lt;0")</f>
        <v>-1161656.7478999996</v>
      </c>
      <c r="J8" s="58">
        <f>SUMIFS(tbl_master2[m06],tbl_master2[ns_phi],"&lt;A",tbl_master2[m06],"&lt;0")</f>
        <v>-1428105.4115843568</v>
      </c>
      <c r="K8" s="58">
        <f>SUMIFS(tbl_master2[m07],tbl_master2[ns_phi],"&lt;A",tbl_master2[m07],"&lt;0")</f>
        <v>-1737245.1035646591</v>
      </c>
      <c r="L8" s="58">
        <f>SUMIFS(tbl_master2[m08],tbl_master2[ns_phi],"&lt;A",tbl_master2[m08],"&lt;0")</f>
        <v>-1657901.0635303285</v>
      </c>
      <c r="M8" s="58">
        <f>SUMIFS(tbl_master2[m09],tbl_master2[ns_phi],"&lt;A",tbl_master2[m09],"&lt;0")</f>
        <v>-2079694.5594777165</v>
      </c>
      <c r="N8" s="58">
        <f>SUMIFS(tbl_master2[m10],tbl_master2[ns_phi],"&lt;A",tbl_master2[m10],"&lt;0")</f>
        <v>-2498097.490470238</v>
      </c>
      <c r="O8" s="58">
        <f>SUMIFS(tbl_master2[m11],tbl_master2[ns_phi],"&lt;A",tbl_master2[m11],"&lt;0")</f>
        <v>-1916369.9048344572</v>
      </c>
      <c r="P8" s="58">
        <f>SUMIFS(tbl_master2[m12],tbl_master2[ns_phi],"&lt;A",tbl_master2[m12],"&lt;0")</f>
        <v>-2634009.994196156</v>
      </c>
      <c r="Q8" s="15"/>
      <c r="R8" s="6"/>
      <c r="S8" s="45"/>
    </row>
    <row r="9" spans="1:19">
      <c r="A9" s="17"/>
      <c r="B9" s="37" t="s">
        <v>46</v>
      </c>
      <c r="C9" s="55">
        <f>SUM(E9:P9)</f>
        <v>0</v>
      </c>
      <c r="D9" s="56">
        <f>IFERROR(AVERAGE(E9:P9),0)</f>
        <v>0</v>
      </c>
      <c r="E9" s="56">
        <f>SUMIFS(tbl_master2[m01],tbl_master2[ns_phi],"&gt;=A")</f>
        <v>0</v>
      </c>
      <c r="F9" s="56">
        <f>SUMIFS(tbl_master2[m02],tbl_master2[loai],"A")</f>
        <v>0</v>
      </c>
      <c r="G9" s="56">
        <f>SUMIFS(tbl_master2[m03],tbl_master2[loai],"A")</f>
        <v>0</v>
      </c>
      <c r="H9" s="56">
        <f>SUMIFS(tbl_master2[m04],tbl_master2[loai],"A")</f>
        <v>0</v>
      </c>
      <c r="I9" s="56">
        <f>SUMIFS(tbl_master2[m05],tbl_master2[loai],"A")</f>
        <v>0</v>
      </c>
      <c r="J9" s="56">
        <f>SUMIFS(tbl_master2[m06],tbl_master2[loai],"A")</f>
        <v>0</v>
      </c>
      <c r="K9" s="56">
        <f>SUMIFS(tbl_master2[m07],tbl_master2[loai],"A")</f>
        <v>0</v>
      </c>
      <c r="L9" s="56">
        <f>SUMIFS(tbl_master2[m08],tbl_master2[loai],"A")</f>
        <v>0</v>
      </c>
      <c r="M9" s="56">
        <f>SUMIFS(tbl_master2[m09],tbl_master2[loai],"A")</f>
        <v>0</v>
      </c>
      <c r="N9" s="56">
        <f>SUMIFS(tbl_master2[m10],tbl_master2[loai],"A")</f>
        <v>0</v>
      </c>
      <c r="O9" s="56">
        <f>SUMIFS(tbl_master2[m11],tbl_master2[loai],"A")</f>
        <v>0</v>
      </c>
      <c r="P9" s="56">
        <f>SUMIFS(tbl_master2[m12],tbl_master2[loai],"A")</f>
        <v>0</v>
      </c>
      <c r="Q9" s="15"/>
      <c r="R9" s="6"/>
      <c r="S9" s="45"/>
    </row>
    <row r="10" spans="1:19">
      <c r="A10" s="20"/>
      <c r="B10" s="21"/>
      <c r="C10" s="22" t="b">
        <f>C6=tbl_master2[[#Totals],[total]]</f>
        <v>1</v>
      </c>
      <c r="D10" s="22" t="b">
        <f>D6=tbl_master2[[#Totals],[average]]</f>
        <v>1</v>
      </c>
      <c r="E10" s="22"/>
      <c r="F10" s="22"/>
      <c r="G10" s="22"/>
      <c r="H10" s="22"/>
      <c r="I10" s="22"/>
      <c r="J10" s="22"/>
      <c r="K10" s="22"/>
      <c r="L10" s="22"/>
      <c r="M10" s="22"/>
      <c r="N10" s="22"/>
      <c r="O10" s="22"/>
      <c r="P10" s="22"/>
      <c r="Q10" s="22"/>
      <c r="R10" s="23"/>
      <c r="S10" s="6"/>
    </row>
    <row r="11" spans="1:19" ht="29.25" customHeight="1">
      <c r="A11" s="35" t="s">
        <v>2190</v>
      </c>
      <c r="B11" s="35" t="s">
        <v>22</v>
      </c>
      <c r="C11" s="34" t="str">
        <f>"Tổng năm "&amp;P2</f>
        <v>Tổng năm 2014</v>
      </c>
      <c r="D11" s="34" t="s">
        <v>52</v>
      </c>
      <c r="E11" s="52">
        <v>1</v>
      </c>
      <c r="F11" s="52">
        <v>2</v>
      </c>
      <c r="G11" s="52">
        <v>3</v>
      </c>
      <c r="H11" s="52">
        <v>4</v>
      </c>
      <c r="I11" s="52">
        <v>5</v>
      </c>
      <c r="J11" s="52">
        <v>6</v>
      </c>
      <c r="K11" s="52">
        <v>7</v>
      </c>
      <c r="L11" s="52">
        <v>8</v>
      </c>
      <c r="M11" s="52">
        <v>9</v>
      </c>
      <c r="N11" s="52">
        <v>10</v>
      </c>
      <c r="O11" s="52">
        <v>11</v>
      </c>
      <c r="P11" s="52">
        <v>12</v>
      </c>
      <c r="Q11" s="36" t="s">
        <v>45</v>
      </c>
      <c r="R11" s="47" t="s">
        <v>53</v>
      </c>
      <c r="S11" s="47" t="s">
        <v>44</v>
      </c>
    </row>
    <row r="12" spans="1:19" hidden="1">
      <c r="A12" s="31" t="s">
        <v>43</v>
      </c>
      <c r="B12" s="31" t="s">
        <v>42</v>
      </c>
      <c r="C12" s="32" t="s">
        <v>41</v>
      </c>
      <c r="D12" s="32" t="s">
        <v>40</v>
      </c>
      <c r="E12" s="32" t="s">
        <v>39</v>
      </c>
      <c r="F12" s="32" t="s">
        <v>38</v>
      </c>
      <c r="G12" s="32" t="s">
        <v>37</v>
      </c>
      <c r="H12" s="32" t="s">
        <v>36</v>
      </c>
      <c r="I12" s="32" t="s">
        <v>35</v>
      </c>
      <c r="J12" s="32" t="s">
        <v>34</v>
      </c>
      <c r="K12" s="32" t="s">
        <v>33</v>
      </c>
      <c r="L12" s="32" t="s">
        <v>32</v>
      </c>
      <c r="M12" s="32" t="s">
        <v>31</v>
      </c>
      <c r="N12" s="32" t="s">
        <v>30</v>
      </c>
      <c r="O12" s="32" t="s">
        <v>29</v>
      </c>
      <c r="P12" s="32" t="s">
        <v>28</v>
      </c>
      <c r="Q12" s="32" t="s">
        <v>27</v>
      </c>
      <c r="R12" s="33" t="s">
        <v>26</v>
      </c>
      <c r="S12" s="33" t="s">
        <v>25</v>
      </c>
    </row>
    <row r="13" spans="1:19">
      <c r="A13" s="42"/>
      <c r="B13" s="42"/>
      <c r="C13" s="59"/>
      <c r="D13" s="59">
        <f>IFERROR(AVERAGE(tbl_master2[[#This Row],[m01]:[m12]]),0)</f>
        <v>0</v>
      </c>
      <c r="E13" s="59"/>
      <c r="F13" s="59"/>
      <c r="G13" s="59"/>
      <c r="H13" s="59"/>
      <c r="I13" s="59"/>
      <c r="J13" s="59"/>
      <c r="K13" s="59"/>
      <c r="L13" s="59"/>
      <c r="M13" s="59"/>
      <c r="N13" s="59"/>
      <c r="O13" s="59"/>
      <c r="P13" s="59"/>
      <c r="R13" s="60">
        <f>IFERROR(VLOOKUP(tbl_master2[[#This Row],[ns_phi]],#REF!,2,0),)</f>
        <v>0</v>
      </c>
      <c r="S13" s="60">
        <f>IF(LEN(tbl_master2[[#This Row],[ns_phi]])&gt;5,IF(tbl_master2[[#This Row],[ns_phi]]&lt;"A",1,"A"),0)</f>
        <v>0</v>
      </c>
    </row>
    <row r="14" spans="1:19">
      <c r="A14" s="42" t="str">
        <f>tbl_master[[#This Row],[ns_bp]]</f>
        <v>DBD275 VPNT / KS 6* / Blue Lagoon</v>
      </c>
      <c r="B14" s="42" t="str">
        <f>tbl_master[[#This Row],[ns_phi]]</f>
        <v>2J01 DT Ăn uống / Ăn</v>
      </c>
      <c r="C14" s="59">
        <f>SUM(tbl_master2[[#This Row],[m01]:[m12]])</f>
        <v>5892499.2642692849</v>
      </c>
      <c r="D14" s="59">
        <f>IFERROR(AVERAGE(tbl_master2[[#This Row],[m01]:[m12]]),0)</f>
        <v>491041.60535577376</v>
      </c>
      <c r="E14" s="59">
        <f>tbl_master[[#This Row],[m01]]*1.1</f>
        <v>1078515.0981000001</v>
      </c>
      <c r="F14" s="59">
        <f>tbl_master[[#This Row],[m02]]*1.1</f>
        <v>721712.11310000008</v>
      </c>
      <c r="G14" s="59">
        <f>tbl_master[[#This Row],[m03]]*1.1</f>
        <v>395933.81520000001</v>
      </c>
      <c r="H14" s="59">
        <f>tbl_master[[#This Row],[m04]]*1.1</f>
        <v>411781.84960000002</v>
      </c>
      <c r="I14" s="59">
        <f>tbl_master[[#This Row],[m05]]*1.1</f>
        <v>160162.75550000003</v>
      </c>
      <c r="J14" s="59">
        <f>tbl_master[[#This Row],[m06]]*1.1</f>
        <v>507104.54110680317</v>
      </c>
      <c r="K14" s="59">
        <f>tbl_master[[#This Row],[m07]]*1.1</f>
        <v>1314481.0787539482</v>
      </c>
      <c r="L14" s="59">
        <f>tbl_master[[#This Row],[m08]]*1.1</f>
        <v>1302808.0129085337</v>
      </c>
      <c r="M14" s="59">
        <f>tbl_master[[#This Row],[m09]]*1.1</f>
        <v>0</v>
      </c>
      <c r="N14" s="59">
        <f>tbl_master[[#This Row],[m10]]*1.1</f>
        <v>0</v>
      </c>
      <c r="O14" s="59">
        <f>tbl_master[[#This Row],[m11]]*1.1</f>
        <v>0</v>
      </c>
      <c r="P14" s="59">
        <f>tbl_master[[#This Row],[m12]]*1.1</f>
        <v>0</v>
      </c>
      <c r="R14" s="60">
        <f>IFERROR(VLOOKUP(tbl_master2[[#This Row],[ns_phi]],#REF!,2,0),)</f>
        <v>0</v>
      </c>
      <c r="S14" s="60">
        <f>IF(LEN(tbl_master2[[#This Row],[ns_phi]])&gt;5,IF(tbl_master2[[#This Row],[ns_phi]]&lt;"A",1,"A"),0)</f>
        <v>1</v>
      </c>
    </row>
    <row r="15" spans="1:19">
      <c r="A15" s="42" t="str">
        <f>tbl_master[[#This Row],[ns_bp]]</f>
        <v>DBD275 VPNT / KS 6* / Blue Lagoon</v>
      </c>
      <c r="B15" s="42" t="str">
        <f>tbl_master[[#This Row],[ns_phi]]</f>
        <v>2J02 DT Ăn uống / Ăn tách từ tiền phòng KS</v>
      </c>
      <c r="C15" s="59">
        <f>SUM(tbl_master2[[#This Row],[m01]:[m12]])</f>
        <v>19855197.526666671</v>
      </c>
      <c r="D15" s="59">
        <f>IFERROR(AVERAGE(tbl_master2[[#This Row],[m01]:[m12]]),0)</f>
        <v>1654599.7938888893</v>
      </c>
      <c r="E15" s="59">
        <f>tbl_master[[#This Row],[m01]]*1.1</f>
        <v>796278.60840000003</v>
      </c>
      <c r="F15" s="59">
        <f>tbl_master[[#This Row],[m02]]*1.1</f>
        <v>766541.35690000001</v>
      </c>
      <c r="G15" s="59">
        <f>tbl_master[[#This Row],[m03]]*1.1</f>
        <v>843372.1054</v>
      </c>
      <c r="H15" s="59">
        <f>tbl_master[[#This Row],[m04]]*1.1</f>
        <v>794504.12910000014</v>
      </c>
      <c r="I15" s="59">
        <f>tbl_master[[#This Row],[m05]]*1.1</f>
        <v>668050.66020000004</v>
      </c>
      <c r="J15" s="59">
        <f>tbl_master[[#This Row],[m06]]*1.1</f>
        <v>1071070.0000000002</v>
      </c>
      <c r="K15" s="59">
        <f>tbl_master[[#This Row],[m07]]*1.1</f>
        <v>1234916.6666666667</v>
      </c>
      <c r="L15" s="59">
        <f>tbl_master[[#This Row],[m08]]*1.1</f>
        <v>1153786.6666666667</v>
      </c>
      <c r="M15" s="59">
        <f>tbl_master[[#This Row],[m09]]*1.1</f>
        <v>2843212</v>
      </c>
      <c r="N15" s="59">
        <f>tbl_master[[#This Row],[m10]]*1.1</f>
        <v>3417982.6666666674</v>
      </c>
      <c r="O15" s="59">
        <f>tbl_master[[#This Row],[m11]]*1.1</f>
        <v>2657934.6666666674</v>
      </c>
      <c r="P15" s="59">
        <f>tbl_master[[#This Row],[m12]]*1.1</f>
        <v>3607548</v>
      </c>
      <c r="R15" s="60">
        <f>IFERROR(VLOOKUP(tbl_master2[[#This Row],[ns_phi]],#REF!,2,0),)</f>
        <v>0</v>
      </c>
      <c r="S15" s="60">
        <f>IF(LEN(tbl_master2[[#This Row],[ns_phi]])&gt;5,IF(tbl_master2[[#This Row],[ns_phi]]&lt;"A",1,"A"),0)</f>
        <v>1</v>
      </c>
    </row>
    <row r="16" spans="1:19">
      <c r="A16" s="42" t="str">
        <f>tbl_master[[#This Row],[ns_bp]]</f>
        <v>DBD275 VPNT / KS 6* / Blue Lagoon</v>
      </c>
      <c r="B16" s="42" t="str">
        <f>tbl_master[[#This Row],[ns_phi]]</f>
        <v>2J10 DT Ăn uống / Uống</v>
      </c>
      <c r="C16" s="59">
        <f>SUM(tbl_master2[[#This Row],[m01]:[m12]])</f>
        <v>3388389.1774687748</v>
      </c>
      <c r="D16" s="59">
        <f>IFERROR(AVERAGE(tbl_master2[[#This Row],[m01]:[m12]]),0)</f>
        <v>282365.76478906459</v>
      </c>
      <c r="E16" s="59">
        <f>tbl_master[[#This Row],[m01]]*1.1</f>
        <v>331092.56400000001</v>
      </c>
      <c r="F16" s="59">
        <f>tbl_master[[#This Row],[m02]]*1.1</f>
        <v>187625.5986</v>
      </c>
      <c r="G16" s="59">
        <f>tbl_master[[#This Row],[m03]]*1.1</f>
        <v>150774.15320000003</v>
      </c>
      <c r="H16" s="59">
        <f>tbl_master[[#This Row],[m04]]*1.1</f>
        <v>32356.178800000002</v>
      </c>
      <c r="I16" s="59">
        <f>tbl_master[[#This Row],[m05]]*1.1</f>
        <v>46016.176800000001</v>
      </c>
      <c r="J16" s="59">
        <f>tbl_master[[#This Row],[m06]]*1.1</f>
        <v>208680.37500911433</v>
      </c>
      <c r="K16" s="59">
        <f>tbl_master[[#This Row],[m07]]*1.1</f>
        <v>400319.73884860735</v>
      </c>
      <c r="L16" s="59">
        <f>tbl_master[[#This Row],[m08]]*1.1</f>
        <v>509121.62446911761</v>
      </c>
      <c r="M16" s="59">
        <f>tbl_master[[#This Row],[m09]]*1.1</f>
        <v>350097</v>
      </c>
      <c r="N16" s="59">
        <f>tbl_master[[#This Row],[m10]]*1.1</f>
        <v>420871.00000000006</v>
      </c>
      <c r="O16" s="59">
        <f>tbl_master[[#This Row],[m11]]*1.1</f>
        <v>327283</v>
      </c>
      <c r="P16" s="59">
        <f>tbl_master[[#This Row],[m12]]*1.1</f>
        <v>424151.7677419355</v>
      </c>
      <c r="R16" s="60">
        <f>IFERROR(VLOOKUP(tbl_master2[[#This Row],[ns_phi]],#REF!,2,0),)</f>
        <v>0</v>
      </c>
      <c r="S16" s="60">
        <f>IF(LEN(tbl_master2[[#This Row],[ns_phi]])&gt;5,IF(tbl_master2[[#This Row],[ns_phi]]&lt;"A",1,"A"),0)</f>
        <v>1</v>
      </c>
    </row>
    <row r="17" spans="1:19">
      <c r="A17" s="42" t="str">
        <f>tbl_master[[#This Row],[ns_bp]]</f>
        <v>DBD275 VPNT / KS 6* / Blue Lagoon</v>
      </c>
      <c r="B17" s="42" t="str">
        <f>tbl_master[[#This Row],[ns_phi]]</f>
        <v>2J20 DT Ăn uống / Thuốc lá</v>
      </c>
      <c r="C17" s="59">
        <f>SUM(tbl_master2[[#This Row],[m01]:[m12]])</f>
        <v>8993.6</v>
      </c>
      <c r="D17" s="59">
        <f>IFERROR(AVERAGE(tbl_master2[[#This Row],[m01]:[m12]]),0)</f>
        <v>749.4666666666667</v>
      </c>
      <c r="E17" s="59">
        <f>tbl_master[[#This Row],[m01]]*1.1</f>
        <v>554.39999999999895</v>
      </c>
      <c r="F17" s="59">
        <f>tbl_master[[#This Row],[m02]]*1.1</f>
        <v>924.00000000000011</v>
      </c>
      <c r="G17" s="59">
        <f>tbl_master[[#This Row],[m03]]*1.1</f>
        <v>1570.8000000000002</v>
      </c>
      <c r="H17" s="59">
        <f>tbl_master[[#This Row],[m04]]*1.1</f>
        <v>369.6</v>
      </c>
      <c r="I17" s="59">
        <f>tbl_master[[#This Row],[m05]]*1.1</f>
        <v>184.8</v>
      </c>
      <c r="J17" s="59">
        <f>tbl_master[[#This Row],[m06]]*1.1</f>
        <v>770.00000000000011</v>
      </c>
      <c r="K17" s="59">
        <f>tbl_master[[#This Row],[m07]]*1.1</f>
        <v>770.00000000000011</v>
      </c>
      <c r="L17" s="59">
        <f>tbl_master[[#This Row],[m08]]*1.1</f>
        <v>770.00000000000011</v>
      </c>
      <c r="M17" s="59">
        <f>tbl_master[[#This Row],[m09]]*1.1</f>
        <v>770.00000000000011</v>
      </c>
      <c r="N17" s="59">
        <f>tbl_master[[#This Row],[m10]]*1.1</f>
        <v>770.00000000000011</v>
      </c>
      <c r="O17" s="59">
        <f>tbl_master[[#This Row],[m11]]*1.1</f>
        <v>770.00000000000011</v>
      </c>
      <c r="P17" s="59">
        <f>tbl_master[[#This Row],[m12]]*1.1</f>
        <v>770.00000000000011</v>
      </c>
      <c r="R17" s="60">
        <f>IFERROR(VLOOKUP(tbl_master2[[#This Row],[ns_phi]],#REF!,2,0),)</f>
        <v>0</v>
      </c>
      <c r="S17" s="60">
        <f>IF(LEN(tbl_master2[[#This Row],[ns_phi]])&gt;5,IF(tbl_master2[[#This Row],[ns_phi]]&lt;"A",1,"A"),0)</f>
        <v>1</v>
      </c>
    </row>
    <row r="18" spans="1:19">
      <c r="A18" s="42" t="str">
        <f>tbl_master[[#This Row],[ns_bp]]</f>
        <v>DBD275 VPNT / KS 6* / Blue Lagoon</v>
      </c>
      <c r="B18" s="42" t="str">
        <f>tbl_master[[#This Row],[ns_phi]]</f>
        <v>2J99 DT Ăn uống / Khác</v>
      </c>
      <c r="C18" s="59">
        <f>SUM(tbl_master2[[#This Row],[m01]:[m12]])</f>
        <v>5500</v>
      </c>
      <c r="D18" s="59">
        <f>IFERROR(AVERAGE(tbl_master2[[#This Row],[m01]:[m12]]),0)</f>
        <v>458.33333333333331</v>
      </c>
      <c r="E18" s="59">
        <f>tbl_master[[#This Row],[m01]]*1.1</f>
        <v>5500</v>
      </c>
      <c r="F18" s="59">
        <f>tbl_master[[#This Row],[m02]]*1.1</f>
        <v>0</v>
      </c>
      <c r="G18" s="59">
        <f>tbl_master[[#This Row],[m03]]*1.1</f>
        <v>0</v>
      </c>
      <c r="H18" s="59">
        <f>tbl_master[[#This Row],[m04]]*1.1</f>
        <v>0</v>
      </c>
      <c r="I18" s="59">
        <f>tbl_master[[#This Row],[m05]]*1.1</f>
        <v>0</v>
      </c>
      <c r="J18" s="59">
        <f>tbl_master[[#This Row],[m06]]*1.1</f>
        <v>0</v>
      </c>
      <c r="K18" s="59">
        <f>tbl_master[[#This Row],[m07]]*1.1</f>
        <v>0</v>
      </c>
      <c r="L18" s="59">
        <f>tbl_master[[#This Row],[m08]]*1.1</f>
        <v>0</v>
      </c>
      <c r="M18" s="59">
        <f>tbl_master[[#This Row],[m09]]*1.1</f>
        <v>0</v>
      </c>
      <c r="N18" s="59">
        <f>tbl_master[[#This Row],[m10]]*1.1</f>
        <v>0</v>
      </c>
      <c r="O18" s="59">
        <f>tbl_master[[#This Row],[m11]]*1.1</f>
        <v>0</v>
      </c>
      <c r="P18" s="59">
        <f>tbl_master[[#This Row],[m12]]*1.1</f>
        <v>0</v>
      </c>
      <c r="R18" s="60">
        <f>IFERROR(VLOOKUP(tbl_master2[[#This Row],[ns_phi]],#REF!,2,0),)</f>
        <v>0</v>
      </c>
      <c r="S18" s="60">
        <f>IF(LEN(tbl_master2[[#This Row],[ns_phi]])&gt;5,IF(tbl_master2[[#This Row],[ns_phi]]&lt;"A",1,"A"),0)</f>
        <v>1</v>
      </c>
    </row>
    <row r="19" spans="1:19">
      <c r="A19" s="42" t="str">
        <f>tbl_master[[#This Row],[ns_bp]]</f>
        <v>DBD270 VPNT / KS 6* / F&amp;B</v>
      </c>
      <c r="B19" s="42" t="str">
        <f>tbl_master[[#This Row],[ns_phi]]</f>
        <v>1D03 DT Khách sạn / Phí phục vụ</v>
      </c>
      <c r="C19" s="59">
        <f>SUM(tbl_master2[[#This Row],[m01]:[m12]])</f>
        <v>1263091.7914652366</v>
      </c>
      <c r="D19" s="59">
        <f>IFERROR(AVERAGE(tbl_master2[[#This Row],[m01]:[m12]]),0)</f>
        <v>105257.64928876971</v>
      </c>
      <c r="E19" s="59">
        <f>tbl_master[[#This Row],[m01]]*1.1</f>
        <v>0</v>
      </c>
      <c r="F19" s="59">
        <f>tbl_master[[#This Row],[m02]]*1.1</f>
        <v>0</v>
      </c>
      <c r="G19" s="59">
        <f>tbl_master[[#This Row],[m03]]*1.1</f>
        <v>69582.543690000006</v>
      </c>
      <c r="H19" s="59">
        <f>tbl_master[[#This Row],[m04]]*1.1</f>
        <v>61950.587875000019</v>
      </c>
      <c r="I19" s="59">
        <f>tbl_master[[#This Row],[m05]]*1.1</f>
        <v>43720.719625000012</v>
      </c>
      <c r="J19" s="59">
        <f>tbl_master[[#This Row],[m06]]*1.1</f>
        <v>89381.245805795887</v>
      </c>
      <c r="K19" s="59">
        <f>tbl_master[[#This Row],[m07]]*1.1</f>
        <v>147524.37421346109</v>
      </c>
      <c r="L19" s="59">
        <f>tbl_master[[#This Row],[m08]]*1.1</f>
        <v>148324.31520221592</v>
      </c>
      <c r="M19" s="59">
        <f>tbl_master[[#This Row],[m09]]*1.1</f>
        <v>159703.95000000001</v>
      </c>
      <c r="N19" s="59">
        <f>tbl_master[[#This Row],[m10]]*1.1</f>
        <v>191981.18333333338</v>
      </c>
      <c r="O19" s="59">
        <f>tbl_master[[#This Row],[m11]]*1.1</f>
        <v>149299.38333333339</v>
      </c>
      <c r="P19" s="59">
        <f>tbl_master[[#This Row],[m12]]*1.1</f>
        <v>201623.48838709682</v>
      </c>
      <c r="R19" s="60">
        <f>IFERROR(VLOOKUP(tbl_master2[[#This Row],[ns_phi]],#REF!,2,0),)</f>
        <v>0</v>
      </c>
      <c r="S19" s="60">
        <f>IF(LEN(tbl_master2[[#This Row],[ns_phi]])&gt;5,IF(tbl_master2[[#This Row],[ns_phi]]&lt;"A",1,"A"),0)</f>
        <v>1</v>
      </c>
    </row>
    <row r="20" spans="1:19">
      <c r="A20" s="42" t="str">
        <f>tbl_master[[#This Row],[ns_bp]]</f>
        <v>DBD275 VPNT / KS 6* / Blue Lagoon</v>
      </c>
      <c r="B20" s="42" t="str">
        <f>tbl_master[[#This Row],[ns_phi]]</f>
        <v>3J01 Giá vốn Ăn uống / Ăn</v>
      </c>
      <c r="C20" s="59">
        <f>SUM(tbl_master2[[#This Row],[m01]:[m12]])</f>
        <v>-1771791.3910307838</v>
      </c>
      <c r="D20" s="59">
        <f>IFERROR(AVERAGE(tbl_master2[[#This Row],[m01]:[m12]]),0)</f>
        <v>-147649.28258589865</v>
      </c>
      <c r="E20" s="59">
        <f>tbl_master[[#This Row],[m01]]*1.1</f>
        <v>-324535.4364999989</v>
      </c>
      <c r="F20" s="59">
        <f>tbl_master[[#This Row],[m02]]*1.1</f>
        <v>-216741.84840000002</v>
      </c>
      <c r="G20" s="59">
        <f>tbl_master[[#This Row],[m03]]*1.1</f>
        <v>-117164.9039</v>
      </c>
      <c r="H20" s="59">
        <f>tbl_master[[#This Row],[m04]]*1.1</f>
        <v>-126060.55550000002</v>
      </c>
      <c r="I20" s="59">
        <f>tbl_master[[#This Row],[m05]]*1.1</f>
        <v>-49970.556899999341</v>
      </c>
      <c r="J20" s="59">
        <f>tbl_master[[#This Row],[m06]]*1.1</f>
        <v>-152131.36233204094</v>
      </c>
      <c r="K20" s="59">
        <f>tbl_master[[#This Row],[m07]]*1.1</f>
        <v>-394344.32362618449</v>
      </c>
      <c r="L20" s="59">
        <f>tbl_master[[#This Row],[m08]]*1.1</f>
        <v>-390842.40387256007</v>
      </c>
      <c r="M20" s="59">
        <f>tbl_master[[#This Row],[m09]]*1.1</f>
        <v>0</v>
      </c>
      <c r="N20" s="59">
        <f>tbl_master[[#This Row],[m10]]*1.1</f>
        <v>0</v>
      </c>
      <c r="O20" s="59">
        <f>tbl_master[[#This Row],[m11]]*1.1</f>
        <v>0</v>
      </c>
      <c r="P20" s="59">
        <f>tbl_master[[#This Row],[m12]]*1.1</f>
        <v>0</v>
      </c>
      <c r="R20" s="60">
        <f>IFERROR(VLOOKUP(tbl_master2[[#This Row],[ns_phi]],#REF!,2,0),)</f>
        <v>0</v>
      </c>
      <c r="S20" s="60">
        <f>IF(LEN(tbl_master2[[#This Row],[ns_phi]])&gt;5,IF(tbl_master2[[#This Row],[ns_phi]]&lt;"A",1,"A"),0)</f>
        <v>1</v>
      </c>
    </row>
    <row r="21" spans="1:19">
      <c r="A21" s="42" t="str">
        <f>tbl_master[[#This Row],[ns_bp]]</f>
        <v>DBD275 VPNT / KS 6* / Blue Lagoon</v>
      </c>
      <c r="B21" s="42" t="str">
        <f>tbl_master[[#This Row],[ns_phi]]</f>
        <v>3J02 Giá vốn Ăn uống / Ăn tách từ tiền phòng KS</v>
      </c>
      <c r="C21" s="59">
        <f>SUM(tbl_master2[[#This Row],[m01]:[m12]])</f>
        <v>-12115434.484800002</v>
      </c>
      <c r="D21" s="59">
        <f>IFERROR(AVERAGE(tbl_master2[[#This Row],[m01]:[m12]]),0)</f>
        <v>-1009619.5404000002</v>
      </c>
      <c r="E21" s="59">
        <f>tbl_master[[#This Row],[m01]]*1.1</f>
        <v>-689628.4164000001</v>
      </c>
      <c r="F21" s="59">
        <f>tbl_master[[#This Row],[m02]]*1.1</f>
        <v>-133839.98320000002</v>
      </c>
      <c r="G21" s="59">
        <f>tbl_master[[#This Row],[m03]]*1.1</f>
        <v>-641369.39240000013</v>
      </c>
      <c r="H21" s="59">
        <f>tbl_master[[#This Row],[m04]]*1.1</f>
        <v>-539312.51770000008</v>
      </c>
      <c r="I21" s="59">
        <f>tbl_master[[#This Row],[m05]]*1.1</f>
        <v>-519413.77510000009</v>
      </c>
      <c r="J21" s="59">
        <f>tbl_master[[#This Row],[m06]]*1.1</f>
        <v>-642642</v>
      </c>
      <c r="K21" s="59">
        <f>tbl_master[[#This Row],[m07]]*1.1</f>
        <v>-740950.00000000012</v>
      </c>
      <c r="L21" s="59">
        <f>tbl_master[[#This Row],[m08]]*1.1</f>
        <v>-692272.00000000012</v>
      </c>
      <c r="M21" s="59">
        <f>tbl_master[[#This Row],[m09]]*1.1</f>
        <v>-1705927.1999999997</v>
      </c>
      <c r="N21" s="59">
        <f>tbl_master[[#This Row],[m10]]*1.1</f>
        <v>-2050789.6000000003</v>
      </c>
      <c r="O21" s="59">
        <f>tbl_master[[#This Row],[m11]]*1.1</f>
        <v>-1594760.8000000003</v>
      </c>
      <c r="P21" s="59">
        <f>tbl_master[[#This Row],[m12]]*1.1</f>
        <v>-2164528.8000000003</v>
      </c>
      <c r="R21" s="60">
        <f>IFERROR(VLOOKUP(tbl_master2[[#This Row],[ns_phi]],#REF!,2,0),)</f>
        <v>0</v>
      </c>
      <c r="S21" s="60">
        <f>IF(LEN(tbl_master2[[#This Row],[ns_phi]])&gt;5,IF(tbl_master2[[#This Row],[ns_phi]]&lt;"A",1,"A"),0)</f>
        <v>1</v>
      </c>
    </row>
    <row r="22" spans="1:19">
      <c r="A22" s="42" t="str">
        <f>tbl_master[[#This Row],[ns_bp]]</f>
        <v>DBD275 VPNT / KS 6* / Blue Lagoon</v>
      </c>
      <c r="B22" s="42" t="str">
        <f>tbl_master[[#This Row],[ns_phi]]</f>
        <v>3J10 Giá vốn Ăn uống / Uống</v>
      </c>
      <c r="C22" s="59">
        <f>SUM(tbl_master2[[#This Row],[m01]:[m12]])</f>
        <v>-821307.1294171937</v>
      </c>
      <c r="D22" s="59">
        <f>IFERROR(AVERAGE(tbl_master2[[#This Row],[m01]:[m12]]),0)</f>
        <v>-68442.260784766142</v>
      </c>
      <c r="E22" s="59">
        <f>tbl_master[[#This Row],[m01]]*1.1</f>
        <v>-60551.986000000004</v>
      </c>
      <c r="F22" s="59">
        <f>tbl_master[[#This Row],[m02]]*1.1</f>
        <v>-42949.315200000005</v>
      </c>
      <c r="G22" s="59">
        <f>tbl_master[[#This Row],[m03]]*1.1</f>
        <v>-38128.861100000009</v>
      </c>
      <c r="H22" s="59">
        <f>tbl_master[[#This Row],[m04]]*1.1</f>
        <v>-8315.5709999999999</v>
      </c>
      <c r="I22" s="59">
        <f>tbl_master[[#This Row],[m05]]*1.1</f>
        <v>-11230.2696</v>
      </c>
      <c r="J22" s="59">
        <f>tbl_master[[#This Row],[m06]]*1.1</f>
        <v>-52170.093752278583</v>
      </c>
      <c r="K22" s="59">
        <f>tbl_master[[#This Row],[m07]]*1.1</f>
        <v>-100079.93471215184</v>
      </c>
      <c r="L22" s="59">
        <f>tbl_master[[#This Row],[m08]]*1.1</f>
        <v>-127280.4061172794</v>
      </c>
      <c r="M22" s="59">
        <f>tbl_master[[#This Row],[m09]]*1.1</f>
        <v>-87524.25</v>
      </c>
      <c r="N22" s="59">
        <f>tbl_master[[#This Row],[m10]]*1.1</f>
        <v>-105217.75000000001</v>
      </c>
      <c r="O22" s="59">
        <f>tbl_master[[#This Row],[m11]]*1.1</f>
        <v>-81820.75</v>
      </c>
      <c r="P22" s="59">
        <f>tbl_master[[#This Row],[m12]]*1.1</f>
        <v>-106037.94193548388</v>
      </c>
      <c r="R22" s="60">
        <f>IFERROR(VLOOKUP(tbl_master2[[#This Row],[ns_phi]],#REF!,2,0),)</f>
        <v>0</v>
      </c>
      <c r="S22" s="60">
        <f>IF(LEN(tbl_master2[[#This Row],[ns_phi]])&gt;5,IF(tbl_master2[[#This Row],[ns_phi]]&lt;"A",1,"A"),0)</f>
        <v>1</v>
      </c>
    </row>
    <row r="23" spans="1:19">
      <c r="A23" s="42" t="str">
        <f>tbl_master[[#This Row],[ns_bp]]</f>
        <v>DBD275 VPNT / KS 6* / Blue Lagoon</v>
      </c>
      <c r="B23" s="42" t="str">
        <f>tbl_master[[#This Row],[ns_phi]]</f>
        <v>3J20 Giá vốn Ăn uống / Thuốc lá</v>
      </c>
      <c r="C23" s="59">
        <f>SUM(tbl_master2[[#This Row],[m01]:[m12]])</f>
        <v>-2473.5986000000003</v>
      </c>
      <c r="D23" s="59">
        <f>IFERROR(AVERAGE(tbl_master2[[#This Row],[m01]:[m12]]),0)</f>
        <v>-206.1332166666667</v>
      </c>
      <c r="E23" s="59">
        <f>tbl_master[[#This Row],[m01]]*1.1</f>
        <v>-133.65</v>
      </c>
      <c r="F23" s="59">
        <f>tbl_master[[#This Row],[m02]]*1.1</f>
        <v>-221.34750000000003</v>
      </c>
      <c r="G23" s="59">
        <f>tbl_master[[#This Row],[m03]]*1.1</f>
        <v>-352</v>
      </c>
      <c r="H23" s="59">
        <f>tbl_master[[#This Row],[m04]]*1.1</f>
        <v>-82.501100000000008</v>
      </c>
      <c r="I23" s="59">
        <f>tbl_master[[#This Row],[m05]]*1.1</f>
        <v>-390.50000000000006</v>
      </c>
      <c r="J23" s="59">
        <f>tbl_master[[#This Row],[m06]]*1.1</f>
        <v>-184.8</v>
      </c>
      <c r="K23" s="59">
        <f>tbl_master[[#This Row],[m07]]*1.1</f>
        <v>-184.8</v>
      </c>
      <c r="L23" s="59">
        <f>tbl_master[[#This Row],[m08]]*1.1</f>
        <v>-184.8</v>
      </c>
      <c r="M23" s="59">
        <f>tbl_master[[#This Row],[m09]]*1.1</f>
        <v>-184.8</v>
      </c>
      <c r="N23" s="59">
        <f>tbl_master[[#This Row],[m10]]*1.1</f>
        <v>-184.8</v>
      </c>
      <c r="O23" s="59">
        <f>tbl_master[[#This Row],[m11]]*1.1</f>
        <v>-184.8</v>
      </c>
      <c r="P23" s="59">
        <f>tbl_master[[#This Row],[m12]]*1.1</f>
        <v>-184.8</v>
      </c>
      <c r="R23" s="60">
        <f>IFERROR(VLOOKUP(tbl_master2[[#This Row],[ns_phi]],#REF!,2,0),)</f>
        <v>0</v>
      </c>
      <c r="S23" s="60">
        <f>IF(LEN(tbl_master2[[#This Row],[ns_phi]])&gt;5,IF(tbl_master2[[#This Row],[ns_phi]]&lt;"A",1,"A"),0)</f>
        <v>1</v>
      </c>
    </row>
    <row r="24" spans="1:19">
      <c r="A24" s="42" t="str">
        <f>tbl_master[[#This Row],[ns_bp]]</f>
        <v>DBD275 VPNT / KS 6* / Blue Lagoon</v>
      </c>
      <c r="B24" s="42" t="str">
        <f>tbl_master[[#This Row],[ns_phi]]</f>
        <v>3J99 Giá vốn Ăn uống / Khác</v>
      </c>
      <c r="C24" s="59">
        <f>SUM(tbl_master2[[#This Row],[m01]:[m12]])</f>
        <v>0</v>
      </c>
      <c r="D24" s="59">
        <f>IFERROR(AVERAGE(tbl_master2[[#This Row],[m01]:[m12]]),0)</f>
        <v>0</v>
      </c>
      <c r="E24" s="59">
        <f>tbl_master[[#This Row],[m01]]*1.1</f>
        <v>0</v>
      </c>
      <c r="F24" s="59">
        <f>tbl_master[[#This Row],[m02]]*1.1</f>
        <v>0</v>
      </c>
      <c r="G24" s="59">
        <f>tbl_master[[#This Row],[m03]]*1.1</f>
        <v>0</v>
      </c>
      <c r="H24" s="59">
        <f>tbl_master[[#This Row],[m04]]*1.1</f>
        <v>0</v>
      </c>
      <c r="I24" s="59">
        <f>tbl_master[[#This Row],[m05]]*1.1</f>
        <v>0</v>
      </c>
      <c r="J24" s="59">
        <f>tbl_master[[#This Row],[m06]]*1.1</f>
        <v>0</v>
      </c>
      <c r="K24" s="59">
        <f>tbl_master[[#This Row],[m07]]*1.1</f>
        <v>0</v>
      </c>
      <c r="L24" s="59">
        <f>tbl_master[[#This Row],[m08]]*1.1</f>
        <v>0</v>
      </c>
      <c r="M24" s="59">
        <f>tbl_master[[#This Row],[m09]]*1.1</f>
        <v>0</v>
      </c>
      <c r="N24" s="59">
        <f>tbl_master[[#This Row],[m10]]*1.1</f>
        <v>0</v>
      </c>
      <c r="O24" s="59">
        <f>tbl_master[[#This Row],[m11]]*1.1</f>
        <v>0</v>
      </c>
      <c r="P24" s="59">
        <f>tbl_master[[#This Row],[m12]]*1.1</f>
        <v>0</v>
      </c>
      <c r="R24" s="60">
        <f>IFERROR(VLOOKUP(tbl_master2[[#This Row],[ns_phi]],#REF!,2,0),)</f>
        <v>0</v>
      </c>
      <c r="S24" s="60">
        <f>IF(LEN(tbl_master2[[#This Row],[ns_phi]])&gt;5,IF(tbl_master2[[#This Row],[ns_phi]]&lt;"A",1,"A"),0)</f>
        <v>1</v>
      </c>
    </row>
    <row r="25" spans="1:19">
      <c r="A25" s="42" t="str">
        <f>tbl_master[[#This Row],[ns_bp]]</f>
        <v>DBD275 VPNT / KS 6* / Blue Lagoon</v>
      </c>
      <c r="B25" s="42" t="str">
        <f>tbl_master[[#This Row],[ns_phi]]</f>
        <v>3J90 Giá vốn Ăn uống / Hủy hàng</v>
      </c>
      <c r="C25" s="59">
        <f>SUM(tbl_master2[[#This Row],[m01]:[m12]])</f>
        <v>-2419.3312000000001</v>
      </c>
      <c r="D25" s="59">
        <f>IFERROR(AVERAGE(tbl_master2[[#This Row],[m01]:[m12]]),0)</f>
        <v>-201.61093333333335</v>
      </c>
      <c r="E25" s="59">
        <f>tbl_master[[#This Row],[m01]]*1.1</f>
        <v>-2419.3312000000001</v>
      </c>
      <c r="F25" s="59">
        <f>tbl_master[[#This Row],[m02]]*1.1</f>
        <v>0</v>
      </c>
      <c r="G25" s="59">
        <f>tbl_master[[#This Row],[m03]]*1.1</f>
        <v>0</v>
      </c>
      <c r="H25" s="59">
        <f>tbl_master[[#This Row],[m04]]*1.1</f>
        <v>0</v>
      </c>
      <c r="I25" s="59">
        <f>tbl_master[[#This Row],[m05]]*1.1</f>
        <v>0</v>
      </c>
      <c r="J25" s="59">
        <f>tbl_master[[#This Row],[m06]]*1.1</f>
        <v>0</v>
      </c>
      <c r="K25" s="59">
        <f>tbl_master[[#This Row],[m07]]*1.1</f>
        <v>0</v>
      </c>
      <c r="L25" s="59">
        <f>tbl_master[[#This Row],[m08]]*1.1</f>
        <v>0</v>
      </c>
      <c r="M25" s="59">
        <f>tbl_master[[#This Row],[m09]]*1.1</f>
        <v>0</v>
      </c>
      <c r="N25" s="59">
        <f>tbl_master[[#This Row],[m10]]*1.1</f>
        <v>0</v>
      </c>
      <c r="O25" s="59">
        <f>tbl_master[[#This Row],[m11]]*1.1</f>
        <v>0</v>
      </c>
      <c r="P25" s="59">
        <f>tbl_master[[#This Row],[m12]]*1.1</f>
        <v>0</v>
      </c>
      <c r="R25" s="60">
        <f>IFERROR(VLOOKUP(tbl_master2[[#This Row],[ns_phi]],#REF!,2,0),)</f>
        <v>0</v>
      </c>
      <c r="S25" s="60">
        <f>IF(LEN(tbl_master2[[#This Row],[ns_phi]])&gt;5,IF(tbl_master2[[#This Row],[ns_phi]]&lt;"A",1,"A"),0)</f>
        <v>1</v>
      </c>
    </row>
    <row r="26" spans="1:19">
      <c r="A26" s="42" t="str">
        <f>tbl_master[[#This Row],[ns_bp]]</f>
        <v>DBD271 VPNT / KS 6* / NH Việt Nam</v>
      </c>
      <c r="B26" s="42" t="str">
        <f>tbl_master[[#This Row],[ns_phi]]</f>
        <v>2J02 DT Ăn uống / Ăn tách từ tiền phòng KS</v>
      </c>
      <c r="C26" s="59">
        <f>SUM(tbl_master2[[#This Row],[m01]:[m12]])</f>
        <v>0</v>
      </c>
      <c r="D26" s="59">
        <f>IFERROR(AVERAGE(tbl_master2[[#This Row],[m01]:[m12]]),0)</f>
        <v>0</v>
      </c>
      <c r="E26" s="59">
        <f>tbl_master[[#This Row],[m01]]*1.1</f>
        <v>0</v>
      </c>
      <c r="F26" s="59">
        <f>tbl_master[[#This Row],[m02]]*1.1</f>
        <v>0</v>
      </c>
      <c r="G26" s="59">
        <f>tbl_master[[#This Row],[m03]]*1.1</f>
        <v>0</v>
      </c>
      <c r="H26" s="59">
        <f>tbl_master[[#This Row],[m04]]*1.1</f>
        <v>0</v>
      </c>
      <c r="I26" s="59">
        <f>tbl_master[[#This Row],[m05]]*1.1</f>
        <v>0</v>
      </c>
      <c r="J26" s="59">
        <f>tbl_master[[#This Row],[m06]]*1.1</f>
        <v>0</v>
      </c>
      <c r="K26" s="59">
        <f>tbl_master[[#This Row],[m07]]*1.1</f>
        <v>0</v>
      </c>
      <c r="L26" s="59">
        <f>tbl_master[[#This Row],[m08]]*1.1</f>
        <v>0</v>
      </c>
      <c r="M26" s="59">
        <f>tbl_master[[#This Row],[m09]]*1.1</f>
        <v>0</v>
      </c>
      <c r="N26" s="59">
        <f>tbl_master[[#This Row],[m10]]*1.1</f>
        <v>0</v>
      </c>
      <c r="O26" s="59">
        <f>tbl_master[[#This Row],[m11]]*1.1</f>
        <v>0</v>
      </c>
      <c r="P26" s="59">
        <f>tbl_master[[#This Row],[m12]]*1.1</f>
        <v>0</v>
      </c>
      <c r="R26" s="60">
        <f>IFERROR(VLOOKUP(tbl_master2[[#This Row],[ns_phi]],#REF!,2,0),)</f>
        <v>0</v>
      </c>
      <c r="S26" s="60">
        <f>IF(LEN(tbl_master2[[#This Row],[ns_phi]])&gt;5,IF(tbl_master2[[#This Row],[ns_phi]]&lt;"A",1,"A"),0)</f>
        <v>1</v>
      </c>
    </row>
    <row r="27" spans="1:19">
      <c r="A27" s="42" t="str">
        <f>tbl_master[[#This Row],[ns_bp]]</f>
        <v>DBD271 VPNT / KS 6* / NH Việt Nam</v>
      </c>
      <c r="B27" s="42" t="str">
        <f>tbl_master[[#This Row],[ns_phi]]</f>
        <v>2J01 DT Ăn uống / Ăn</v>
      </c>
      <c r="C27" s="59">
        <f>SUM(tbl_master2[[#This Row],[m01]:[m12]])</f>
        <v>7214058.0409992412</v>
      </c>
      <c r="D27" s="59">
        <f>IFERROR(AVERAGE(tbl_master2[[#This Row],[m01]:[m12]]),0)</f>
        <v>601171.50341660343</v>
      </c>
      <c r="E27" s="59">
        <f>tbl_master[[#This Row],[m01]]*1.1</f>
        <v>744004.04870000016</v>
      </c>
      <c r="F27" s="59">
        <f>tbl_master[[#This Row],[m02]]*1.1</f>
        <v>492291.17300000001</v>
      </c>
      <c r="G27" s="59">
        <f>tbl_master[[#This Row],[m03]]*1.1</f>
        <v>1185277.8190000001</v>
      </c>
      <c r="H27" s="59">
        <f>tbl_master[[#This Row],[m04]]*1.1</f>
        <v>1159718.2751000002</v>
      </c>
      <c r="I27" s="59">
        <f>tbl_master[[#This Row],[m05]]*1.1</f>
        <v>1078583.3113000002</v>
      </c>
      <c r="J27" s="59">
        <f>tbl_master[[#This Row],[m06]]*1.1</f>
        <v>1009938.2244934988</v>
      </c>
      <c r="K27" s="59">
        <f>tbl_master[[#This Row],[m07]]*1.1</f>
        <v>588420.84130191314</v>
      </c>
      <c r="L27" s="59">
        <f>tbl_master[[#This Row],[m08]]*1.1</f>
        <v>436554.32059367752</v>
      </c>
      <c r="M27" s="59">
        <f>tbl_master[[#This Row],[m09]]*1.1</f>
        <v>125488.92539581815</v>
      </c>
      <c r="N27" s="59">
        <f>tbl_master[[#This Row],[m10]]*1.1</f>
        <v>135633.75817911929</v>
      </c>
      <c r="O27" s="59">
        <f>tbl_master[[#This Row],[m11]]*1.1</f>
        <v>115597.00818401025</v>
      </c>
      <c r="P27" s="59">
        <f>tbl_master[[#This Row],[m12]]*1.1</f>
        <v>142550.33575120365</v>
      </c>
      <c r="R27" s="60">
        <f>IFERROR(VLOOKUP(tbl_master2[[#This Row],[ns_phi]],#REF!,2,0),)</f>
        <v>0</v>
      </c>
      <c r="S27" s="60">
        <f>IF(LEN(tbl_master2[[#This Row],[ns_phi]])&gt;5,IF(tbl_master2[[#This Row],[ns_phi]]&lt;"A",1,"A"),0)</f>
        <v>1</v>
      </c>
    </row>
    <row r="28" spans="1:19">
      <c r="A28" s="42" t="str">
        <f>tbl_master[[#This Row],[ns_bp]]</f>
        <v>DBD271 VPNT / KS 6* / NH Việt Nam</v>
      </c>
      <c r="B28" s="42" t="str">
        <f>tbl_master[[#This Row],[ns_phi]]</f>
        <v>2J10 DT Ăn uống / Uống</v>
      </c>
      <c r="C28" s="59">
        <f>SUM(tbl_master2[[#This Row],[m01]:[m12]])</f>
        <v>2901796.446346106</v>
      </c>
      <c r="D28" s="59">
        <f>IFERROR(AVERAGE(tbl_master2[[#This Row],[m01]:[m12]]),0)</f>
        <v>241816.37052884218</v>
      </c>
      <c r="E28" s="59">
        <f>tbl_master[[#This Row],[m01]]*1.1</f>
        <v>166877.56800000003</v>
      </c>
      <c r="F28" s="59">
        <f>tbl_master[[#This Row],[m02]]*1.1</f>
        <v>234865.02380000002</v>
      </c>
      <c r="G28" s="59">
        <f>tbl_master[[#This Row],[m03]]*1.1</f>
        <v>385870.65879999998</v>
      </c>
      <c r="H28" s="59">
        <f>tbl_master[[#This Row],[m04]]*1.1</f>
        <v>581359.13879999996</v>
      </c>
      <c r="I28" s="59">
        <f>tbl_master[[#This Row],[m05]]*1.1</f>
        <v>412535.87430000002</v>
      </c>
      <c r="J28" s="59">
        <f>tbl_master[[#This Row],[m06]]*1.1</f>
        <v>341803.70503946772</v>
      </c>
      <c r="K28" s="59">
        <f>tbl_master[[#This Row],[m07]]*1.1</f>
        <v>231683.483154457</v>
      </c>
      <c r="L28" s="59">
        <f>tbl_master[[#This Row],[m08]]*1.1</f>
        <v>249270.00389733817</v>
      </c>
      <c r="M28" s="59">
        <f>tbl_master[[#This Row],[m09]]*1.1</f>
        <v>58576.89429904904</v>
      </c>
      <c r="N28" s="59">
        <f>tbl_master[[#This Row],[m10]]*1.1</f>
        <v>118255.68291241962</v>
      </c>
      <c r="O28" s="59">
        <f>tbl_master[[#This Row],[m11]]*1.1</f>
        <v>54043.746254298778</v>
      </c>
      <c r="P28" s="59">
        <f>tbl_master[[#This Row],[m12]]*1.1</f>
        <v>66654.667089075636</v>
      </c>
      <c r="R28" s="60">
        <f>IFERROR(VLOOKUP(tbl_master2[[#This Row],[ns_phi]],#REF!,2,0),)</f>
        <v>0</v>
      </c>
      <c r="S28" s="60">
        <f>IF(LEN(tbl_master2[[#This Row],[ns_phi]])&gt;5,IF(tbl_master2[[#This Row],[ns_phi]]&lt;"A",1,"A"),0)</f>
        <v>1</v>
      </c>
    </row>
    <row r="29" spans="1:19">
      <c r="A29" s="42" t="str">
        <f>tbl_master[[#This Row],[ns_bp]]</f>
        <v>DBD271 VPNT / KS 6* / NH Việt Nam</v>
      </c>
      <c r="B29" s="42" t="str">
        <f>tbl_master[[#This Row],[ns_phi]]</f>
        <v>2J20 DT Ăn uống / Thuốc lá</v>
      </c>
      <c r="C29" s="59">
        <f>SUM(tbl_master2[[#This Row],[m01]:[m12]])</f>
        <v>15383.390000000001</v>
      </c>
      <c r="D29" s="59">
        <f>IFERROR(AVERAGE(tbl_master2[[#This Row],[m01]:[m12]]),0)</f>
        <v>1281.9491666666668</v>
      </c>
      <c r="E29" s="59">
        <f>tbl_master[[#This Row],[m01]]*1.1</f>
        <v>462.00000000000006</v>
      </c>
      <c r="F29" s="59">
        <f>tbl_master[[#This Row],[m02]]*1.1</f>
        <v>646.80000000000007</v>
      </c>
      <c r="G29" s="59">
        <f>tbl_master[[#This Row],[m03]]*1.1</f>
        <v>1677.3900000000003</v>
      </c>
      <c r="H29" s="59">
        <f>tbl_master[[#This Row],[m04]]*1.1</f>
        <v>4250.4000000000005</v>
      </c>
      <c r="I29" s="59">
        <f>tbl_master[[#This Row],[m05]]*1.1</f>
        <v>646.80000000000007</v>
      </c>
      <c r="J29" s="59">
        <f>tbl_master[[#This Row],[m06]]*1.1</f>
        <v>1100</v>
      </c>
      <c r="K29" s="59">
        <f>tbl_master[[#This Row],[m07]]*1.1</f>
        <v>1100</v>
      </c>
      <c r="L29" s="59">
        <f>tbl_master[[#This Row],[m08]]*1.1</f>
        <v>1100</v>
      </c>
      <c r="M29" s="59">
        <f>tbl_master[[#This Row],[m09]]*1.1</f>
        <v>1100</v>
      </c>
      <c r="N29" s="59">
        <f>tbl_master[[#This Row],[m10]]*1.1</f>
        <v>1100</v>
      </c>
      <c r="O29" s="59">
        <f>tbl_master[[#This Row],[m11]]*1.1</f>
        <v>1100</v>
      </c>
      <c r="P29" s="59">
        <f>tbl_master[[#This Row],[m12]]*1.1</f>
        <v>1100</v>
      </c>
      <c r="R29" s="60">
        <f>IFERROR(VLOOKUP(tbl_master2[[#This Row],[ns_phi]],#REF!,2,0),)</f>
        <v>0</v>
      </c>
      <c r="S29" s="60">
        <f>IF(LEN(tbl_master2[[#This Row],[ns_phi]])&gt;5,IF(tbl_master2[[#This Row],[ns_phi]]&lt;"A",1,"A"),0)</f>
        <v>1</v>
      </c>
    </row>
    <row r="30" spans="1:19">
      <c r="A30" s="42" t="str">
        <f>tbl_master[[#This Row],[ns_bp]]</f>
        <v>DBD271 VPNT / KS 6* / NH Việt Nam</v>
      </c>
      <c r="B30" s="42" t="str">
        <f>tbl_master[[#This Row],[ns_phi]]</f>
        <v>2J99 DT Ăn uống / Khác</v>
      </c>
      <c r="C30" s="59">
        <f>SUM(tbl_master2[[#This Row],[m01]:[m12]])</f>
        <v>0</v>
      </c>
      <c r="D30" s="59">
        <f>IFERROR(AVERAGE(tbl_master2[[#This Row],[m01]:[m12]]),0)</f>
        <v>0</v>
      </c>
      <c r="E30" s="59">
        <f>tbl_master[[#This Row],[m01]]*1.1</f>
        <v>0</v>
      </c>
      <c r="F30" s="59">
        <f>tbl_master[[#This Row],[m02]]*1.1</f>
        <v>0</v>
      </c>
      <c r="G30" s="59">
        <f>tbl_master[[#This Row],[m03]]*1.1</f>
        <v>0</v>
      </c>
      <c r="H30" s="59">
        <f>tbl_master[[#This Row],[m04]]*1.1</f>
        <v>0</v>
      </c>
      <c r="I30" s="59">
        <f>tbl_master[[#This Row],[m05]]*1.1</f>
        <v>0</v>
      </c>
      <c r="J30" s="59">
        <f>tbl_master[[#This Row],[m06]]*1.1</f>
        <v>0</v>
      </c>
      <c r="K30" s="59">
        <f>tbl_master[[#This Row],[m07]]*1.1</f>
        <v>0</v>
      </c>
      <c r="L30" s="59">
        <f>tbl_master[[#This Row],[m08]]*1.1</f>
        <v>0</v>
      </c>
      <c r="M30" s="59">
        <f>tbl_master[[#This Row],[m09]]*1.1</f>
        <v>0</v>
      </c>
      <c r="N30" s="59">
        <f>tbl_master[[#This Row],[m10]]*1.1</f>
        <v>0</v>
      </c>
      <c r="O30" s="59">
        <f>tbl_master[[#This Row],[m11]]*1.1</f>
        <v>0</v>
      </c>
      <c r="P30" s="59">
        <f>tbl_master[[#This Row],[m12]]*1.1</f>
        <v>0</v>
      </c>
      <c r="R30" s="60">
        <f>IFERROR(VLOOKUP(tbl_master2[[#This Row],[ns_phi]],#REF!,2,0),)</f>
        <v>0</v>
      </c>
      <c r="S30" s="60">
        <f>IF(LEN(tbl_master2[[#This Row],[ns_phi]])&gt;5,IF(tbl_master2[[#This Row],[ns_phi]]&lt;"A",1,"A"),0)</f>
        <v>1</v>
      </c>
    </row>
    <row r="31" spans="1:19">
      <c r="A31" s="42" t="str">
        <f>tbl_master[[#This Row],[ns_bp]]</f>
        <v>DBD270 VPNT / KS 6* / F&amp;B</v>
      </c>
      <c r="B31" s="42" t="str">
        <f>tbl_master[[#This Row],[ns_phi]]</f>
        <v>1D03 DT Khách sạn / Phí phục vụ</v>
      </c>
      <c r="C31" s="59">
        <f>SUM(tbl_master2[[#This Row],[m01]:[m12]])</f>
        <v>424604.56319226732</v>
      </c>
      <c r="D31" s="59">
        <f>IFERROR(AVERAGE(tbl_master2[[#This Row],[m01]:[m12]]),0)</f>
        <v>35383.713599355608</v>
      </c>
      <c r="E31" s="59">
        <f>tbl_master[[#This Row],[m01]]*1.1</f>
        <v>0</v>
      </c>
      <c r="F31" s="59">
        <f>tbl_master[[#This Row],[m02]]*1.1</f>
        <v>0</v>
      </c>
      <c r="G31" s="59">
        <f>tbl_master[[#This Row],[m03]]*1.1</f>
        <v>78641.293390000006</v>
      </c>
      <c r="H31" s="59">
        <f>tbl_master[[#This Row],[m04]]*1.1</f>
        <v>87266.390695000009</v>
      </c>
      <c r="I31" s="59">
        <f>tbl_master[[#This Row],[m05]]*1.1</f>
        <v>74588.299280000021</v>
      </c>
      <c r="J31" s="59">
        <f>tbl_master[[#This Row],[m06]]*1.1</f>
        <v>67642.096476648323</v>
      </c>
      <c r="K31" s="59">
        <f>tbl_master[[#This Row],[m07]]*1.1</f>
        <v>41060.216222818497</v>
      </c>
      <c r="L31" s="59">
        <f>tbl_master[[#This Row],[m08]]*1.1</f>
        <v>34346.216224550786</v>
      </c>
      <c r="M31" s="59">
        <f>tbl_master[[#This Row],[m09]]*1.1</f>
        <v>9258.2909847433602</v>
      </c>
      <c r="N31" s="59">
        <f>tbl_master[[#This Row],[m10]]*1.1</f>
        <v>12749.472054576945</v>
      </c>
      <c r="O31" s="59">
        <f>tbl_master[[#This Row],[m11]]*1.1</f>
        <v>8537.0377219154525</v>
      </c>
      <c r="P31" s="59">
        <f>tbl_master[[#This Row],[m12]]*1.1</f>
        <v>10515.250142013965</v>
      </c>
      <c r="R31" s="60">
        <f>IFERROR(VLOOKUP(tbl_master2[[#This Row],[ns_phi]],#REF!,2,0),)</f>
        <v>0</v>
      </c>
      <c r="S31" s="60">
        <f>IF(LEN(tbl_master2[[#This Row],[ns_phi]])&gt;5,IF(tbl_master2[[#This Row],[ns_phi]]&lt;"A",1,"A"),0)</f>
        <v>1</v>
      </c>
    </row>
    <row r="32" spans="1:19">
      <c r="A32" s="42" t="str">
        <f>tbl_master[[#This Row],[ns_bp]]</f>
        <v>DBD271 VPNT / KS 6* / NH Việt Nam</v>
      </c>
      <c r="B32" s="42" t="str">
        <f>tbl_master[[#This Row],[ns_phi]]</f>
        <v>3J02 Giá vốn Ăn uống / Ăn tách từ tiền phòng KS</v>
      </c>
      <c r="C32" s="59">
        <f>SUM(tbl_master2[[#This Row],[m01]:[m12]])</f>
        <v>0</v>
      </c>
      <c r="D32" s="59">
        <f>IFERROR(AVERAGE(tbl_master2[[#This Row],[m01]:[m12]]),0)</f>
        <v>0</v>
      </c>
      <c r="E32" s="59">
        <f>tbl_master[[#This Row],[m01]]*1.1</f>
        <v>0</v>
      </c>
      <c r="F32" s="59">
        <f>tbl_master[[#This Row],[m02]]*1.1</f>
        <v>0</v>
      </c>
      <c r="G32" s="59">
        <f>tbl_master[[#This Row],[m03]]*1.1</f>
        <v>0</v>
      </c>
      <c r="H32" s="59">
        <f>tbl_master[[#This Row],[m04]]*1.1</f>
        <v>0</v>
      </c>
      <c r="I32" s="59">
        <f>tbl_master[[#This Row],[m05]]*1.1</f>
        <v>0</v>
      </c>
      <c r="J32" s="59">
        <f>tbl_master[[#This Row],[m06]]*1.1</f>
        <v>0</v>
      </c>
      <c r="K32" s="59">
        <f>tbl_master[[#This Row],[m07]]*1.1</f>
        <v>0</v>
      </c>
      <c r="L32" s="59">
        <f>tbl_master[[#This Row],[m08]]*1.1</f>
        <v>0</v>
      </c>
      <c r="M32" s="59">
        <f>tbl_master[[#This Row],[m09]]*1.1</f>
        <v>0</v>
      </c>
      <c r="N32" s="59">
        <f>tbl_master[[#This Row],[m10]]*1.1</f>
        <v>0</v>
      </c>
      <c r="O32" s="59">
        <f>tbl_master[[#This Row],[m11]]*1.1</f>
        <v>0</v>
      </c>
      <c r="P32" s="59">
        <f>tbl_master[[#This Row],[m12]]*1.1</f>
        <v>0</v>
      </c>
      <c r="R32" s="60">
        <f>IFERROR(VLOOKUP(tbl_master2[[#This Row],[ns_phi]],#REF!,2,0),)</f>
        <v>0</v>
      </c>
      <c r="S32" s="60">
        <f>IF(LEN(tbl_master2[[#This Row],[ns_phi]])&gt;5,IF(tbl_master2[[#This Row],[ns_phi]]&lt;"A",1,"A"),0)</f>
        <v>1</v>
      </c>
    </row>
    <row r="33" spans="1:19">
      <c r="A33" s="42" t="str">
        <f>tbl_master[[#This Row],[ns_bp]]</f>
        <v>DBD271 VPNT / KS 6* / NH Việt Nam</v>
      </c>
      <c r="B33" s="42" t="str">
        <f>tbl_master[[#This Row],[ns_phi]]</f>
        <v>3J01 Giá vốn Ăn uống / Ăn</v>
      </c>
      <c r="C33" s="59">
        <f>SUM(tbl_master2[[#This Row],[m01]:[m12]])</f>
        <v>-1899184.7930917873</v>
      </c>
      <c r="D33" s="59">
        <f>IFERROR(AVERAGE(tbl_master2[[#This Row],[m01]:[m12]]),0)</f>
        <v>-158265.3994243156</v>
      </c>
      <c r="E33" s="59">
        <f>tbl_master[[#This Row],[m01]]*1.1</f>
        <v>-213960.78</v>
      </c>
      <c r="F33" s="59">
        <f>tbl_master[[#This Row],[m02]]*1.1</f>
        <v>-108736.20010000002</v>
      </c>
      <c r="G33" s="59">
        <f>tbl_master[[#This Row],[m03]]*1.1</f>
        <v>-285785.42850000004</v>
      </c>
      <c r="H33" s="59">
        <f>tbl_master[[#This Row],[m04]]*1.1</f>
        <v>-304561.42860000004</v>
      </c>
      <c r="I33" s="59">
        <f>tbl_master[[#This Row],[m05]]*1.1</f>
        <v>-270969.60000000003</v>
      </c>
      <c r="J33" s="59">
        <f>tbl_master[[#This Row],[m06]]*1.1</f>
        <v>-282782.70285817969</v>
      </c>
      <c r="K33" s="59">
        <f>tbl_master[[#This Row],[m07]]*1.1</f>
        <v>-164757.83556453566</v>
      </c>
      <c r="L33" s="59">
        <f>tbl_master[[#This Row],[m08]]*1.1</f>
        <v>-122235.20976622972</v>
      </c>
      <c r="M33" s="59">
        <f>tbl_master[[#This Row],[m09]]*1.1</f>
        <v>-35136.899110829079</v>
      </c>
      <c r="N33" s="59">
        <f>tbl_master[[#This Row],[m10]]*1.1</f>
        <v>-37977.452290153393</v>
      </c>
      <c r="O33" s="59">
        <f>tbl_master[[#This Row],[m11]]*1.1</f>
        <v>-32367.162291522873</v>
      </c>
      <c r="P33" s="59">
        <f>tbl_master[[#This Row],[m12]]*1.1</f>
        <v>-39914.094010337023</v>
      </c>
      <c r="R33" s="60">
        <f>IFERROR(VLOOKUP(tbl_master2[[#This Row],[ns_phi]],#REF!,2,0),)</f>
        <v>0</v>
      </c>
      <c r="S33" s="60">
        <f>IF(LEN(tbl_master2[[#This Row],[ns_phi]])&gt;5,IF(tbl_master2[[#This Row],[ns_phi]]&lt;"A",1,"A"),0)</f>
        <v>1</v>
      </c>
    </row>
    <row r="34" spans="1:19">
      <c r="A34" s="42" t="str">
        <f>tbl_master[[#This Row],[ns_bp]]</f>
        <v>DBD271 VPNT / KS 6* / NH Việt Nam</v>
      </c>
      <c r="B34" s="42" t="str">
        <f>tbl_master[[#This Row],[ns_phi]]</f>
        <v>3J10 Giá vốn Ăn uống / Uống</v>
      </c>
      <c r="C34" s="59">
        <f>SUM(tbl_master2[[#This Row],[m01]:[m12]])</f>
        <v>-720038.4252615266</v>
      </c>
      <c r="D34" s="59">
        <f>IFERROR(AVERAGE(tbl_master2[[#This Row],[m01]:[m12]]),0)</f>
        <v>-60003.202105127217</v>
      </c>
      <c r="E34" s="59">
        <f>tbl_master[[#This Row],[m01]]*1.1</f>
        <v>-31266.081000000002</v>
      </c>
      <c r="F34" s="59">
        <f>tbl_master[[#This Row],[m02]]*1.1</f>
        <v>-54316.946200000006</v>
      </c>
      <c r="G34" s="59">
        <f>tbl_master[[#This Row],[m03]]*1.1</f>
        <v>-98835.60500000001</v>
      </c>
      <c r="H34" s="59">
        <f>tbl_master[[#This Row],[m04]]*1.1</f>
        <v>-143251.56340000001</v>
      </c>
      <c r="I34" s="59">
        <f>tbl_master[[#This Row],[m05]]*1.1</f>
        <v>-112296.18400000001</v>
      </c>
      <c r="J34" s="59">
        <f>tbl_master[[#This Row],[m06]]*1.1</f>
        <v>-85450.92625986693</v>
      </c>
      <c r="K34" s="59">
        <f>tbl_master[[#This Row],[m07]]*1.1</f>
        <v>-57920.870788614251</v>
      </c>
      <c r="L34" s="59">
        <f>tbl_master[[#This Row],[m08]]*1.1</f>
        <v>-62317.500974334544</v>
      </c>
      <c r="M34" s="59">
        <f>tbl_master[[#This Row],[m09]]*1.1</f>
        <v>-14644.22357476226</v>
      </c>
      <c r="N34" s="59">
        <f>tbl_master[[#This Row],[m10]]*1.1</f>
        <v>-29563.920728104906</v>
      </c>
      <c r="O34" s="59">
        <f>tbl_master[[#This Row],[m11]]*1.1</f>
        <v>-13510.936563574694</v>
      </c>
      <c r="P34" s="59">
        <f>tbl_master[[#This Row],[m12]]*1.1</f>
        <v>-16663.666772268909</v>
      </c>
      <c r="R34" s="60">
        <f>IFERROR(VLOOKUP(tbl_master2[[#This Row],[ns_phi]],#REF!,2,0),)</f>
        <v>0</v>
      </c>
      <c r="S34" s="60">
        <f>IF(LEN(tbl_master2[[#This Row],[ns_phi]])&gt;5,IF(tbl_master2[[#This Row],[ns_phi]]&lt;"A",1,"A"),0)</f>
        <v>1</v>
      </c>
    </row>
    <row r="35" spans="1:19">
      <c r="A35" s="42" t="str">
        <f>tbl_master[[#This Row],[ns_bp]]</f>
        <v>DBD271 VPNT / KS 6* / NH Việt Nam</v>
      </c>
      <c r="B35" s="42" t="str">
        <f>tbl_master[[#This Row],[ns_phi]]</f>
        <v>3J20 Giá vốn Ăn uống / Thuốc lá</v>
      </c>
      <c r="C35" s="59">
        <f>SUM(tbl_master2[[#This Row],[m01]:[m12]])</f>
        <v>-3498.7964000000002</v>
      </c>
      <c r="D35" s="59">
        <f>IFERROR(AVERAGE(tbl_master2[[#This Row],[m01]:[m12]]),0)</f>
        <v>-291.56636666666668</v>
      </c>
      <c r="E35" s="59">
        <f>tbl_master[[#This Row],[m01]]*1.1</f>
        <v>-108.35000000000001</v>
      </c>
      <c r="F35" s="59">
        <f>tbl_master[[#This Row],[m02]]*1.1</f>
        <v>-150.94530000000003</v>
      </c>
      <c r="G35" s="59">
        <f>tbl_master[[#This Row],[m03]]*1.1</f>
        <v>-385.00000000000006</v>
      </c>
      <c r="H35" s="59">
        <f>tbl_master[[#This Row],[m04]]*1.1</f>
        <v>-880.00110000000006</v>
      </c>
      <c r="I35" s="59">
        <f>tbl_master[[#This Row],[m05]]*1.1</f>
        <v>-126.50000000000001</v>
      </c>
      <c r="J35" s="59">
        <f>tbl_master[[#This Row],[m06]]*1.1</f>
        <v>-264</v>
      </c>
      <c r="K35" s="59">
        <f>tbl_master[[#This Row],[m07]]*1.1</f>
        <v>-264</v>
      </c>
      <c r="L35" s="59">
        <f>tbl_master[[#This Row],[m08]]*1.1</f>
        <v>-264</v>
      </c>
      <c r="M35" s="59">
        <f>tbl_master[[#This Row],[m09]]*1.1</f>
        <v>-264</v>
      </c>
      <c r="N35" s="59">
        <f>tbl_master[[#This Row],[m10]]*1.1</f>
        <v>-264</v>
      </c>
      <c r="O35" s="59">
        <f>tbl_master[[#This Row],[m11]]*1.1</f>
        <v>-264</v>
      </c>
      <c r="P35" s="59">
        <f>tbl_master[[#This Row],[m12]]*1.1</f>
        <v>-264</v>
      </c>
      <c r="R35" s="60">
        <f>IFERROR(VLOOKUP(tbl_master2[[#This Row],[ns_phi]],#REF!,2,0),)</f>
        <v>0</v>
      </c>
      <c r="S35" s="60">
        <f>IF(LEN(tbl_master2[[#This Row],[ns_phi]])&gt;5,IF(tbl_master2[[#This Row],[ns_phi]]&lt;"A",1,"A"),0)</f>
        <v>1</v>
      </c>
    </row>
    <row r="36" spans="1:19">
      <c r="A36" s="42" t="str">
        <f>tbl_master[[#This Row],[ns_bp]]</f>
        <v>DBD271 VPNT / KS 6* / NH Việt Nam</v>
      </c>
      <c r="B36" s="42" t="str">
        <f>tbl_master[[#This Row],[ns_phi]]</f>
        <v>3J99 Giá vốn Ăn uống / Khác</v>
      </c>
      <c r="C36" s="59">
        <f>SUM(tbl_master2[[#This Row],[m01]:[m12]])</f>
        <v>0</v>
      </c>
      <c r="D36" s="59">
        <f>IFERROR(AVERAGE(tbl_master2[[#This Row],[m01]:[m12]]),0)</f>
        <v>0</v>
      </c>
      <c r="E36" s="59">
        <f>tbl_master[[#This Row],[m01]]*1.1</f>
        <v>0</v>
      </c>
      <c r="F36" s="59">
        <f>tbl_master[[#This Row],[m02]]*1.1</f>
        <v>0</v>
      </c>
      <c r="G36" s="59">
        <f>tbl_master[[#This Row],[m03]]*1.1</f>
        <v>0</v>
      </c>
      <c r="H36" s="59">
        <f>tbl_master[[#This Row],[m04]]*1.1</f>
        <v>0</v>
      </c>
      <c r="I36" s="59">
        <f>tbl_master[[#This Row],[m05]]*1.1</f>
        <v>0</v>
      </c>
      <c r="J36" s="59">
        <f>tbl_master[[#This Row],[m06]]*1.1</f>
        <v>0</v>
      </c>
      <c r="K36" s="59">
        <f>tbl_master[[#This Row],[m07]]*1.1</f>
        <v>0</v>
      </c>
      <c r="L36" s="59">
        <f>tbl_master[[#This Row],[m08]]*1.1</f>
        <v>0</v>
      </c>
      <c r="M36" s="59">
        <f>tbl_master[[#This Row],[m09]]*1.1</f>
        <v>0</v>
      </c>
      <c r="N36" s="59">
        <f>tbl_master[[#This Row],[m10]]*1.1</f>
        <v>0</v>
      </c>
      <c r="O36" s="59">
        <f>tbl_master[[#This Row],[m11]]*1.1</f>
        <v>0</v>
      </c>
      <c r="P36" s="59">
        <f>tbl_master[[#This Row],[m12]]*1.1</f>
        <v>0</v>
      </c>
      <c r="R36" s="60">
        <f>IFERROR(VLOOKUP(tbl_master2[[#This Row],[ns_phi]],#REF!,2,0),)</f>
        <v>0</v>
      </c>
      <c r="S36" s="60">
        <f>IF(LEN(tbl_master2[[#This Row],[ns_phi]])&gt;5,IF(tbl_master2[[#This Row],[ns_phi]]&lt;"A",1,"A"),0)</f>
        <v>1</v>
      </c>
    </row>
    <row r="37" spans="1:19">
      <c r="A37" s="42" t="str">
        <f>tbl_master[[#This Row],[ns_bp]]</f>
        <v>DBD271 VPNT / KS 6* / NH Việt Nam</v>
      </c>
      <c r="B37" s="42" t="str">
        <f>tbl_master[[#This Row],[ns_phi]]</f>
        <v>3J90 Giá vốn Ăn uống / Hủy hàng</v>
      </c>
      <c r="C37" s="59">
        <f>SUM(tbl_master2[[#This Row],[m01]:[m12]])</f>
        <v>0</v>
      </c>
      <c r="D37" s="59">
        <f>IFERROR(AVERAGE(tbl_master2[[#This Row],[m01]:[m12]]),0)</f>
        <v>0</v>
      </c>
      <c r="E37" s="59">
        <f>tbl_master[[#This Row],[m01]]*1.1</f>
        <v>0</v>
      </c>
      <c r="F37" s="59">
        <f>tbl_master[[#This Row],[m02]]*1.1</f>
        <v>0</v>
      </c>
      <c r="G37" s="59">
        <f>tbl_master[[#This Row],[m03]]*1.1</f>
        <v>0</v>
      </c>
      <c r="H37" s="59">
        <f>tbl_master[[#This Row],[m04]]*1.1</f>
        <v>0</v>
      </c>
      <c r="I37" s="59">
        <f>tbl_master[[#This Row],[m05]]*1.1</f>
        <v>0</v>
      </c>
      <c r="J37" s="59">
        <f>tbl_master[[#This Row],[m06]]*1.1</f>
        <v>0</v>
      </c>
      <c r="K37" s="59">
        <f>tbl_master[[#This Row],[m07]]*1.1</f>
        <v>0</v>
      </c>
      <c r="L37" s="59">
        <f>tbl_master[[#This Row],[m08]]*1.1</f>
        <v>0</v>
      </c>
      <c r="M37" s="59">
        <f>tbl_master[[#This Row],[m09]]*1.1</f>
        <v>0</v>
      </c>
      <c r="N37" s="59">
        <f>tbl_master[[#This Row],[m10]]*1.1</f>
        <v>0</v>
      </c>
      <c r="O37" s="59">
        <f>tbl_master[[#This Row],[m11]]*1.1</f>
        <v>0</v>
      </c>
      <c r="P37" s="59">
        <f>tbl_master[[#This Row],[m12]]*1.1</f>
        <v>0</v>
      </c>
      <c r="R37" s="60">
        <f>IFERROR(VLOOKUP(tbl_master2[[#This Row],[ns_phi]],#REF!,2,0),)</f>
        <v>0</v>
      </c>
      <c r="S37" s="60">
        <f>IF(LEN(tbl_master2[[#This Row],[ns_phi]])&gt;5,IF(tbl_master2[[#This Row],[ns_phi]]&lt;"A",1,"A"),0)</f>
        <v>1</v>
      </c>
    </row>
    <row r="38" spans="1:19">
      <c r="A38" s="42" t="str">
        <f>tbl_master[[#This Row],[ns_bp]]</f>
        <v>DBD276 VPNT / KS 6* / Lobby Bar</v>
      </c>
      <c r="B38" s="42" t="str">
        <f>tbl_master[[#This Row],[ns_phi]]</f>
        <v>2J02 DT Ăn uống / Ăn tách từ tiền phòng KS</v>
      </c>
      <c r="C38" s="59">
        <f>SUM(tbl_master2[[#This Row],[m01]:[m12]])</f>
        <v>0</v>
      </c>
      <c r="D38" s="59">
        <f>IFERROR(AVERAGE(tbl_master2[[#This Row],[m01]:[m12]]),0)</f>
        <v>0</v>
      </c>
      <c r="E38" s="59">
        <f>tbl_master[[#This Row],[m01]]*1.1</f>
        <v>0</v>
      </c>
      <c r="F38" s="59">
        <f>tbl_master[[#This Row],[m02]]*1.1</f>
        <v>0</v>
      </c>
      <c r="G38" s="59">
        <f>tbl_master[[#This Row],[m03]]*1.1</f>
        <v>0</v>
      </c>
      <c r="H38" s="59">
        <f>tbl_master[[#This Row],[m04]]*1.1</f>
        <v>0</v>
      </c>
      <c r="I38" s="59">
        <f>tbl_master[[#This Row],[m05]]*1.1</f>
        <v>0</v>
      </c>
      <c r="J38" s="59">
        <f>tbl_master[[#This Row],[m06]]*1.1</f>
        <v>0</v>
      </c>
      <c r="K38" s="59">
        <f>tbl_master[[#This Row],[m07]]*1.1</f>
        <v>0</v>
      </c>
      <c r="L38" s="59">
        <f>tbl_master[[#This Row],[m08]]*1.1</f>
        <v>0</v>
      </c>
      <c r="M38" s="59">
        <f>tbl_master[[#This Row],[m09]]*1.1</f>
        <v>0</v>
      </c>
      <c r="N38" s="59">
        <f>tbl_master[[#This Row],[m10]]*1.1</f>
        <v>0</v>
      </c>
      <c r="O38" s="59">
        <f>tbl_master[[#This Row],[m11]]*1.1</f>
        <v>0</v>
      </c>
      <c r="P38" s="59">
        <f>tbl_master[[#This Row],[m12]]*1.1</f>
        <v>0</v>
      </c>
      <c r="R38" s="60">
        <f>IFERROR(VLOOKUP(tbl_master2[[#This Row],[ns_phi]],#REF!,2,0),)</f>
        <v>0</v>
      </c>
      <c r="S38" s="60">
        <f>IF(LEN(tbl_master2[[#This Row],[ns_phi]])&gt;5,IF(tbl_master2[[#This Row],[ns_phi]]&lt;"A",1,"A"),0)</f>
        <v>1</v>
      </c>
    </row>
    <row r="39" spans="1:19">
      <c r="A39" s="42" t="str">
        <f>tbl_master[[#This Row],[ns_bp]]</f>
        <v>DBD276 VPNT / KS 6* / Lobby Bar</v>
      </c>
      <c r="B39" s="42" t="str">
        <f>tbl_master[[#This Row],[ns_phi]]</f>
        <v>2J01 DT Ăn uống / Ăn</v>
      </c>
      <c r="C39" s="59">
        <f>SUM(tbl_master2[[#This Row],[m01]:[m12]])</f>
        <v>1056472.1891168181</v>
      </c>
      <c r="D39" s="59">
        <f>IFERROR(AVERAGE(tbl_master2[[#This Row],[m01]:[m12]]),0)</f>
        <v>88039.349093068173</v>
      </c>
      <c r="E39" s="59">
        <f>tbl_master[[#This Row],[m01]]*1.1</f>
        <v>121292.182</v>
      </c>
      <c r="F39" s="59">
        <f>tbl_master[[#This Row],[m02]]*1.1</f>
        <v>98570.116700000013</v>
      </c>
      <c r="G39" s="59">
        <f>tbl_master[[#This Row],[m03]]*1.1</f>
        <v>81864.687300000005</v>
      </c>
      <c r="H39" s="59">
        <f>tbl_master[[#This Row],[m04]]*1.1</f>
        <v>58883.89650000001</v>
      </c>
      <c r="I39" s="59">
        <f>tbl_master[[#This Row],[m05]]*1.1</f>
        <v>71397.549299999999</v>
      </c>
      <c r="J39" s="59">
        <f>tbl_master[[#This Row],[m06]]*1.1</f>
        <v>46944.154029701123</v>
      </c>
      <c r="K39" s="59">
        <f>tbl_master[[#This Row],[m07]]*1.1</f>
        <v>81669.832733802948</v>
      </c>
      <c r="L39" s="59">
        <f>tbl_master[[#This Row],[m08]]*1.1</f>
        <v>83754.244553501252</v>
      </c>
      <c r="M39" s="59">
        <f>tbl_master[[#This Row],[m09]]*1.1</f>
        <v>149894.66247651659</v>
      </c>
      <c r="N39" s="59">
        <f>tbl_master[[#This Row],[m10]]*1.1</f>
        <v>101945.98383085434</v>
      </c>
      <c r="O39" s="59">
        <f>tbl_master[[#This Row],[m11]]*1.1</f>
        <v>49977.754804750934</v>
      </c>
      <c r="P39" s="59">
        <f>tbl_master[[#This Row],[m12]]*1.1</f>
        <v>110277.12488769094</v>
      </c>
      <c r="R39" s="60">
        <f>IFERROR(VLOOKUP(tbl_master2[[#This Row],[ns_phi]],#REF!,2,0),)</f>
        <v>0</v>
      </c>
      <c r="S39" s="60">
        <f>IF(LEN(tbl_master2[[#This Row],[ns_phi]])&gt;5,IF(tbl_master2[[#This Row],[ns_phi]]&lt;"A",1,"A"),0)</f>
        <v>1</v>
      </c>
    </row>
    <row r="40" spans="1:19">
      <c r="A40" s="42" t="str">
        <f>tbl_master[[#This Row],[ns_bp]]</f>
        <v>DBD276 VPNT / KS 6* / Lobby Bar</v>
      </c>
      <c r="B40" s="42" t="str">
        <f>tbl_master[[#This Row],[ns_phi]]</f>
        <v>2J10 DT Ăn uống / Uống</v>
      </c>
      <c r="C40" s="59">
        <f>SUM(tbl_master2[[#This Row],[m01]:[m12]])</f>
        <v>5124389.3132211687</v>
      </c>
      <c r="D40" s="59">
        <f>IFERROR(AVERAGE(tbl_master2[[#This Row],[m01]:[m12]]),0)</f>
        <v>427032.44276843074</v>
      </c>
      <c r="E40" s="59">
        <f>tbl_master[[#This Row],[m01]]*1.1</f>
        <v>419758.09260000003</v>
      </c>
      <c r="F40" s="59">
        <f>tbl_master[[#This Row],[m02]]*1.1</f>
        <v>255003.34640000001</v>
      </c>
      <c r="G40" s="59">
        <f>tbl_master[[#This Row],[m03]]*1.1</f>
        <v>367809.78410000005</v>
      </c>
      <c r="H40" s="59">
        <f>tbl_master[[#This Row],[m04]]*1.1</f>
        <v>469575.14340000006</v>
      </c>
      <c r="I40" s="59">
        <f>tbl_master[[#This Row],[m05]]*1.1</f>
        <v>264775.59350000002</v>
      </c>
      <c r="J40" s="59">
        <f>tbl_master[[#This Row],[m06]]*1.1</f>
        <v>293462.640944632</v>
      </c>
      <c r="K40" s="59">
        <f>tbl_master[[#This Row],[m07]]*1.1</f>
        <v>498298.52733679576</v>
      </c>
      <c r="L40" s="59">
        <f>tbl_master[[#This Row],[m08]]*1.1</f>
        <v>509797.84266175394</v>
      </c>
      <c r="M40" s="59">
        <f>tbl_master[[#This Row],[m09]]*1.1</f>
        <v>489906.34697472979</v>
      </c>
      <c r="N40" s="59">
        <f>tbl_master[[#This Row],[m10]]*1.1</f>
        <v>566468.4473415924</v>
      </c>
      <c r="O40" s="59">
        <f>tbl_master[[#This Row],[m11]]*1.1</f>
        <v>403316.96215753222</v>
      </c>
      <c r="P40" s="59">
        <f>tbl_master[[#This Row],[m12]]*1.1</f>
        <v>586216.58580413298</v>
      </c>
      <c r="R40" s="60">
        <f>IFERROR(VLOOKUP(tbl_master2[[#This Row],[ns_phi]],#REF!,2,0),)</f>
        <v>0</v>
      </c>
      <c r="S40" s="60">
        <f>IF(LEN(tbl_master2[[#This Row],[ns_phi]])&gt;5,IF(tbl_master2[[#This Row],[ns_phi]]&lt;"A",1,"A"),0)</f>
        <v>1</v>
      </c>
    </row>
    <row r="41" spans="1:19">
      <c r="A41" s="42" t="str">
        <f>tbl_master[[#This Row],[ns_bp]]</f>
        <v>DBD276 VPNT / KS 6* / Lobby Bar</v>
      </c>
      <c r="B41" s="42" t="str">
        <f>tbl_master[[#This Row],[ns_phi]]</f>
        <v>2J20 DT Ăn uống / Thuốc lá</v>
      </c>
      <c r="C41" s="59">
        <f>SUM(tbl_master2[[#This Row],[m01]:[m12]])</f>
        <v>198074.80000000005</v>
      </c>
      <c r="D41" s="59">
        <f>IFERROR(AVERAGE(tbl_master2[[#This Row],[m01]:[m12]]),0)</f>
        <v>16506.233333333337</v>
      </c>
      <c r="E41" s="59">
        <f>tbl_master[[#This Row],[m01]]*1.1</f>
        <v>3511.2000000000003</v>
      </c>
      <c r="F41" s="59">
        <f>tbl_master[[#This Row],[m02]]*1.1</f>
        <v>3603.6000000000004</v>
      </c>
      <c r="G41" s="59">
        <f>tbl_master[[#This Row],[m03]]*1.1</f>
        <v>6375.6</v>
      </c>
      <c r="H41" s="59">
        <f>tbl_master[[#This Row],[m04]]*1.1</f>
        <v>4158.0000000000337</v>
      </c>
      <c r="I41" s="59">
        <f>tbl_master[[#This Row],[m05]]*1.1</f>
        <v>3326.4</v>
      </c>
      <c r="J41" s="59">
        <f>tbl_master[[#This Row],[m06]]*1.1</f>
        <v>25300.000000000004</v>
      </c>
      <c r="K41" s="59">
        <f>tbl_master[[#This Row],[m07]]*1.1</f>
        <v>25300.000000000004</v>
      </c>
      <c r="L41" s="59">
        <f>tbl_master[[#This Row],[m08]]*1.1</f>
        <v>25300.000000000004</v>
      </c>
      <c r="M41" s="59">
        <f>tbl_master[[#This Row],[m09]]*1.1</f>
        <v>25300.000000000004</v>
      </c>
      <c r="N41" s="59">
        <f>tbl_master[[#This Row],[m10]]*1.1</f>
        <v>25300.000000000004</v>
      </c>
      <c r="O41" s="59">
        <f>tbl_master[[#This Row],[m11]]*1.1</f>
        <v>25300.000000000004</v>
      </c>
      <c r="P41" s="59">
        <f>tbl_master[[#This Row],[m12]]*1.1</f>
        <v>25300.000000000004</v>
      </c>
      <c r="R41" s="60">
        <f>IFERROR(VLOOKUP(tbl_master2[[#This Row],[ns_phi]],#REF!,2,0),)</f>
        <v>0</v>
      </c>
      <c r="S41" s="60">
        <f>IF(LEN(tbl_master2[[#This Row],[ns_phi]])&gt;5,IF(tbl_master2[[#This Row],[ns_phi]]&lt;"A",1,"A"),0)</f>
        <v>1</v>
      </c>
    </row>
    <row r="42" spans="1:19">
      <c r="A42" s="42" t="str">
        <f>tbl_master[[#This Row],[ns_bp]]</f>
        <v>DBD276 VPNT / KS 6* / Lobby Bar</v>
      </c>
      <c r="B42" s="42" t="str">
        <f>tbl_master[[#This Row],[ns_phi]]</f>
        <v>2J99 DT Ăn uống / Khác</v>
      </c>
      <c r="C42" s="59">
        <f>SUM(tbl_master2[[#This Row],[m01]:[m12]])</f>
        <v>0</v>
      </c>
      <c r="D42" s="59">
        <f>IFERROR(AVERAGE(tbl_master2[[#This Row],[m01]:[m12]]),0)</f>
        <v>0</v>
      </c>
      <c r="E42" s="59">
        <f>tbl_master[[#This Row],[m01]]*1.1</f>
        <v>0</v>
      </c>
      <c r="F42" s="59">
        <f>tbl_master[[#This Row],[m02]]*1.1</f>
        <v>0</v>
      </c>
      <c r="G42" s="59">
        <f>tbl_master[[#This Row],[m03]]*1.1</f>
        <v>0</v>
      </c>
      <c r="H42" s="59">
        <f>tbl_master[[#This Row],[m04]]*1.1</f>
        <v>0</v>
      </c>
      <c r="I42" s="59">
        <f>tbl_master[[#This Row],[m05]]*1.1</f>
        <v>0</v>
      </c>
      <c r="J42" s="59">
        <f>tbl_master[[#This Row],[m06]]*1.1</f>
        <v>0</v>
      </c>
      <c r="K42" s="59">
        <f>tbl_master[[#This Row],[m07]]*1.1</f>
        <v>0</v>
      </c>
      <c r="L42" s="59">
        <f>tbl_master[[#This Row],[m08]]*1.1</f>
        <v>0</v>
      </c>
      <c r="M42" s="59">
        <f>tbl_master[[#This Row],[m09]]*1.1</f>
        <v>0</v>
      </c>
      <c r="N42" s="59">
        <f>tbl_master[[#This Row],[m10]]*1.1</f>
        <v>0</v>
      </c>
      <c r="O42" s="59">
        <f>tbl_master[[#This Row],[m11]]*1.1</f>
        <v>0</v>
      </c>
      <c r="P42" s="59">
        <f>tbl_master[[#This Row],[m12]]*1.1</f>
        <v>0</v>
      </c>
      <c r="R42" s="60">
        <f>IFERROR(VLOOKUP(tbl_master2[[#This Row],[ns_phi]],#REF!,2,0),)</f>
        <v>0</v>
      </c>
      <c r="S42" s="60">
        <f>IF(LEN(tbl_master2[[#This Row],[ns_phi]])&gt;5,IF(tbl_master2[[#This Row],[ns_phi]]&lt;"A",1,"A"),0)</f>
        <v>1</v>
      </c>
    </row>
    <row r="43" spans="1:19">
      <c r="A43" s="42" t="str">
        <f>tbl_master[[#This Row],[ns_bp]]</f>
        <v>DBD270 VPNT / KS 6* / F&amp;B</v>
      </c>
      <c r="B43" s="42" t="str">
        <f>tbl_master[[#This Row],[ns_phi]]</f>
        <v>1D03 DT Khách sạn / Phí phục vụ</v>
      </c>
      <c r="C43" s="59">
        <f>SUM(tbl_master2[[#This Row],[m01]:[m12]])</f>
        <v>273859.88823189936</v>
      </c>
      <c r="D43" s="59">
        <f>IFERROR(AVERAGE(tbl_master2[[#This Row],[m01]:[m12]]),0)</f>
        <v>22821.65735265828</v>
      </c>
      <c r="E43" s="59">
        <f>tbl_master[[#This Row],[m01]]*1.1</f>
        <v>0</v>
      </c>
      <c r="F43" s="59">
        <f>tbl_master[[#This Row],[m02]]*1.1</f>
        <v>0</v>
      </c>
      <c r="G43" s="59">
        <f>tbl_master[[#This Row],[m03]]*1.1</f>
        <v>22802.503570000004</v>
      </c>
      <c r="H43" s="59">
        <f>tbl_master[[#This Row],[m04]]*1.1</f>
        <v>26630.851995000008</v>
      </c>
      <c r="I43" s="59">
        <f>tbl_master[[#This Row],[m05]]*1.1</f>
        <v>16974.977139999999</v>
      </c>
      <c r="J43" s="59">
        <f>tbl_master[[#This Row],[m06]]*1.1</f>
        <v>18285.339748716655</v>
      </c>
      <c r="K43" s="59">
        <f>tbl_master[[#This Row],[m07]]*1.1</f>
        <v>30263.418003529936</v>
      </c>
      <c r="L43" s="59">
        <f>tbl_master[[#This Row],[m08]]*1.1</f>
        <v>30942.604360762758</v>
      </c>
      <c r="M43" s="59">
        <f>tbl_master[[#This Row],[m09]]*1.1</f>
        <v>33255.050472562318</v>
      </c>
      <c r="N43" s="59">
        <f>tbl_master[[#This Row],[m10]]*1.1</f>
        <v>34685.721558622346</v>
      </c>
      <c r="O43" s="59">
        <f>tbl_master[[#This Row],[m11]]*1.1</f>
        <v>23929.735848114164</v>
      </c>
      <c r="P43" s="59">
        <f>tbl_master[[#This Row],[m12]]*1.1</f>
        <v>36089.685534591204</v>
      </c>
      <c r="R43" s="60">
        <f>IFERROR(VLOOKUP(tbl_master2[[#This Row],[ns_phi]],#REF!,2,0),)</f>
        <v>0</v>
      </c>
      <c r="S43" s="60">
        <f>IF(LEN(tbl_master2[[#This Row],[ns_phi]])&gt;5,IF(tbl_master2[[#This Row],[ns_phi]]&lt;"A",1,"A"),0)</f>
        <v>1</v>
      </c>
    </row>
    <row r="44" spans="1:19">
      <c r="A44" s="42" t="str">
        <f>tbl_master[[#This Row],[ns_bp]]</f>
        <v>DBD276 VPNT / KS 6* / Lobby Bar</v>
      </c>
      <c r="B44" s="42" t="str">
        <f>tbl_master[[#This Row],[ns_phi]]</f>
        <v>3J02 Giá vốn Ăn uống / Ăn tách từ tiền phòng KS</v>
      </c>
      <c r="C44" s="59">
        <f>SUM(tbl_master2[[#This Row],[m01]:[m12]])</f>
        <v>0</v>
      </c>
      <c r="D44" s="59">
        <f>IFERROR(AVERAGE(tbl_master2[[#This Row],[m01]:[m12]]),0)</f>
        <v>0</v>
      </c>
      <c r="E44" s="59">
        <f>tbl_master[[#This Row],[m01]]*1.1</f>
        <v>0</v>
      </c>
      <c r="F44" s="59">
        <f>tbl_master[[#This Row],[m02]]*1.1</f>
        <v>0</v>
      </c>
      <c r="G44" s="59">
        <f>tbl_master[[#This Row],[m03]]*1.1</f>
        <v>0</v>
      </c>
      <c r="H44" s="59">
        <f>tbl_master[[#This Row],[m04]]*1.1</f>
        <v>0</v>
      </c>
      <c r="I44" s="59">
        <f>tbl_master[[#This Row],[m05]]*1.1</f>
        <v>0</v>
      </c>
      <c r="J44" s="59">
        <f>tbl_master[[#This Row],[m06]]*1.1</f>
        <v>0</v>
      </c>
      <c r="K44" s="59">
        <f>tbl_master[[#This Row],[m07]]*1.1</f>
        <v>0</v>
      </c>
      <c r="L44" s="59">
        <f>tbl_master[[#This Row],[m08]]*1.1</f>
        <v>0</v>
      </c>
      <c r="M44" s="59">
        <f>tbl_master[[#This Row],[m09]]*1.1</f>
        <v>0</v>
      </c>
      <c r="N44" s="59">
        <f>tbl_master[[#This Row],[m10]]*1.1</f>
        <v>0</v>
      </c>
      <c r="O44" s="59">
        <f>tbl_master[[#This Row],[m11]]*1.1</f>
        <v>0</v>
      </c>
      <c r="P44" s="59">
        <f>tbl_master[[#This Row],[m12]]*1.1</f>
        <v>0</v>
      </c>
      <c r="R44" s="60">
        <f>IFERROR(VLOOKUP(tbl_master2[[#This Row],[ns_phi]],#REF!,2,0),)</f>
        <v>0</v>
      </c>
      <c r="S44" s="60">
        <f>IF(LEN(tbl_master2[[#This Row],[ns_phi]])&gt;5,IF(tbl_master2[[#This Row],[ns_phi]]&lt;"A",1,"A"),0)</f>
        <v>1</v>
      </c>
    </row>
    <row r="45" spans="1:19">
      <c r="A45" s="42" t="str">
        <f>tbl_master[[#This Row],[ns_bp]]</f>
        <v>DBD276 VPNT / KS 6* / Lobby Bar</v>
      </c>
      <c r="B45" s="42" t="str">
        <f>tbl_master[[#This Row],[ns_phi]]</f>
        <v>3J01 Giá vốn Ăn uống / Ăn</v>
      </c>
      <c r="C45" s="59">
        <f>SUM(tbl_master2[[#This Row],[m01]:[m12]])</f>
        <v>-286501.19624870911</v>
      </c>
      <c r="D45" s="59">
        <f>IFERROR(AVERAGE(tbl_master2[[#This Row],[m01]:[m12]]),0)</f>
        <v>-23875.099687392427</v>
      </c>
      <c r="E45" s="59">
        <f>tbl_master[[#This Row],[m01]]*1.1</f>
        <v>-34808.644200000002</v>
      </c>
      <c r="F45" s="59">
        <f>tbl_master[[#This Row],[m02]]*1.1</f>
        <v>-22605.000000000004</v>
      </c>
      <c r="G45" s="59">
        <f>tbl_master[[#This Row],[m03]]*1.1</f>
        <v>-19892.400000000001</v>
      </c>
      <c r="H45" s="59">
        <f>tbl_master[[#This Row],[m04]]*1.1</f>
        <v>-15804.800000000001</v>
      </c>
      <c r="I45" s="59">
        <f>tbl_master[[#This Row],[m05]]*1.1</f>
        <v>-18540.5</v>
      </c>
      <c r="J45" s="59">
        <f>tbl_master[[#This Row],[m06]]*1.1</f>
        <v>-13144.363128316312</v>
      </c>
      <c r="K45" s="59">
        <f>tbl_master[[#This Row],[m07]]*1.1</f>
        <v>-22867.553165464829</v>
      </c>
      <c r="L45" s="59">
        <f>tbl_master[[#This Row],[m08]]*1.1</f>
        <v>-23451.18847498035</v>
      </c>
      <c r="M45" s="59">
        <f>tbl_master[[#This Row],[m09]]*1.1</f>
        <v>-41970.505493424651</v>
      </c>
      <c r="N45" s="59">
        <f>tbl_master[[#This Row],[m10]]*1.1</f>
        <v>-28544.875472639222</v>
      </c>
      <c r="O45" s="59">
        <f>tbl_master[[#This Row],[m11]]*1.1</f>
        <v>-13993.771345330262</v>
      </c>
      <c r="P45" s="59">
        <f>tbl_master[[#This Row],[m12]]*1.1</f>
        <v>-30877.594968553465</v>
      </c>
      <c r="R45" s="60">
        <f>IFERROR(VLOOKUP(tbl_master2[[#This Row],[ns_phi]],#REF!,2,0),)</f>
        <v>0</v>
      </c>
      <c r="S45" s="60">
        <f>IF(LEN(tbl_master2[[#This Row],[ns_phi]])&gt;5,IF(tbl_master2[[#This Row],[ns_phi]]&lt;"A",1,"A"),0)</f>
        <v>1</v>
      </c>
    </row>
    <row r="46" spans="1:19">
      <c r="A46" s="42" t="str">
        <f>tbl_master[[#This Row],[ns_bp]]</f>
        <v>DBD276 VPNT / KS 6* / Lobby Bar</v>
      </c>
      <c r="B46" s="42" t="str">
        <f>tbl_master[[#This Row],[ns_phi]]</f>
        <v>3J10 Giá vốn Ăn uống / Uống</v>
      </c>
      <c r="C46" s="59">
        <f>SUM(tbl_master2[[#This Row],[m01]:[m12]])</f>
        <v>-1269824.4821052921</v>
      </c>
      <c r="D46" s="59">
        <f>IFERROR(AVERAGE(tbl_master2[[#This Row],[m01]:[m12]]),0)</f>
        <v>-105818.70684210768</v>
      </c>
      <c r="E46" s="59">
        <f>tbl_master[[#This Row],[m01]]*1.1</f>
        <v>-91401.157099999997</v>
      </c>
      <c r="F46" s="59">
        <f>tbl_master[[#This Row],[m02]]*1.1</f>
        <v>-56705.368500000004</v>
      </c>
      <c r="G46" s="59">
        <f>tbl_master[[#This Row],[m03]]*1.1</f>
        <v>-91763.634600000019</v>
      </c>
      <c r="H46" s="59">
        <f>tbl_master[[#This Row],[m04]]*1.1</f>
        <v>-116592.69930000001</v>
      </c>
      <c r="I46" s="59">
        <f>tbl_master[[#This Row],[m05]]*1.1</f>
        <v>-76494.784300000014</v>
      </c>
      <c r="J46" s="59">
        <f>tbl_master[[#This Row],[m06]]*1.1</f>
        <v>-73365.660236158001</v>
      </c>
      <c r="K46" s="59">
        <f>tbl_master[[#This Row],[m07]]*1.1</f>
        <v>-124574.63183419894</v>
      </c>
      <c r="L46" s="59">
        <f>tbl_master[[#This Row],[m08]]*1.1</f>
        <v>-127449.46066543848</v>
      </c>
      <c r="M46" s="59">
        <f>tbl_master[[#This Row],[m09]]*1.1</f>
        <v>-122476.58674368245</v>
      </c>
      <c r="N46" s="59">
        <f>tbl_master[[#This Row],[m10]]*1.1</f>
        <v>-141617.1118353981</v>
      </c>
      <c r="O46" s="59">
        <f>tbl_master[[#This Row],[m11]]*1.1</f>
        <v>-100829.24053938306</v>
      </c>
      <c r="P46" s="59">
        <f>tbl_master[[#This Row],[m12]]*1.1</f>
        <v>-146554.14645103324</v>
      </c>
      <c r="R46" s="60">
        <f>IFERROR(VLOOKUP(tbl_master2[[#This Row],[ns_phi]],#REF!,2,0),)</f>
        <v>0</v>
      </c>
      <c r="S46" s="60">
        <f>IF(LEN(tbl_master2[[#This Row],[ns_phi]])&gt;5,IF(tbl_master2[[#This Row],[ns_phi]]&lt;"A",1,"A"),0)</f>
        <v>1</v>
      </c>
    </row>
    <row r="47" spans="1:19">
      <c r="A47" s="42" t="str">
        <f>tbl_master[[#This Row],[ns_bp]]</f>
        <v>DBD276 VPNT / KS 6* / Lobby Bar</v>
      </c>
      <c r="B47" s="42" t="str">
        <f>tbl_master[[#This Row],[ns_phi]]</f>
        <v>3J20 Giá vốn Ăn uống / Thuốc lá</v>
      </c>
      <c r="C47" s="59">
        <f>SUM(tbl_master2[[#This Row],[m01]:[m12]])</f>
        <v>-46135.445400000004</v>
      </c>
      <c r="D47" s="59">
        <f>IFERROR(AVERAGE(tbl_master2[[#This Row],[m01]:[m12]]),0)</f>
        <v>-3844.6204500000003</v>
      </c>
      <c r="E47" s="59">
        <f>tbl_master[[#This Row],[m01]]*1.1</f>
        <v>-912.34</v>
      </c>
      <c r="F47" s="59">
        <f>tbl_master[[#This Row],[m02]]*1.1</f>
        <v>-865.04550000000006</v>
      </c>
      <c r="G47" s="59">
        <f>tbl_master[[#This Row],[m03]]*1.1</f>
        <v>-1467.1437000000001</v>
      </c>
      <c r="H47" s="59">
        <f>tbl_master[[#This Row],[m04]]*1.1</f>
        <v>-903.9162</v>
      </c>
      <c r="I47" s="59">
        <f>tbl_master[[#This Row],[m05]]*1.1</f>
        <v>517</v>
      </c>
      <c r="J47" s="59">
        <f>tbl_master[[#This Row],[m06]]*1.1</f>
        <v>-6072.0000000000009</v>
      </c>
      <c r="K47" s="59">
        <f>tbl_master[[#This Row],[m07]]*1.1</f>
        <v>-6072.0000000000009</v>
      </c>
      <c r="L47" s="59">
        <f>tbl_master[[#This Row],[m08]]*1.1</f>
        <v>-6072.0000000000009</v>
      </c>
      <c r="M47" s="59">
        <f>tbl_master[[#This Row],[m09]]*1.1</f>
        <v>-6072.0000000000009</v>
      </c>
      <c r="N47" s="59">
        <f>tbl_master[[#This Row],[m10]]*1.1</f>
        <v>-6072.0000000000009</v>
      </c>
      <c r="O47" s="59">
        <f>tbl_master[[#This Row],[m11]]*1.1</f>
        <v>-6072.0000000000009</v>
      </c>
      <c r="P47" s="59">
        <f>tbl_master[[#This Row],[m12]]*1.1</f>
        <v>-6072.0000000000009</v>
      </c>
      <c r="R47" s="60">
        <f>IFERROR(VLOOKUP(tbl_master2[[#This Row],[ns_phi]],#REF!,2,0),)</f>
        <v>0</v>
      </c>
      <c r="S47" s="60">
        <f>IF(LEN(tbl_master2[[#This Row],[ns_phi]])&gt;5,IF(tbl_master2[[#This Row],[ns_phi]]&lt;"A",1,"A"),0)</f>
        <v>1</v>
      </c>
    </row>
    <row r="48" spans="1:19">
      <c r="A48" s="42" t="str">
        <f>tbl_master[[#This Row],[ns_bp]]</f>
        <v>DBD276 VPNT / KS 6* / Lobby Bar</v>
      </c>
      <c r="B48" s="42" t="str">
        <f>tbl_master[[#This Row],[ns_phi]]</f>
        <v>3J99 Giá vốn Ăn uống / Khác</v>
      </c>
      <c r="C48" s="59">
        <f>SUM(tbl_master2[[#This Row],[m01]:[m12]])</f>
        <v>0</v>
      </c>
      <c r="D48" s="59">
        <f>IFERROR(AVERAGE(tbl_master2[[#This Row],[m01]:[m12]]),0)</f>
        <v>0</v>
      </c>
      <c r="E48" s="59">
        <f>tbl_master[[#This Row],[m01]]*1.1</f>
        <v>0</v>
      </c>
      <c r="F48" s="59">
        <f>tbl_master[[#This Row],[m02]]*1.1</f>
        <v>0</v>
      </c>
      <c r="G48" s="59">
        <f>tbl_master[[#This Row],[m03]]*1.1</f>
        <v>0</v>
      </c>
      <c r="H48" s="59">
        <f>tbl_master[[#This Row],[m04]]*1.1</f>
        <v>0</v>
      </c>
      <c r="I48" s="59">
        <f>tbl_master[[#This Row],[m05]]*1.1</f>
        <v>0</v>
      </c>
      <c r="J48" s="59">
        <f>tbl_master[[#This Row],[m06]]*1.1</f>
        <v>0</v>
      </c>
      <c r="K48" s="59">
        <f>tbl_master[[#This Row],[m07]]*1.1</f>
        <v>0</v>
      </c>
      <c r="L48" s="59">
        <f>tbl_master[[#This Row],[m08]]*1.1</f>
        <v>0</v>
      </c>
      <c r="M48" s="59">
        <f>tbl_master[[#This Row],[m09]]*1.1</f>
        <v>0</v>
      </c>
      <c r="N48" s="59">
        <f>tbl_master[[#This Row],[m10]]*1.1</f>
        <v>0</v>
      </c>
      <c r="O48" s="59">
        <f>tbl_master[[#This Row],[m11]]*1.1</f>
        <v>0</v>
      </c>
      <c r="P48" s="59">
        <f>tbl_master[[#This Row],[m12]]*1.1</f>
        <v>0</v>
      </c>
      <c r="R48" s="60">
        <f>IFERROR(VLOOKUP(tbl_master2[[#This Row],[ns_phi]],#REF!,2,0),)</f>
        <v>0</v>
      </c>
      <c r="S48" s="60">
        <f>IF(LEN(tbl_master2[[#This Row],[ns_phi]])&gt;5,IF(tbl_master2[[#This Row],[ns_phi]]&lt;"A",1,"A"),0)</f>
        <v>1</v>
      </c>
    </row>
    <row r="49" spans="1:19">
      <c r="A49" s="42" t="str">
        <f>tbl_master[[#This Row],[ns_bp]]</f>
        <v>DBD276 VPNT / KS 6* / Lobby Bar</v>
      </c>
      <c r="B49" s="42" t="str">
        <f>tbl_master[[#This Row],[ns_phi]]</f>
        <v>3J90 Giá vốn Ăn uống / Hủy hàng</v>
      </c>
      <c r="C49" s="59">
        <f>SUM(tbl_master2[[#This Row],[m01]:[m12]])</f>
        <v>-1175.1927000000001</v>
      </c>
      <c r="D49" s="59">
        <f>IFERROR(AVERAGE(tbl_master2[[#This Row],[m01]:[m12]]),0)</f>
        <v>-97.932725000000005</v>
      </c>
      <c r="E49" s="59">
        <f>tbl_master[[#This Row],[m01]]*1.1</f>
        <v>0</v>
      </c>
      <c r="F49" s="59">
        <f>tbl_master[[#This Row],[m02]]*1.1</f>
        <v>-138.16</v>
      </c>
      <c r="G49" s="59">
        <f>tbl_master[[#This Row],[m03]]*1.1</f>
        <v>-1037.0327</v>
      </c>
      <c r="H49" s="59">
        <f>tbl_master[[#This Row],[m04]]*1.1</f>
        <v>0</v>
      </c>
      <c r="I49" s="59">
        <f>tbl_master[[#This Row],[m05]]*1.1</f>
        <v>0</v>
      </c>
      <c r="J49" s="59">
        <f>tbl_master[[#This Row],[m06]]*1.1</f>
        <v>0</v>
      </c>
      <c r="K49" s="59">
        <f>tbl_master[[#This Row],[m07]]*1.1</f>
        <v>0</v>
      </c>
      <c r="L49" s="59">
        <f>tbl_master[[#This Row],[m08]]*1.1</f>
        <v>0</v>
      </c>
      <c r="M49" s="59">
        <f>tbl_master[[#This Row],[m09]]*1.1</f>
        <v>0</v>
      </c>
      <c r="N49" s="59">
        <f>tbl_master[[#This Row],[m10]]*1.1</f>
        <v>0</v>
      </c>
      <c r="O49" s="59">
        <f>tbl_master[[#This Row],[m11]]*1.1</f>
        <v>0</v>
      </c>
      <c r="P49" s="59">
        <f>tbl_master[[#This Row],[m12]]*1.1</f>
        <v>0</v>
      </c>
      <c r="R49" s="60">
        <f>IFERROR(VLOOKUP(tbl_master2[[#This Row],[ns_phi]],#REF!,2,0),)</f>
        <v>0</v>
      </c>
      <c r="S49" s="60">
        <f>IF(LEN(tbl_master2[[#This Row],[ns_phi]])&gt;5,IF(tbl_master2[[#This Row],[ns_phi]]&lt;"A",1,"A"),0)</f>
        <v>1</v>
      </c>
    </row>
    <row r="50" spans="1:19">
      <c r="A50" s="42" t="str">
        <f>tbl_master[[#This Row],[ns_bp]]</f>
        <v>DBD273 VPNT / KS 6* / Room Service</v>
      </c>
      <c r="B50" s="42" t="str">
        <f>tbl_master[[#This Row],[ns_phi]]</f>
        <v>2J01 DT Ăn uống / Ăn</v>
      </c>
      <c r="C50" s="59">
        <f>SUM(tbl_master2[[#This Row],[m01]:[m12]])</f>
        <v>2880582.3180559133</v>
      </c>
      <c r="D50" s="59">
        <f>IFERROR(AVERAGE(tbl_master2[[#This Row],[m01]:[m12]]),0)</f>
        <v>240048.52650465944</v>
      </c>
      <c r="E50" s="59">
        <f>tbl_master[[#This Row],[m01]]*1.1</f>
        <v>393413.64150000003</v>
      </c>
      <c r="F50" s="59">
        <f>tbl_master[[#This Row],[m02]]*1.1</f>
        <v>301722.46610000002</v>
      </c>
      <c r="G50" s="59">
        <f>tbl_master[[#This Row],[m03]]*1.1</f>
        <v>312469.99410000001</v>
      </c>
      <c r="H50" s="59">
        <f>tbl_master[[#This Row],[m04]]*1.1</f>
        <v>243356.17020000002</v>
      </c>
      <c r="I50" s="59">
        <f>tbl_master[[#This Row],[m05]]*1.1</f>
        <v>173343.39</v>
      </c>
      <c r="J50" s="59">
        <f>tbl_master[[#This Row],[m06]]*1.1</f>
        <v>277839.66829312465</v>
      </c>
      <c r="K50" s="59">
        <f>tbl_master[[#This Row],[m07]]*1.1</f>
        <v>292235.74308857491</v>
      </c>
      <c r="L50" s="59">
        <f>tbl_master[[#This Row],[m08]]*1.1</f>
        <v>201628.1377810213</v>
      </c>
      <c r="M50" s="59">
        <f>tbl_master[[#This Row],[m09]]*1.1</f>
        <v>137776.04652307692</v>
      </c>
      <c r="N50" s="59">
        <f>tbl_master[[#This Row],[m10]]*1.1</f>
        <v>195629.52557977056</v>
      </c>
      <c r="O50" s="59">
        <f>tbl_master[[#This Row],[m11]]*1.1</f>
        <v>132405.66251742031</v>
      </c>
      <c r="P50" s="59">
        <f>tbl_master[[#This Row],[m12]]*1.1</f>
        <v>218761.87237292435</v>
      </c>
      <c r="R50" s="60">
        <f>IFERROR(VLOOKUP(tbl_master2[[#This Row],[ns_phi]],#REF!,2,0),)</f>
        <v>0</v>
      </c>
      <c r="S50" s="60">
        <f>IF(LEN(tbl_master2[[#This Row],[ns_phi]])&gt;5,IF(tbl_master2[[#This Row],[ns_phi]]&lt;"A",1,"A"),0)</f>
        <v>1</v>
      </c>
    </row>
    <row r="51" spans="1:19">
      <c r="A51" s="42" t="str">
        <f>tbl_master[[#This Row],[ns_bp]]</f>
        <v>DBD273 VPNT / KS 6* / Room Service</v>
      </c>
      <c r="B51" s="42" t="str">
        <f>tbl_master[[#This Row],[ns_phi]]</f>
        <v>2J10 DT Ăn uống / Uống</v>
      </c>
      <c r="C51" s="59">
        <f>SUM(tbl_master2[[#This Row],[m01]:[m12]])</f>
        <v>648253.4120355153</v>
      </c>
      <c r="D51" s="59">
        <f>IFERROR(AVERAGE(tbl_master2[[#This Row],[m01]:[m12]]),0)</f>
        <v>54021.117669626277</v>
      </c>
      <c r="E51" s="59">
        <f>tbl_master[[#This Row],[m01]]*1.1</f>
        <v>76491.602000000014</v>
      </c>
      <c r="F51" s="59">
        <f>tbl_master[[#This Row],[m02]]*1.1</f>
        <v>68923.967200000014</v>
      </c>
      <c r="G51" s="59">
        <f>tbl_master[[#This Row],[m03]]*1.1</f>
        <v>69505.7451</v>
      </c>
      <c r="H51" s="59">
        <f>tbl_master[[#This Row],[m04]]*1.1</f>
        <v>69460.657200000016</v>
      </c>
      <c r="I51" s="59">
        <f>tbl_master[[#This Row],[m05]]*1.1</f>
        <v>47485.916500000007</v>
      </c>
      <c r="J51" s="59">
        <f>tbl_master[[#This Row],[m06]]*1.1</f>
        <v>52006.263149845538</v>
      </c>
      <c r="K51" s="59">
        <f>tbl_master[[#This Row],[m07]]*1.1</f>
        <v>83204.405716592664</v>
      </c>
      <c r="L51" s="59">
        <f>tbl_master[[#This Row],[m08]]*1.1</f>
        <v>43436.128883178928</v>
      </c>
      <c r="M51" s="59">
        <f>tbl_master[[#This Row],[m09]]*1.1</f>
        <v>25682.584615384614</v>
      </c>
      <c r="N51" s="59">
        <f>tbl_master[[#This Row],[m10]]*1.1</f>
        <v>36349.984290423025</v>
      </c>
      <c r="O51" s="59">
        <f>tbl_master[[#This Row],[m11]]*1.1</f>
        <v>31655.406968124542</v>
      </c>
      <c r="P51" s="59">
        <f>tbl_master[[#This Row],[m12]]*1.1</f>
        <v>44050.750411966037</v>
      </c>
      <c r="R51" s="60">
        <f>IFERROR(VLOOKUP(tbl_master2[[#This Row],[ns_phi]],#REF!,2,0),)</f>
        <v>0</v>
      </c>
      <c r="S51" s="60">
        <f>IF(LEN(tbl_master2[[#This Row],[ns_phi]])&gt;5,IF(tbl_master2[[#This Row],[ns_phi]]&lt;"A",1,"A"),0)</f>
        <v>1</v>
      </c>
    </row>
    <row r="52" spans="1:19">
      <c r="A52" s="42" t="str">
        <f>tbl_master[[#This Row],[ns_bp]]</f>
        <v>DBD273 VPNT / KS 6* / Room Service</v>
      </c>
      <c r="B52" s="42" t="str">
        <f>tbl_master[[#This Row],[ns_phi]]</f>
        <v>2J20 DT Ăn uống / Thuốc lá</v>
      </c>
      <c r="C52" s="59">
        <f>SUM(tbl_master2[[#This Row],[m01]:[m12]])</f>
        <v>14187.800000000001</v>
      </c>
      <c r="D52" s="59">
        <f>IFERROR(AVERAGE(tbl_master2[[#This Row],[m01]:[m12]]),0)</f>
        <v>1182.3166666666668</v>
      </c>
      <c r="E52" s="59">
        <f>tbl_master[[#This Row],[m01]]*1.1</f>
        <v>1201.2</v>
      </c>
      <c r="F52" s="59">
        <f>tbl_master[[#This Row],[m02]]*1.1</f>
        <v>924.00000000000011</v>
      </c>
      <c r="G52" s="59">
        <f>tbl_master[[#This Row],[m03]]*1.1</f>
        <v>1478.4</v>
      </c>
      <c r="H52" s="59">
        <f>tbl_master[[#This Row],[m04]]*1.1</f>
        <v>1128.6000000000001</v>
      </c>
      <c r="I52" s="59">
        <f>tbl_master[[#This Row],[m05]]*1.1</f>
        <v>1755.6000000000001</v>
      </c>
      <c r="J52" s="59">
        <f>tbl_master[[#This Row],[m06]]*1.1</f>
        <v>1100</v>
      </c>
      <c r="K52" s="59">
        <f>tbl_master[[#This Row],[m07]]*1.1</f>
        <v>1100</v>
      </c>
      <c r="L52" s="59">
        <f>tbl_master[[#This Row],[m08]]*1.1</f>
        <v>1100</v>
      </c>
      <c r="M52" s="59">
        <f>tbl_master[[#This Row],[m09]]*1.1</f>
        <v>1100</v>
      </c>
      <c r="N52" s="59">
        <f>tbl_master[[#This Row],[m10]]*1.1</f>
        <v>1100</v>
      </c>
      <c r="O52" s="59">
        <f>tbl_master[[#This Row],[m11]]*1.1</f>
        <v>1100</v>
      </c>
      <c r="P52" s="59">
        <f>tbl_master[[#This Row],[m12]]*1.1</f>
        <v>1100</v>
      </c>
      <c r="R52" s="60">
        <f>IFERROR(VLOOKUP(tbl_master2[[#This Row],[ns_phi]],#REF!,2,0),)</f>
        <v>0</v>
      </c>
      <c r="S52" s="60">
        <f>IF(LEN(tbl_master2[[#This Row],[ns_phi]])&gt;5,IF(tbl_master2[[#This Row],[ns_phi]]&lt;"A",1,"A"),0)</f>
        <v>1</v>
      </c>
    </row>
    <row r="53" spans="1:19">
      <c r="A53" s="42" t="str">
        <f>tbl_master[[#This Row],[ns_bp]]</f>
        <v>DBD273 VPNT / KS 6* / Room Service</v>
      </c>
      <c r="B53" s="42" t="str">
        <f>tbl_master[[#This Row],[ns_phi]]</f>
        <v>2J99 DT Ăn uống / Khác</v>
      </c>
      <c r="C53" s="59">
        <f>SUM(tbl_master2[[#This Row],[m01]:[m12]])</f>
        <v>0</v>
      </c>
      <c r="D53" s="59">
        <f>IFERROR(AVERAGE(tbl_master2[[#This Row],[m01]:[m12]]),0)</f>
        <v>0</v>
      </c>
      <c r="E53" s="59">
        <f>tbl_master[[#This Row],[m01]]*1.1</f>
        <v>0</v>
      </c>
      <c r="F53" s="59">
        <f>tbl_master[[#This Row],[m02]]*1.1</f>
        <v>0</v>
      </c>
      <c r="G53" s="59">
        <f>tbl_master[[#This Row],[m03]]*1.1</f>
        <v>0</v>
      </c>
      <c r="H53" s="59">
        <f>tbl_master[[#This Row],[m04]]*1.1</f>
        <v>0</v>
      </c>
      <c r="I53" s="59">
        <f>tbl_master[[#This Row],[m05]]*1.1</f>
        <v>0</v>
      </c>
      <c r="J53" s="59">
        <f>tbl_master[[#This Row],[m06]]*1.1</f>
        <v>0</v>
      </c>
      <c r="K53" s="59">
        <f>tbl_master[[#This Row],[m07]]*1.1</f>
        <v>0</v>
      </c>
      <c r="L53" s="59">
        <f>tbl_master[[#This Row],[m08]]*1.1</f>
        <v>0</v>
      </c>
      <c r="M53" s="59">
        <f>tbl_master[[#This Row],[m09]]*1.1</f>
        <v>0</v>
      </c>
      <c r="N53" s="59">
        <f>tbl_master[[#This Row],[m10]]*1.1</f>
        <v>0</v>
      </c>
      <c r="O53" s="59">
        <f>tbl_master[[#This Row],[m11]]*1.1</f>
        <v>0</v>
      </c>
      <c r="P53" s="59">
        <f>tbl_master[[#This Row],[m12]]*1.1</f>
        <v>0</v>
      </c>
      <c r="R53" s="60">
        <f>IFERROR(VLOOKUP(tbl_master2[[#This Row],[ns_phi]],#REF!,2,0),)</f>
        <v>0</v>
      </c>
      <c r="S53" s="60">
        <f>IF(LEN(tbl_master2[[#This Row],[ns_phi]])&gt;5,IF(tbl_master2[[#This Row],[ns_phi]]&lt;"A",1,"A"),0)</f>
        <v>1</v>
      </c>
    </row>
    <row r="54" spans="1:19">
      <c r="A54" s="42" t="str">
        <f>tbl_master[[#This Row],[ns_bp]]</f>
        <v>DBD270 VPNT / KS 6* / F&amp;B</v>
      </c>
      <c r="B54" s="42" t="str">
        <f>tbl_master[[#This Row],[ns_phi]]</f>
        <v>1D03 DT Khách sạn / Phí phục vụ</v>
      </c>
      <c r="C54" s="59">
        <f>SUM(tbl_master2[[#This Row],[m01]:[m12]])</f>
        <v>135017.33266457144</v>
      </c>
      <c r="D54" s="59">
        <f>IFERROR(AVERAGE(tbl_master2[[#This Row],[m01]:[m12]]),0)</f>
        <v>11251.444388714286</v>
      </c>
      <c r="E54" s="59">
        <f>tbl_master[[#This Row],[m01]]*1.1</f>
        <v>0</v>
      </c>
      <c r="F54" s="59">
        <f>tbl_master[[#This Row],[m02]]*1.1</f>
        <v>0</v>
      </c>
      <c r="G54" s="59">
        <f>tbl_master[[#This Row],[m03]]*1.1</f>
        <v>19172.706960000007</v>
      </c>
      <c r="H54" s="59">
        <f>tbl_master[[#This Row],[m04]]*1.1</f>
        <v>15697.271370000002</v>
      </c>
      <c r="I54" s="59">
        <f>tbl_master[[#This Row],[m05]]*1.1</f>
        <v>11129.245325000002</v>
      </c>
      <c r="J54" s="59">
        <f>tbl_master[[#This Row],[m06]]*1.1</f>
        <v>16547.296572148512</v>
      </c>
      <c r="K54" s="59">
        <f>tbl_master[[#This Row],[m07]]*1.1</f>
        <v>18827.007440258374</v>
      </c>
      <c r="L54" s="59">
        <f>tbl_master[[#This Row],[m08]]*1.1</f>
        <v>12308.213333210013</v>
      </c>
      <c r="M54" s="59">
        <f>tbl_master[[#This Row],[m09]]*1.1</f>
        <v>8227.9315569230785</v>
      </c>
      <c r="N54" s="59">
        <f>tbl_master[[#This Row],[m10]]*1.1</f>
        <v>11653.975493509677</v>
      </c>
      <c r="O54" s="59">
        <f>tbl_master[[#This Row],[m11]]*1.1</f>
        <v>8258.0534742772434</v>
      </c>
      <c r="P54" s="59">
        <f>tbl_master[[#This Row],[m12]]*1.1</f>
        <v>13195.631139244524</v>
      </c>
      <c r="R54" s="60">
        <f>IFERROR(VLOOKUP(tbl_master2[[#This Row],[ns_phi]],#REF!,2,0),)</f>
        <v>0</v>
      </c>
      <c r="S54" s="60">
        <f>IF(LEN(tbl_master2[[#This Row],[ns_phi]])&gt;5,IF(tbl_master2[[#This Row],[ns_phi]]&lt;"A",1,"A"),0)</f>
        <v>1</v>
      </c>
    </row>
    <row r="55" spans="1:19">
      <c r="A55" s="42" t="str">
        <f>tbl_master[[#This Row],[ns_bp]]</f>
        <v>DBD273 VPNT / KS 6* / Room Service</v>
      </c>
      <c r="B55" s="42" t="str">
        <f>tbl_master[[#This Row],[ns_phi]]</f>
        <v>3J01 Giá vốn Ăn uống / Ăn</v>
      </c>
      <c r="C55" s="59">
        <f>SUM(tbl_master2[[#This Row],[m01]:[m12]])</f>
        <v>-698691.09693637979</v>
      </c>
      <c r="D55" s="59">
        <f>IFERROR(AVERAGE(tbl_master2[[#This Row],[m01]:[m12]]),0)</f>
        <v>-58224.258078031649</v>
      </c>
      <c r="E55" s="59">
        <f>tbl_master[[#This Row],[m01]]*1.1</f>
        <v>-109780.6105</v>
      </c>
      <c r="F55" s="59">
        <f>tbl_master[[#This Row],[m02]]*1.1</f>
        <v>-68200</v>
      </c>
      <c r="G55" s="59">
        <f>tbl_master[[#This Row],[m03]]*1.1</f>
        <v>-71720</v>
      </c>
      <c r="H55" s="59">
        <f>tbl_master[[#This Row],[m04]]*1.1</f>
        <v>-67355.200000000012</v>
      </c>
      <c r="I55" s="59">
        <f>tbl_master[[#This Row],[m05]]*1.1</f>
        <v>-41837.4</v>
      </c>
      <c r="J55" s="59">
        <f>tbl_master[[#This Row],[m06]]*1.1</f>
        <v>-64829.255935062429</v>
      </c>
      <c r="K55" s="59">
        <f>tbl_master[[#This Row],[m07]]*1.1</f>
        <v>-68188.340054000815</v>
      </c>
      <c r="L55" s="59">
        <f>tbl_master[[#This Row],[m08]]*1.1</f>
        <v>-47046.565482238308</v>
      </c>
      <c r="M55" s="59">
        <f>tbl_master[[#This Row],[m09]]*1.1</f>
        <v>-32147.744188717952</v>
      </c>
      <c r="N55" s="59">
        <f>tbl_master[[#This Row],[m10]]*1.1</f>
        <v>-45646.889301946467</v>
      </c>
      <c r="O55" s="59">
        <f>tbl_master[[#This Row],[m11]]*1.1</f>
        <v>-30894.654587398076</v>
      </c>
      <c r="P55" s="59">
        <f>tbl_master[[#This Row],[m12]]*1.1</f>
        <v>-51044.43688701569</v>
      </c>
      <c r="R55" s="60">
        <f>IFERROR(VLOOKUP(tbl_master2[[#This Row],[ns_phi]],#REF!,2,0),)</f>
        <v>0</v>
      </c>
      <c r="S55" s="60">
        <f>IF(LEN(tbl_master2[[#This Row],[ns_phi]])&gt;5,IF(tbl_master2[[#This Row],[ns_phi]]&lt;"A",1,"A"),0)</f>
        <v>1</v>
      </c>
    </row>
    <row r="56" spans="1:19">
      <c r="A56" s="42" t="str">
        <f>tbl_master[[#This Row],[ns_bp]]</f>
        <v>DBD273 VPNT / KS 6* / Room Service</v>
      </c>
      <c r="B56" s="42" t="str">
        <f>tbl_master[[#This Row],[ns_phi]]</f>
        <v>3J10 Giá vốn Ăn uống / Uống</v>
      </c>
      <c r="C56" s="59">
        <f>SUM(tbl_master2[[#This Row],[m01]:[m12]])</f>
        <v>-141579.93714073233</v>
      </c>
      <c r="D56" s="59">
        <f>IFERROR(AVERAGE(tbl_master2[[#This Row],[m01]:[m12]]),0)</f>
        <v>-11798.328095061028</v>
      </c>
      <c r="E56" s="59">
        <f>tbl_master[[#This Row],[m01]]*1.1</f>
        <v>-13860.550000000001</v>
      </c>
      <c r="F56" s="59">
        <f>tbl_master[[#This Row],[m02]]*1.1</f>
        <v>-15522.356300000001</v>
      </c>
      <c r="G56" s="59">
        <f>tbl_master[[#This Row],[m03]]*1.1</f>
        <v>-17825.72</v>
      </c>
      <c r="H56" s="59">
        <f>tbl_master[[#This Row],[m04]]*1.1</f>
        <v>-16632.660000000003</v>
      </c>
      <c r="I56" s="59">
        <f>tbl_master[[#This Row],[m05]]*1.1</f>
        <v>-11825.000000000002</v>
      </c>
      <c r="J56" s="59">
        <f>tbl_master[[#This Row],[m06]]*1.1</f>
        <v>-10834.638156217821</v>
      </c>
      <c r="K56" s="59">
        <f>tbl_master[[#This Row],[m07]]*1.1</f>
        <v>-17334.251190956806</v>
      </c>
      <c r="L56" s="59">
        <f>tbl_master[[#This Row],[m08]]*1.1</f>
        <v>-9049.1935173289439</v>
      </c>
      <c r="M56" s="59">
        <f>tbl_master[[#This Row],[m09]]*1.1</f>
        <v>-5350.538461538461</v>
      </c>
      <c r="N56" s="59">
        <f>tbl_master[[#This Row],[m10]]*1.1</f>
        <v>-7572.9133938381301</v>
      </c>
      <c r="O56" s="59">
        <f>tbl_master[[#This Row],[m11]]*1.1</f>
        <v>-6594.876451692613</v>
      </c>
      <c r="P56" s="59">
        <f>tbl_master[[#This Row],[m12]]*1.1</f>
        <v>-9177.2396691595914</v>
      </c>
      <c r="R56" s="60">
        <f>IFERROR(VLOOKUP(tbl_master2[[#This Row],[ns_phi]],#REF!,2,0),)</f>
        <v>0</v>
      </c>
      <c r="S56" s="60">
        <f>IF(LEN(tbl_master2[[#This Row],[ns_phi]])&gt;5,IF(tbl_master2[[#This Row],[ns_phi]]&lt;"A",1,"A"),0)</f>
        <v>1</v>
      </c>
    </row>
    <row r="57" spans="1:19">
      <c r="A57" s="42" t="str">
        <f>tbl_master[[#This Row],[ns_bp]]</f>
        <v>DBD273 VPNT / KS 6* / Room Service</v>
      </c>
      <c r="B57" s="42" t="str">
        <f>tbl_master[[#This Row],[ns_phi]]</f>
        <v>3J20 Giá vốn Ăn uống / Thuốc lá</v>
      </c>
      <c r="C57" s="59">
        <f>SUM(tbl_master2[[#This Row],[m01]:[m12]])</f>
        <v>-2929.7773999999999</v>
      </c>
      <c r="D57" s="59">
        <f>IFERROR(AVERAGE(tbl_master2[[#This Row],[m01]:[m12]]),0)</f>
        <v>-244.14811666666665</v>
      </c>
      <c r="E57" s="59">
        <f>tbl_master[[#This Row],[m01]]*1.1</f>
        <v>-297</v>
      </c>
      <c r="F57" s="59">
        <f>tbl_master[[#This Row],[m02]]*1.1</f>
        <v>-212.77630000000002</v>
      </c>
      <c r="G57" s="59">
        <f>tbl_master[[#This Row],[m03]]*1.1</f>
        <v>-352</v>
      </c>
      <c r="H57" s="59">
        <f>tbl_master[[#This Row],[m04]]*1.1</f>
        <v>-220.00110000000004</v>
      </c>
      <c r="I57" s="59">
        <f>tbl_master[[#This Row],[m05]]*1.1</f>
        <v>0</v>
      </c>
      <c r="J57" s="59">
        <f>tbl_master[[#This Row],[m06]]*1.1</f>
        <v>-264</v>
      </c>
      <c r="K57" s="59">
        <f>tbl_master[[#This Row],[m07]]*1.1</f>
        <v>-264</v>
      </c>
      <c r="L57" s="59">
        <f>tbl_master[[#This Row],[m08]]*1.1</f>
        <v>-264</v>
      </c>
      <c r="M57" s="59">
        <f>tbl_master[[#This Row],[m09]]*1.1</f>
        <v>-264</v>
      </c>
      <c r="N57" s="59">
        <f>tbl_master[[#This Row],[m10]]*1.1</f>
        <v>-264</v>
      </c>
      <c r="O57" s="59">
        <f>tbl_master[[#This Row],[m11]]*1.1</f>
        <v>-264</v>
      </c>
      <c r="P57" s="59">
        <f>tbl_master[[#This Row],[m12]]*1.1</f>
        <v>-264</v>
      </c>
      <c r="R57" s="60">
        <f>IFERROR(VLOOKUP(tbl_master2[[#This Row],[ns_phi]],#REF!,2,0),)</f>
        <v>0</v>
      </c>
      <c r="S57" s="60">
        <f>IF(LEN(tbl_master2[[#This Row],[ns_phi]])&gt;5,IF(tbl_master2[[#This Row],[ns_phi]]&lt;"A",1,"A"),0)</f>
        <v>1</v>
      </c>
    </row>
    <row r="58" spans="1:19">
      <c r="A58" s="42" t="str">
        <f>tbl_master[[#This Row],[ns_bp]]</f>
        <v>DBD273 VPNT / KS 6* / Room Service</v>
      </c>
      <c r="B58" s="42" t="str">
        <f>tbl_master[[#This Row],[ns_phi]]</f>
        <v>3J99 Giá vốn Ăn uống / Khác</v>
      </c>
      <c r="C58" s="59">
        <f>SUM(tbl_master2[[#This Row],[m01]:[m12]])</f>
        <v>0</v>
      </c>
      <c r="D58" s="59">
        <f>IFERROR(AVERAGE(tbl_master2[[#This Row],[m01]:[m12]]),0)</f>
        <v>0</v>
      </c>
      <c r="E58" s="59">
        <f>tbl_master[[#This Row],[m01]]*1.1</f>
        <v>0</v>
      </c>
      <c r="F58" s="59">
        <f>tbl_master[[#This Row],[m02]]*1.1</f>
        <v>0</v>
      </c>
      <c r="G58" s="59">
        <f>tbl_master[[#This Row],[m03]]*1.1</f>
        <v>0</v>
      </c>
      <c r="H58" s="59">
        <f>tbl_master[[#This Row],[m04]]*1.1</f>
        <v>0</v>
      </c>
      <c r="I58" s="59">
        <f>tbl_master[[#This Row],[m05]]*1.1</f>
        <v>0</v>
      </c>
      <c r="J58" s="59">
        <f>tbl_master[[#This Row],[m06]]*1.1</f>
        <v>0</v>
      </c>
      <c r="K58" s="59">
        <f>tbl_master[[#This Row],[m07]]*1.1</f>
        <v>0</v>
      </c>
      <c r="L58" s="59">
        <f>tbl_master[[#This Row],[m08]]*1.1</f>
        <v>0</v>
      </c>
      <c r="M58" s="59">
        <f>tbl_master[[#This Row],[m09]]*1.1</f>
        <v>0</v>
      </c>
      <c r="N58" s="59">
        <f>tbl_master[[#This Row],[m10]]*1.1</f>
        <v>0</v>
      </c>
      <c r="O58" s="59">
        <f>tbl_master[[#This Row],[m11]]*1.1</f>
        <v>0</v>
      </c>
      <c r="P58" s="59">
        <f>tbl_master[[#This Row],[m12]]*1.1</f>
        <v>0</v>
      </c>
      <c r="R58" s="60">
        <f>IFERROR(VLOOKUP(tbl_master2[[#This Row],[ns_phi]],#REF!,2,0),)</f>
        <v>0</v>
      </c>
      <c r="S58" s="60">
        <f>IF(LEN(tbl_master2[[#This Row],[ns_phi]])&gt;5,IF(tbl_master2[[#This Row],[ns_phi]]&lt;"A",1,"A"),0)</f>
        <v>1</v>
      </c>
    </row>
    <row r="59" spans="1:19">
      <c r="A59" s="42" t="str">
        <f>tbl_master[[#This Row],[ns_bp]]</f>
        <v>DBD273 VPNT / KS 6* / Room Service</v>
      </c>
      <c r="B59" s="42" t="str">
        <f>tbl_master[[#This Row],[ns_phi]]</f>
        <v>3J90 Giá vốn Ăn uống / Hủy hàng</v>
      </c>
      <c r="C59" s="59">
        <f>SUM(tbl_master2[[#This Row],[m01]:[m12]])</f>
        <v>0</v>
      </c>
      <c r="D59" s="59">
        <f>IFERROR(AVERAGE(tbl_master2[[#This Row],[m01]:[m12]]),0)</f>
        <v>0</v>
      </c>
      <c r="E59" s="59">
        <f>tbl_master[[#This Row],[m01]]*1.1</f>
        <v>0</v>
      </c>
      <c r="F59" s="59">
        <f>tbl_master[[#This Row],[m02]]*1.1</f>
        <v>0</v>
      </c>
      <c r="G59" s="59">
        <f>tbl_master[[#This Row],[m03]]*1.1</f>
        <v>0</v>
      </c>
      <c r="H59" s="59">
        <f>tbl_master[[#This Row],[m04]]*1.1</f>
        <v>0</v>
      </c>
      <c r="I59" s="59">
        <f>tbl_master[[#This Row],[m05]]*1.1</f>
        <v>0</v>
      </c>
      <c r="J59" s="59">
        <f>tbl_master[[#This Row],[m06]]*1.1</f>
        <v>0</v>
      </c>
      <c r="K59" s="59">
        <f>tbl_master[[#This Row],[m07]]*1.1</f>
        <v>0</v>
      </c>
      <c r="L59" s="59">
        <f>tbl_master[[#This Row],[m08]]*1.1</f>
        <v>0</v>
      </c>
      <c r="M59" s="59">
        <f>tbl_master[[#This Row],[m09]]*1.1</f>
        <v>0</v>
      </c>
      <c r="N59" s="59">
        <f>tbl_master[[#This Row],[m10]]*1.1</f>
        <v>0</v>
      </c>
      <c r="O59" s="59">
        <f>tbl_master[[#This Row],[m11]]*1.1</f>
        <v>0</v>
      </c>
      <c r="P59" s="59">
        <f>tbl_master[[#This Row],[m12]]*1.1</f>
        <v>0</v>
      </c>
      <c r="R59" s="60">
        <f>IFERROR(VLOOKUP(tbl_master2[[#This Row],[ns_phi]],#REF!,2,0),)</f>
        <v>0</v>
      </c>
      <c r="S59" s="60">
        <f>IF(LEN(tbl_master2[[#This Row],[ns_phi]])&gt;5,IF(tbl_master2[[#This Row],[ns_phi]]&lt;"A",1,"A"),0)</f>
        <v>1</v>
      </c>
    </row>
    <row r="60" spans="1:19">
      <c r="A60" s="42" t="str">
        <f>tbl_master[[#This Row],[ns_bp]]</f>
        <v>DBD274 VPNT / KS 6* / Minibar</v>
      </c>
      <c r="B60" s="42" t="str">
        <f>tbl_master[[#This Row],[ns_phi]]</f>
        <v>2J01 DT Ăn uống / Ăn</v>
      </c>
      <c r="C60" s="59">
        <f>SUM(tbl_master2[[#This Row],[m01]:[m12]])</f>
        <v>335457.46231100388</v>
      </c>
      <c r="D60" s="59">
        <f>IFERROR(AVERAGE(tbl_master2[[#This Row],[m01]:[m12]]),0)</f>
        <v>27954.788525916989</v>
      </c>
      <c r="E60" s="59">
        <f>tbl_master[[#This Row],[m01]]*1.1</f>
        <v>45540.000000000007</v>
      </c>
      <c r="F60" s="59">
        <f>tbl_master[[#This Row],[m02]]*1.1</f>
        <v>26202.000000000004</v>
      </c>
      <c r="G60" s="59">
        <f>tbl_master[[#This Row],[m03]]*1.1</f>
        <v>37510</v>
      </c>
      <c r="H60" s="59">
        <f>tbl_master[[#This Row],[m04]]*1.1</f>
        <v>29849.0016</v>
      </c>
      <c r="I60" s="59">
        <f>tbl_master[[#This Row],[m05]]*1.1</f>
        <v>17830.001200000002</v>
      </c>
      <c r="J60" s="59">
        <f>tbl_master[[#This Row],[m06]]*1.1</f>
        <v>21159.441756729026</v>
      </c>
      <c r="K60" s="59">
        <f>tbl_master[[#This Row],[m07]]*1.1</f>
        <v>22362.688248540049</v>
      </c>
      <c r="L60" s="59">
        <f>tbl_master[[#This Row],[m08]]*1.1</f>
        <v>34099.000806298005</v>
      </c>
      <c r="M60" s="59">
        <f>tbl_master[[#This Row],[m09]]*1.1</f>
        <v>14300.523809523813</v>
      </c>
      <c r="N60" s="59">
        <f>tbl_master[[#This Row],[m10]]*1.1</f>
        <v>28439.059523809527</v>
      </c>
      <c r="O60" s="59">
        <f>tbl_master[[#This Row],[m11]]*1.1</f>
        <v>17111.058730158733</v>
      </c>
      <c r="P60" s="59">
        <f>tbl_master[[#This Row],[m12]]*1.1</f>
        <v>41054.686635944709</v>
      </c>
      <c r="R60" s="60">
        <f>IFERROR(VLOOKUP(tbl_master2[[#This Row],[ns_phi]],#REF!,2,0),)</f>
        <v>0</v>
      </c>
      <c r="S60" s="60">
        <f>IF(LEN(tbl_master2[[#This Row],[ns_phi]])&gt;5,IF(tbl_master2[[#This Row],[ns_phi]]&lt;"A",1,"A"),0)</f>
        <v>1</v>
      </c>
    </row>
    <row r="61" spans="1:19">
      <c r="A61" s="42" t="str">
        <f>tbl_master[[#This Row],[ns_bp]]</f>
        <v>DBD274 VPNT / KS 6* / Minibar</v>
      </c>
      <c r="B61" s="42" t="str">
        <f>tbl_master[[#This Row],[ns_phi]]</f>
        <v>2J10 DT Ăn uống / Uống</v>
      </c>
      <c r="C61" s="59">
        <f>SUM(tbl_master2[[#This Row],[m01]:[m12]])</f>
        <v>2058718.8926159171</v>
      </c>
      <c r="D61" s="59">
        <f>IFERROR(AVERAGE(tbl_master2[[#This Row],[m01]:[m12]]),0)</f>
        <v>171559.9077179931</v>
      </c>
      <c r="E61" s="59">
        <f>tbl_master[[#This Row],[m01]]*1.1</f>
        <v>254056.00000000003</v>
      </c>
      <c r="F61" s="59">
        <f>tbl_master[[#This Row],[m02]]*1.1</f>
        <v>180762.99670000002</v>
      </c>
      <c r="G61" s="59">
        <f>tbl_master[[#This Row],[m03]]*1.1</f>
        <v>306108</v>
      </c>
      <c r="H61" s="59">
        <f>tbl_master[[#This Row],[m04]]*1.1</f>
        <v>175922.5226</v>
      </c>
      <c r="I61" s="59">
        <f>tbl_master[[#This Row],[m05]]*1.1</f>
        <v>199095.07310000004</v>
      </c>
      <c r="J61" s="59">
        <f>tbl_master[[#This Row],[m06]]*1.1</f>
        <v>145607.4309839218</v>
      </c>
      <c r="K61" s="59">
        <f>tbl_master[[#This Row],[m07]]*1.1</f>
        <v>129693.74757874371</v>
      </c>
      <c r="L61" s="59">
        <f>tbl_master[[#This Row],[m08]]*1.1</f>
        <v>152746.8738933948</v>
      </c>
      <c r="M61" s="59">
        <f>tbl_master[[#This Row],[m09]]*1.1</f>
        <v>93766.619047619068</v>
      </c>
      <c r="N61" s="59">
        <f>tbl_master[[#This Row],[m10]]*1.1</f>
        <v>121217.28168202766</v>
      </c>
      <c r="O61" s="59">
        <f>tbl_master[[#This Row],[m11]]*1.1</f>
        <v>99298.876984127011</v>
      </c>
      <c r="P61" s="59">
        <f>tbl_master[[#This Row],[m12]]*1.1</f>
        <v>200443.47004608295</v>
      </c>
      <c r="R61" s="60">
        <f>IFERROR(VLOOKUP(tbl_master2[[#This Row],[ns_phi]],#REF!,2,0),)</f>
        <v>0</v>
      </c>
      <c r="S61" s="60">
        <f>IF(LEN(tbl_master2[[#This Row],[ns_phi]])&gt;5,IF(tbl_master2[[#This Row],[ns_phi]]&lt;"A",1,"A"),0)</f>
        <v>1</v>
      </c>
    </row>
    <row r="62" spans="1:19">
      <c r="A62" s="42" t="str">
        <f>tbl_master[[#This Row],[ns_bp]]</f>
        <v>DBD274 VPNT / KS 6* / Minibar</v>
      </c>
      <c r="B62" s="42" t="str">
        <f>tbl_master[[#This Row],[ns_phi]]</f>
        <v>2J99 DT Ăn uống / Khác</v>
      </c>
      <c r="C62" s="59">
        <f>SUM(tbl_master2[[#This Row],[m01]:[m12]])</f>
        <v>58797.705075934035</v>
      </c>
      <c r="D62" s="59">
        <f>IFERROR(AVERAGE(tbl_master2[[#This Row],[m01]:[m12]]),0)</f>
        <v>4899.8087563278359</v>
      </c>
      <c r="E62" s="59">
        <f>tbl_master[[#This Row],[m01]]*1.1</f>
        <v>5934.5000000000009</v>
      </c>
      <c r="F62" s="59">
        <f>tbl_master[[#This Row],[m02]]*1.1</f>
        <v>0</v>
      </c>
      <c r="G62" s="59">
        <f>tbl_master[[#This Row],[m03]]*1.1</f>
        <v>0</v>
      </c>
      <c r="H62" s="59">
        <f>tbl_master[[#This Row],[m04]]*1.1</f>
        <v>0</v>
      </c>
      <c r="I62" s="59">
        <f>tbl_master[[#This Row],[m05]]*1.1</f>
        <v>0</v>
      </c>
      <c r="J62" s="59">
        <f>tbl_master[[#This Row],[m06]]*1.1</f>
        <v>5082.9943884879785</v>
      </c>
      <c r="K62" s="59">
        <f>tbl_master[[#This Row],[m07]]*1.1</f>
        <v>1292.9969137645355</v>
      </c>
      <c r="L62" s="59">
        <f>tbl_master[[#This Row],[m08]]*1.1</f>
        <v>3149.6497695852536</v>
      </c>
      <c r="M62" s="59">
        <f>tbl_master[[#This Row],[m09]]*1.1</f>
        <v>0</v>
      </c>
      <c r="N62" s="59">
        <f>tbl_master[[#This Row],[m10]]*1.1</f>
        <v>23108.913210445473</v>
      </c>
      <c r="O62" s="59">
        <f>tbl_master[[#This Row],[m11]]*1.1</f>
        <v>20228.650793650795</v>
      </c>
      <c r="P62" s="59">
        <f>tbl_master[[#This Row],[m12]]*1.1</f>
        <v>0</v>
      </c>
      <c r="R62" s="60">
        <f>IFERROR(VLOOKUP(tbl_master2[[#This Row],[ns_phi]],#REF!,2,0),)</f>
        <v>0</v>
      </c>
      <c r="S62" s="60">
        <f>IF(LEN(tbl_master2[[#This Row],[ns_phi]])&gt;5,IF(tbl_master2[[#This Row],[ns_phi]]&lt;"A",1,"A"),0)</f>
        <v>1</v>
      </c>
    </row>
    <row r="63" spans="1:19">
      <c r="A63" s="42" t="str">
        <f>tbl_master[[#This Row],[ns_bp]]</f>
        <v>DBD274 VPNT / KS 6* / Minibar</v>
      </c>
      <c r="B63" s="42" t="str">
        <f>tbl_master[[#This Row],[ns_phi]]</f>
        <v>3J01 Giá vốn Ăn uống / Ăn</v>
      </c>
      <c r="C63" s="59">
        <f>SUM(tbl_master2[[#This Row],[m01]:[m12]])</f>
        <v>-88310.168553301162</v>
      </c>
      <c r="D63" s="59">
        <f>IFERROR(AVERAGE(tbl_master2[[#This Row],[m01]:[m12]]),0)</f>
        <v>-7359.1807127750972</v>
      </c>
      <c r="E63" s="59">
        <f>tbl_master[[#This Row],[m01]]*1.1</f>
        <v>-12209.853700000001</v>
      </c>
      <c r="F63" s="59">
        <f>tbl_master[[#This Row],[m02]]*1.1</f>
        <v>-6517.1766000000007</v>
      </c>
      <c r="G63" s="59">
        <f>tbl_master[[#This Row],[m03]]*1.1</f>
        <v>-6597.8737000000001</v>
      </c>
      <c r="H63" s="59">
        <f>tbl_master[[#This Row],[m04]]*1.1</f>
        <v>-5553.0893000000005</v>
      </c>
      <c r="I63" s="59">
        <f>tbl_master[[#This Row],[m05]]*1.1</f>
        <v>-3874.2374000000004</v>
      </c>
      <c r="J63" s="59">
        <f>tbl_master[[#This Row],[m06]]*1.1</f>
        <v>-6347.8325270187079</v>
      </c>
      <c r="K63" s="59">
        <f>tbl_master[[#This Row],[m07]]*1.1</f>
        <v>-6708.806474562015</v>
      </c>
      <c r="L63" s="59">
        <f>tbl_master[[#This Row],[m08]]*1.1</f>
        <v>-10229.700241889403</v>
      </c>
      <c r="M63" s="59">
        <f>tbl_master[[#This Row],[m09]]*1.1</f>
        <v>-4290.1571428571433</v>
      </c>
      <c r="N63" s="59">
        <f>tbl_master[[#This Row],[m10]]*1.1</f>
        <v>-8531.7178571428576</v>
      </c>
      <c r="O63" s="59">
        <f>tbl_master[[#This Row],[m11]]*1.1</f>
        <v>-5133.3176190476197</v>
      </c>
      <c r="P63" s="59">
        <f>tbl_master[[#This Row],[m12]]*1.1</f>
        <v>-12316.405990783413</v>
      </c>
      <c r="R63" s="60">
        <f>IFERROR(VLOOKUP(tbl_master2[[#This Row],[ns_phi]],#REF!,2,0),)</f>
        <v>0</v>
      </c>
      <c r="S63" s="60">
        <f>IF(LEN(tbl_master2[[#This Row],[ns_phi]])&gt;5,IF(tbl_master2[[#This Row],[ns_phi]]&lt;"A",1,"A"),0)</f>
        <v>1</v>
      </c>
    </row>
    <row r="64" spans="1:19">
      <c r="A64" s="42" t="str">
        <f>tbl_master[[#This Row],[ns_bp]]</f>
        <v>DBD274 VPNT / KS 6* / Minibar</v>
      </c>
      <c r="B64" s="42" t="str">
        <f>tbl_master[[#This Row],[ns_phi]]</f>
        <v>3J10 Giá vốn Ăn uống / Uống</v>
      </c>
      <c r="C64" s="59">
        <f>SUM(tbl_master2[[#This Row],[m01]:[m12]])</f>
        <v>-480044.51595397934</v>
      </c>
      <c r="D64" s="59">
        <f>IFERROR(AVERAGE(tbl_master2[[#This Row],[m01]:[m12]]),0)</f>
        <v>-40003.709662831614</v>
      </c>
      <c r="E64" s="59">
        <f>tbl_master[[#This Row],[m01]]*1.1</f>
        <v>-52398.102900000005</v>
      </c>
      <c r="F64" s="59">
        <f>tbl_master[[#This Row],[m02]]*1.1</f>
        <v>-39941.568700000003</v>
      </c>
      <c r="G64" s="59">
        <f>tbl_master[[#This Row],[m03]]*1.1</f>
        <v>-76799.663600000014</v>
      </c>
      <c r="H64" s="59">
        <f>tbl_master[[#This Row],[m04]]*1.1</f>
        <v>-30524.165100000006</v>
      </c>
      <c r="I64" s="59">
        <f>tbl_master[[#This Row],[m05]]*1.1</f>
        <v>-44687.440600000009</v>
      </c>
      <c r="J64" s="59">
        <f>tbl_master[[#This Row],[m06]]*1.1</f>
        <v>-36401.857745980451</v>
      </c>
      <c r="K64" s="59">
        <f>tbl_master[[#This Row],[m07]]*1.1</f>
        <v>-32423.436894685929</v>
      </c>
      <c r="L64" s="59">
        <f>tbl_master[[#This Row],[m08]]*1.1</f>
        <v>-38186.718473348701</v>
      </c>
      <c r="M64" s="59">
        <f>tbl_master[[#This Row],[m09]]*1.1</f>
        <v>-23441.654761904767</v>
      </c>
      <c r="N64" s="59">
        <f>tbl_master[[#This Row],[m10]]*1.1</f>
        <v>-30304.320420506916</v>
      </c>
      <c r="O64" s="59">
        <f>tbl_master[[#This Row],[m11]]*1.1</f>
        <v>-24824.719246031753</v>
      </c>
      <c r="P64" s="59">
        <f>tbl_master[[#This Row],[m12]]*1.1</f>
        <v>-50110.867511520737</v>
      </c>
      <c r="R64" s="60">
        <f>IFERROR(VLOOKUP(tbl_master2[[#This Row],[ns_phi]],#REF!,2,0),)</f>
        <v>0</v>
      </c>
      <c r="S64" s="60">
        <f>IF(LEN(tbl_master2[[#This Row],[ns_phi]])&gt;5,IF(tbl_master2[[#This Row],[ns_phi]]&lt;"A",1,"A"),0)</f>
        <v>1</v>
      </c>
    </row>
    <row r="65" spans="1:19">
      <c r="A65" s="42" t="str">
        <f>tbl_master[[#This Row],[ns_bp]]</f>
        <v>DBD274 VPNT / KS 6* / Minibar</v>
      </c>
      <c r="B65" s="42" t="str">
        <f>tbl_master[[#This Row],[ns_phi]]</f>
        <v>3J99 Giá vốn Ăn uống / Khác</v>
      </c>
      <c r="C65" s="59">
        <f>SUM(tbl_master2[[#This Row],[m01]:[m12]])</f>
        <v>-12687.16921822417</v>
      </c>
      <c r="D65" s="59">
        <f>IFERROR(AVERAGE(tbl_master2[[#This Row],[m01]:[m12]]),0)</f>
        <v>-1057.2641015186807</v>
      </c>
      <c r="E65" s="59">
        <f>tbl_master[[#This Row],[m01]]*1.1</f>
        <v>0</v>
      </c>
      <c r="F65" s="59">
        <f>tbl_master[[#This Row],[m02]]*1.1</f>
        <v>0</v>
      </c>
      <c r="G65" s="59">
        <f>tbl_master[[#This Row],[m03]]*1.1</f>
        <v>0</v>
      </c>
      <c r="H65" s="59">
        <f>tbl_master[[#This Row],[m04]]*1.1</f>
        <v>0</v>
      </c>
      <c r="I65" s="59">
        <f>tbl_master[[#This Row],[m05]]*1.1</f>
        <v>0</v>
      </c>
      <c r="J65" s="59">
        <f>tbl_master[[#This Row],[m06]]*1.1</f>
        <v>-1219.9186532371152</v>
      </c>
      <c r="K65" s="59">
        <f>tbl_master[[#This Row],[m07]]*1.1</f>
        <v>-310.31925930348848</v>
      </c>
      <c r="L65" s="59">
        <f>tbl_master[[#This Row],[m08]]*1.1</f>
        <v>-755.91594470046073</v>
      </c>
      <c r="M65" s="59">
        <f>tbl_master[[#This Row],[m09]]*1.1</f>
        <v>0</v>
      </c>
      <c r="N65" s="59">
        <f>tbl_master[[#This Row],[m10]]*1.1</f>
        <v>-5546.1391705069136</v>
      </c>
      <c r="O65" s="59">
        <f>tbl_master[[#This Row],[m11]]*1.1</f>
        <v>-4854.8761904761914</v>
      </c>
      <c r="P65" s="59">
        <f>tbl_master[[#This Row],[m12]]*1.1</f>
        <v>0</v>
      </c>
      <c r="R65" s="60">
        <f>IFERROR(VLOOKUP(tbl_master2[[#This Row],[ns_phi]],#REF!,2,0),)</f>
        <v>0</v>
      </c>
      <c r="S65" s="60">
        <f>IF(LEN(tbl_master2[[#This Row],[ns_phi]])&gt;5,IF(tbl_master2[[#This Row],[ns_phi]]&lt;"A",1,"A"),0)</f>
        <v>1</v>
      </c>
    </row>
    <row r="66" spans="1:19">
      <c r="A66" s="42" t="str">
        <f>tbl_master[[#This Row],[ns_bp]]</f>
        <v>DBD274 VPNT / KS 6* / Minibar</v>
      </c>
      <c r="B66" s="42" t="str">
        <f>tbl_master[[#This Row],[ns_phi]]</f>
        <v>3J90 Giá vốn Ăn uống / Hủy hàng</v>
      </c>
      <c r="C66" s="59">
        <f>SUM(tbl_master2[[#This Row],[m01]:[m12]])</f>
        <v>0</v>
      </c>
      <c r="D66" s="59">
        <f>IFERROR(AVERAGE(tbl_master2[[#This Row],[m01]:[m12]]),0)</f>
        <v>0</v>
      </c>
      <c r="E66" s="59">
        <f>tbl_master[[#This Row],[m01]]*1.1</f>
        <v>0</v>
      </c>
      <c r="F66" s="59">
        <f>tbl_master[[#This Row],[m02]]*1.1</f>
        <v>0</v>
      </c>
      <c r="G66" s="59">
        <f>tbl_master[[#This Row],[m03]]*1.1</f>
        <v>0</v>
      </c>
      <c r="H66" s="59">
        <f>tbl_master[[#This Row],[m04]]*1.1</f>
        <v>0</v>
      </c>
      <c r="I66" s="59">
        <f>tbl_master[[#This Row],[m05]]*1.1</f>
        <v>0</v>
      </c>
      <c r="J66" s="59">
        <f>tbl_master[[#This Row],[m06]]*1.1</f>
        <v>0</v>
      </c>
      <c r="K66" s="59">
        <f>tbl_master[[#This Row],[m07]]*1.1</f>
        <v>0</v>
      </c>
      <c r="L66" s="59">
        <f>tbl_master[[#This Row],[m08]]*1.1</f>
        <v>0</v>
      </c>
      <c r="M66" s="59">
        <f>tbl_master[[#This Row],[m09]]*1.1</f>
        <v>0</v>
      </c>
      <c r="N66" s="59">
        <f>tbl_master[[#This Row],[m10]]*1.1</f>
        <v>0</v>
      </c>
      <c r="O66" s="59">
        <f>tbl_master[[#This Row],[m11]]*1.1</f>
        <v>0</v>
      </c>
      <c r="P66" s="59">
        <f>tbl_master[[#This Row],[m12]]*1.1</f>
        <v>0</v>
      </c>
      <c r="R66" s="60">
        <f>IFERROR(VLOOKUP(tbl_master2[[#This Row],[ns_phi]],#REF!,2,0),)</f>
        <v>0</v>
      </c>
      <c r="S66" s="60">
        <f>IF(LEN(tbl_master2[[#This Row],[ns_phi]])&gt;5,IF(tbl_master2[[#This Row],[ns_phi]]&lt;"A",1,"A"),0)</f>
        <v>1</v>
      </c>
    </row>
    <row r="67" spans="1:19">
      <c r="A67" s="42" t="str">
        <f>tbl_master[[#This Row],[ns_bp]]</f>
        <v>DBD284 VPNT / KS 6* / Banquet</v>
      </c>
      <c r="B67" s="42" t="str">
        <f>tbl_master[[#This Row],[ns_phi]]</f>
        <v>1X99 DT dv Chung / Khác</v>
      </c>
      <c r="C67" s="59">
        <f>SUM(tbl_master2[[#This Row],[m01]:[m12]])</f>
        <v>19404</v>
      </c>
      <c r="D67" s="59">
        <f>IFERROR(AVERAGE(tbl_master2[[#This Row],[m01]:[m12]]),0)</f>
        <v>1617</v>
      </c>
      <c r="E67" s="59">
        <f>tbl_master[[#This Row],[m01]]*1.1</f>
        <v>0</v>
      </c>
      <c r="F67" s="59">
        <f>tbl_master[[#This Row],[m02]]*1.1</f>
        <v>0</v>
      </c>
      <c r="G67" s="59">
        <f>tbl_master[[#This Row],[m03]]*1.1</f>
        <v>0</v>
      </c>
      <c r="H67" s="59">
        <f>tbl_master[[#This Row],[m04]]*1.1</f>
        <v>19404</v>
      </c>
      <c r="I67" s="59">
        <f>tbl_master[[#This Row],[m05]]*1.1</f>
        <v>0</v>
      </c>
      <c r="J67" s="59">
        <f>tbl_master[[#This Row],[m06]]*1.1</f>
        <v>0</v>
      </c>
      <c r="K67" s="59">
        <f>tbl_master[[#This Row],[m07]]*1.1</f>
        <v>0</v>
      </c>
      <c r="L67" s="59">
        <f>tbl_master[[#This Row],[m08]]*1.1</f>
        <v>0</v>
      </c>
      <c r="M67" s="59">
        <f>tbl_master[[#This Row],[m09]]*1.1</f>
        <v>0</v>
      </c>
      <c r="N67" s="59">
        <f>tbl_master[[#This Row],[m10]]*1.1</f>
        <v>0</v>
      </c>
      <c r="O67" s="59">
        <f>tbl_master[[#This Row],[m11]]*1.1</f>
        <v>0</v>
      </c>
      <c r="P67" s="59">
        <f>tbl_master[[#This Row],[m12]]*1.1</f>
        <v>0</v>
      </c>
      <c r="R67" s="60">
        <f>IFERROR(VLOOKUP(tbl_master2[[#This Row],[ns_phi]],#REF!,2,0),)</f>
        <v>0</v>
      </c>
      <c r="S67" s="60">
        <f>IF(LEN(tbl_master2[[#This Row],[ns_phi]])&gt;5,IF(tbl_master2[[#This Row],[ns_phi]]&lt;"A",1,"A"),0)</f>
        <v>1</v>
      </c>
    </row>
    <row r="68" spans="1:19">
      <c r="A68" s="42" t="str">
        <f>tbl_master[[#This Row],[ns_bp]]</f>
        <v>DBD284 VPNT / KS 6* / Banquet</v>
      </c>
      <c r="B68" s="42" t="str">
        <f>tbl_master[[#This Row],[ns_phi]]</f>
        <v>2J01 DT Ăn uống / Ăn</v>
      </c>
      <c r="C68" s="59">
        <f>SUM(tbl_master2[[#This Row],[m01]:[m12]])</f>
        <v>690027.14285714284</v>
      </c>
      <c r="D68" s="59">
        <f>IFERROR(AVERAGE(tbl_master2[[#This Row],[m01]:[m12]]),0)</f>
        <v>57502.261904761901</v>
      </c>
      <c r="E68" s="59">
        <f>tbl_master[[#This Row],[m01]]*1.1</f>
        <v>0</v>
      </c>
      <c r="F68" s="59">
        <f>tbl_master[[#This Row],[m02]]*1.1</f>
        <v>0</v>
      </c>
      <c r="G68" s="59">
        <f>tbl_master[[#This Row],[m03]]*1.1</f>
        <v>0</v>
      </c>
      <c r="H68" s="59">
        <f>tbl_master[[#This Row],[m04]]*1.1</f>
        <v>0</v>
      </c>
      <c r="I68" s="59">
        <f>tbl_master[[#This Row],[m05]]*1.1</f>
        <v>0</v>
      </c>
      <c r="J68" s="59">
        <f>tbl_master[[#This Row],[m06]]*1.1</f>
        <v>41250</v>
      </c>
      <c r="K68" s="59">
        <f>tbl_master[[#This Row],[m07]]*1.1</f>
        <v>0</v>
      </c>
      <c r="L68" s="59">
        <f>tbl_master[[#This Row],[m08]]*1.1</f>
        <v>41250</v>
      </c>
      <c r="M68" s="59">
        <f>tbl_master[[#This Row],[m09]]*1.1</f>
        <v>41250</v>
      </c>
      <c r="N68" s="59">
        <f>tbl_master[[#This Row],[m10]]*1.1</f>
        <v>20625</v>
      </c>
      <c r="O68" s="59">
        <f>tbl_master[[#This Row],[m11]]*1.1</f>
        <v>20625</v>
      </c>
      <c r="P68" s="59">
        <f>tbl_master[[#This Row],[m12]]*1.1</f>
        <v>525027.14285714284</v>
      </c>
      <c r="R68" s="60"/>
      <c r="S68" s="60">
        <f>IF(LEN(tbl_master2[[#This Row],[ns_phi]])&gt;5,IF(tbl_master2[[#This Row],[ns_phi]]&lt;"A",1,"A"),0)</f>
        <v>1</v>
      </c>
    </row>
    <row r="69" spans="1:19">
      <c r="A69" s="42" t="str">
        <f>tbl_master[[#This Row],[ns_bp]]</f>
        <v>DBD284 VPNT / KS 6* / Banquet</v>
      </c>
      <c r="B69" s="42" t="str">
        <f>tbl_master[[#This Row],[ns_phi]]</f>
        <v>2J10 DT Ăn uống / Uống</v>
      </c>
      <c r="C69" s="59">
        <f>SUM(tbl_master2[[#This Row],[m01]:[m12]])</f>
        <v>289080</v>
      </c>
      <c r="D69" s="59">
        <f>IFERROR(AVERAGE(tbl_master2[[#This Row],[m01]:[m12]]),0)</f>
        <v>24090</v>
      </c>
      <c r="E69" s="59">
        <f>tbl_master[[#This Row],[m01]]*1.1</f>
        <v>0</v>
      </c>
      <c r="F69" s="59">
        <f>tbl_master[[#This Row],[m02]]*1.1</f>
        <v>0</v>
      </c>
      <c r="G69" s="59">
        <f>tbl_master[[#This Row],[m03]]*1.1</f>
        <v>0</v>
      </c>
      <c r="H69" s="59">
        <f>tbl_master[[#This Row],[m04]]*1.1</f>
        <v>0</v>
      </c>
      <c r="I69" s="59">
        <f>tbl_master[[#This Row],[m05]]*1.1</f>
        <v>0</v>
      </c>
      <c r="J69" s="59">
        <f>tbl_master[[#This Row],[m06]]*1.1</f>
        <v>22000</v>
      </c>
      <c r="K69" s="59">
        <f>tbl_master[[#This Row],[m07]]*1.1</f>
        <v>0</v>
      </c>
      <c r="L69" s="59">
        <f>tbl_master[[#This Row],[m08]]*1.1</f>
        <v>22000</v>
      </c>
      <c r="M69" s="59">
        <f>tbl_master[[#This Row],[m09]]*1.1</f>
        <v>22000</v>
      </c>
      <c r="N69" s="59">
        <f>tbl_master[[#This Row],[m10]]*1.1</f>
        <v>11000</v>
      </c>
      <c r="O69" s="59">
        <f>tbl_master[[#This Row],[m11]]*1.1</f>
        <v>11000</v>
      </c>
      <c r="P69" s="59">
        <f>tbl_master[[#This Row],[m12]]*1.1</f>
        <v>201080.00000000003</v>
      </c>
      <c r="R69" s="60"/>
      <c r="S69" s="60">
        <f>IF(LEN(tbl_master2[[#This Row],[ns_phi]])&gt;5,IF(tbl_master2[[#This Row],[ns_phi]]&lt;"A",1,"A"),0)</f>
        <v>1</v>
      </c>
    </row>
    <row r="70" spans="1:19">
      <c r="A70" s="42" t="str">
        <f>tbl_master[[#This Row],[ns_bp]]</f>
        <v>DBD284 VPNT / KS 6* / Banquet</v>
      </c>
      <c r="B70" s="42" t="str">
        <f>tbl_master[[#This Row],[ns_phi]]</f>
        <v>2J99 DT Ăn uống / Khác</v>
      </c>
      <c r="C70" s="59">
        <f>SUM(tbl_master2[[#This Row],[m01]:[m12]])</f>
        <v>385000</v>
      </c>
      <c r="D70" s="59">
        <f>IFERROR(AVERAGE(tbl_master2[[#This Row],[m01]:[m12]]),0)</f>
        <v>32083.333333333332</v>
      </c>
      <c r="E70" s="59">
        <f>tbl_master[[#This Row],[m01]]*1.1</f>
        <v>0</v>
      </c>
      <c r="F70" s="59">
        <f>tbl_master[[#This Row],[m02]]*1.1</f>
        <v>0</v>
      </c>
      <c r="G70" s="59">
        <f>tbl_master[[#This Row],[m03]]*1.1</f>
        <v>0</v>
      </c>
      <c r="H70" s="59">
        <f>tbl_master[[#This Row],[m04]]*1.1</f>
        <v>0</v>
      </c>
      <c r="I70" s="59">
        <f>tbl_master[[#This Row],[m05]]*1.1</f>
        <v>0</v>
      </c>
      <c r="J70" s="59">
        <f>tbl_master[[#This Row],[m06]]*1.1</f>
        <v>77000</v>
      </c>
      <c r="K70" s="59">
        <f>tbl_master[[#This Row],[m07]]*1.1</f>
        <v>0</v>
      </c>
      <c r="L70" s="59">
        <f>tbl_master[[#This Row],[m08]]*1.1</f>
        <v>77000</v>
      </c>
      <c r="M70" s="59">
        <f>tbl_master[[#This Row],[m09]]*1.1</f>
        <v>77000</v>
      </c>
      <c r="N70" s="59">
        <f>tbl_master[[#This Row],[m10]]*1.1</f>
        <v>38500</v>
      </c>
      <c r="O70" s="59">
        <f>tbl_master[[#This Row],[m11]]*1.1</f>
        <v>38500</v>
      </c>
      <c r="P70" s="59">
        <f>tbl_master[[#This Row],[m12]]*1.1</f>
        <v>77000</v>
      </c>
      <c r="R70" s="60"/>
      <c r="S70" s="60">
        <f>IF(LEN(tbl_master2[[#This Row],[ns_phi]])&gt;5,IF(tbl_master2[[#This Row],[ns_phi]]&lt;"A",1,"A"),0)</f>
        <v>1</v>
      </c>
    </row>
    <row r="71" spans="1:19">
      <c r="A71" s="42" t="str">
        <f>tbl_master[[#This Row],[ns_bp]]</f>
        <v>DBD270 VPNT / KS 6* / F&amp;B</v>
      </c>
      <c r="B71" s="42" t="str">
        <f>tbl_master[[#This Row],[ns_phi]]</f>
        <v>1D03 DT Khách sạn / Phí phục vụ</v>
      </c>
      <c r="C71" s="59">
        <f>SUM(tbl_master2[[#This Row],[m01]:[m12]])</f>
        <v>69175.557142857157</v>
      </c>
      <c r="D71" s="59">
        <f>IFERROR(AVERAGE(tbl_master2[[#This Row],[m01]:[m12]]),0)</f>
        <v>5764.6297619047627</v>
      </c>
      <c r="E71" s="59">
        <f>tbl_master[[#This Row],[m01]]*1.1</f>
        <v>0</v>
      </c>
      <c r="F71" s="59">
        <f>tbl_master[[#This Row],[m02]]*1.1</f>
        <v>0</v>
      </c>
      <c r="G71" s="59">
        <f>tbl_master[[#This Row],[m03]]*1.1</f>
        <v>0</v>
      </c>
      <c r="H71" s="59">
        <f>tbl_master[[#This Row],[m04]]*1.1</f>
        <v>970.2</v>
      </c>
      <c r="I71" s="59">
        <f>tbl_master[[#This Row],[m05]]*1.1</f>
        <v>0</v>
      </c>
      <c r="J71" s="59">
        <f>tbl_master[[#This Row],[m06]]*1.1</f>
        <v>7012.5000000000009</v>
      </c>
      <c r="K71" s="59">
        <f>tbl_master[[#This Row],[m07]]*1.1</f>
        <v>0</v>
      </c>
      <c r="L71" s="59">
        <f>tbl_master[[#This Row],[m08]]*1.1</f>
        <v>7012.5000000000009</v>
      </c>
      <c r="M71" s="59">
        <f>tbl_master[[#This Row],[m09]]*1.1</f>
        <v>7012.5000000000009</v>
      </c>
      <c r="N71" s="59">
        <f>tbl_master[[#This Row],[m10]]*1.1</f>
        <v>3506.2500000000005</v>
      </c>
      <c r="O71" s="59">
        <f>tbl_master[[#This Row],[m11]]*1.1</f>
        <v>3506.2500000000005</v>
      </c>
      <c r="P71" s="59">
        <f>tbl_master[[#This Row],[m12]]*1.1</f>
        <v>40155.357142857152</v>
      </c>
      <c r="R71" s="60"/>
      <c r="S71" s="60">
        <f>IF(LEN(tbl_master2[[#This Row],[ns_phi]])&gt;5,IF(tbl_master2[[#This Row],[ns_phi]]&lt;"A",1,"A"),0)</f>
        <v>1</v>
      </c>
    </row>
    <row r="72" spans="1:19">
      <c r="A72" s="42"/>
      <c r="B72" s="42"/>
      <c r="C72" s="59"/>
      <c r="D72" s="59"/>
      <c r="E72" s="59"/>
      <c r="F72" s="59"/>
      <c r="G72" s="59"/>
      <c r="H72" s="59"/>
      <c r="I72" s="59"/>
      <c r="J72" s="59"/>
      <c r="K72" s="59"/>
      <c r="L72" s="59"/>
      <c r="M72" s="59"/>
      <c r="N72" s="59"/>
      <c r="O72" s="59"/>
      <c r="P72" s="59"/>
      <c r="R72" s="60"/>
      <c r="S72" s="60"/>
    </row>
    <row r="73" spans="1:19">
      <c r="A73" s="42"/>
      <c r="B73" s="42"/>
      <c r="C73" s="59"/>
      <c r="D73" s="59"/>
      <c r="E73" s="59"/>
      <c r="F73" s="59"/>
      <c r="G73" s="59"/>
      <c r="H73" s="59"/>
      <c r="I73" s="59"/>
      <c r="J73" s="59"/>
      <c r="K73" s="59"/>
      <c r="L73" s="59"/>
      <c r="M73" s="59"/>
      <c r="N73" s="59"/>
      <c r="O73" s="59"/>
      <c r="P73" s="59"/>
      <c r="R73" s="60"/>
      <c r="S73" s="60"/>
    </row>
    <row r="74" spans="1:19">
      <c r="A74" s="61" t="s">
        <v>63</v>
      </c>
      <c r="B74" s="501"/>
      <c r="C74" s="502">
        <f>SUMIFS([total],[ns_phi],"&lt;=A")</f>
        <v>34841984.682278417</v>
      </c>
      <c r="D74" s="502">
        <f>IFERROR(AVERAGE(tbl_master2[[#Totals],[m01]:[m12]]),0)</f>
        <v>2903498.723523201</v>
      </c>
      <c r="E74" s="502">
        <f>SUMIFS([m01],[ns_phi],"&lt;=A")</f>
        <v>2806210.4158000024</v>
      </c>
      <c r="F74" s="502">
        <f>SUMIFS([m02],[ns_phi],"&lt;=A")</f>
        <v>2572654.5206999998</v>
      </c>
      <c r="G74" s="502">
        <f>SUMIFS([m03],[ns_phi],"&lt;=A")</f>
        <v>2868321.3406100012</v>
      </c>
      <c r="H74" s="502">
        <f>SUMIFS([m04],[ns_phi],"&lt;=A")</f>
        <v>2872542.1954350001</v>
      </c>
      <c r="I74" s="502">
        <f>SUMIFS([m05],[ns_phi],"&lt;=A")</f>
        <v>2130463.3951700018</v>
      </c>
      <c r="J74" s="502">
        <f>SUMIFS([m06],[ns_phi],"&lt;=A")</f>
        <v>2919982.5062142778</v>
      </c>
      <c r="K74" s="502">
        <f>SUMIFS([m07],[ns_phi],"&lt;=A")</f>
        <v>3407279.6626578174</v>
      </c>
      <c r="L74" s="502">
        <f>SUMIFS([m08],[ns_phi],"&lt;=A")</f>
        <v>3423705.292474478</v>
      </c>
      <c r="M74" s="502">
        <f>SUMIFS([m09],[ns_phi],"&lt;=A")</f>
        <v>2594984.7666782294</v>
      </c>
      <c r="N74" s="502">
        <f>SUMIFS([m10],[ns_phi],"&lt;=A")</f>
        <v>3020776.4151869346</v>
      </c>
      <c r="O74" s="502">
        <f>SUMIFS([m11],[ns_phi],"&lt;=A")</f>
        <v>2284408.349603924</v>
      </c>
      <c r="P74" s="502">
        <f>SUMIFS([m12],[ns_phi],"&lt;=A")</f>
        <v>3940655.8217477463</v>
      </c>
      <c r="Q74" s="501"/>
      <c r="R74" s="503"/>
      <c r="S74" s="503"/>
    </row>
    <row r="76" spans="1:19">
      <c r="A76" s="44"/>
    </row>
  </sheetData>
  <sheetProtection deleteRows="0" autoFilter="0"/>
  <dataValidations xWindow="487" yWindow="267" count="12">
    <dataValidation type="list" allowBlank="1" showInputMessage="1" showErrorMessage="1" errorTitle="Lưu ý" error="Mã không đúng, hãy chọn lại" prompt="Chọn mã từ danh sách" sqref="A13:A73">
      <formula1>INDIRECT(cty_bp)</formula1>
    </dataValidation>
    <dataValidation allowBlank="1" showInputMessage="1" showErrorMessage="1" prompt="Nhập họ tên người lập" sqref="B3"/>
    <dataValidation allowBlank="1" showInputMessage="1" showErrorMessage="1" prompt="Nhập họ tên người duyệt" sqref="B4"/>
    <dataValidation type="list" allowBlank="1" showInputMessage="1" showErrorMessage="1" errorTitle="Lưu ý" error="Mã không đúng, hãy chọn lại" prompt="Chọn mã từ danh sách" sqref="B13:B73">
      <formula1>INDIRECT(cty_phi)</formula1>
    </dataValidation>
    <dataValidation allowBlank="1" showInputMessage="1" showErrorMessage="1" prompt="Nhập giá trị ngân sách về doanh thu / chi phí. Lưu ý:&#10;+ Đơn vị tính: 1000 đồng&#10;+ Không gồm thuế GTGT&#10;+ Doanh thu: ghi số dương&#10;+ Chi phí: ghi số âm" sqref="E12:P12"/>
    <dataValidation allowBlank="1" showInputMessage="1" showErrorMessage="1" prompt="DÒNG TIỀN THU CHI:&#10;+ Đơn vị tính: 1000 VND&#10;+ Số gồm thuế GTGT&#10;+ Tiền thu: ghi số dương&#10;+ Tiền chi: ghi số âm" sqref="E13:P73"/>
    <dataValidation type="list" allowBlank="1" showInputMessage="1" showErrorMessage="1" errorTitle="Hướng dẫn" error="Chọn ngày từ 1 đến 31 " prompt="Chọn ngày duyệt" sqref="C4">
      <formula1>"1,2,3,4,5,6,7,8,9,10,11,12,13,14,15,16,17,18,19,20,21,22,23,24,25,26,27,28,29,30,31"</formula1>
    </dataValidation>
    <dataValidation type="list" allowBlank="1" showInputMessage="1" showErrorMessage="1" errorTitle="Hướng dẫn" error="Chọn tháng từ 1 đến 12" prompt="Chọn tháng duyệt" sqref="D4">
      <formula1>"1,2,3,4,5,6,7,8,9,10,11,12"</formula1>
    </dataValidation>
    <dataValidation type="list" allowBlank="1" showInputMessage="1" showErrorMessage="1" errorTitle="Hướng dẫn" error="Chọn năm từ 2011 đến 2012" prompt="Chọn năm lập" sqref="E3">
      <formula1>"2013,2014"</formula1>
    </dataValidation>
    <dataValidation type="list" allowBlank="1" showInputMessage="1" showErrorMessage="1" errorTitle="Hướng dẫn" error="Chọn ngày từ 1 đến 31 " prompt="Chọn ngày lập" sqref="C3">
      <formula1>"1,2,3,4,5,6,7,8,9,10,11,12,13,14,15,16,17,18,19,20,21,22,23,24,25,26,27,28,29,30,31"</formula1>
    </dataValidation>
    <dataValidation type="list" allowBlank="1" showInputMessage="1" showErrorMessage="1" errorTitle="Hướng dẫn" error="Chọn tháng từ 1 đến 12" prompt="Chọn tháng lập" sqref="D3">
      <formula1>"1,2,3,4,5,6,7,8,9,10,11,12"</formula1>
    </dataValidation>
    <dataValidation type="list" allowBlank="1" showInputMessage="1" showErrorMessage="1" errorTitle="Hướng dẫn" error="Chọn năm từ 2011 đến 2012" prompt="Chọn năm duyệt" sqref="E4">
      <formula1>"2013,2014"</formula1>
    </dataValidation>
  </dataValidations>
  <printOptions horizontalCentered="1"/>
  <pageMargins left="0.23622047244094491" right="0.23622047244094491" top="0.23622047244094491" bottom="0.23622047244094491" header="0.23622047244094491" footer="0.23622047244094491"/>
  <pageSetup paperSize="9" scale="58" fitToHeight="10" orientation="landscape" r:id="rId1"/>
  <headerFooter alignWithMargins="0">
    <oddFooter>&amp;R&amp;F  - &amp;A - &amp;P/&amp;N</oddFooter>
  </headerFooter>
  <legacyDrawing r:id="rId2"/>
  <tableParts count="1">
    <tablePart r:id="rId3"/>
  </tableParts>
</worksheet>
</file>

<file path=xl/worksheets/sheet6.xml><?xml version="1.0" encoding="utf-8"?>
<worksheet xmlns="http://schemas.openxmlformats.org/spreadsheetml/2006/main" xmlns:r="http://schemas.openxmlformats.org/officeDocument/2006/relationships">
  <dimension ref="B2:M44"/>
  <sheetViews>
    <sheetView workbookViewId="0">
      <selection activeCell="A34" sqref="A34"/>
    </sheetView>
  </sheetViews>
  <sheetFormatPr defaultColWidth="9.140625" defaultRowHeight="15"/>
  <cols>
    <col min="1" max="1" width="9.140625" style="516"/>
    <col min="2" max="2" width="34.28515625" style="516" customWidth="1"/>
    <col min="3" max="3" width="13.28515625" style="558" bestFit="1" customWidth="1"/>
    <col min="4" max="4" width="13.28515625" style="516" bestFit="1" customWidth="1"/>
    <col min="5" max="5" width="14.28515625" style="516" customWidth="1"/>
    <col min="6" max="7" width="9.140625" style="516"/>
    <col min="8" max="8" width="27.28515625" style="516" customWidth="1"/>
    <col min="9" max="9" width="12.140625" style="516" customWidth="1"/>
    <col min="10" max="10" width="13.28515625" style="516" bestFit="1" customWidth="1"/>
    <col min="11" max="11" width="11.7109375" style="516" customWidth="1"/>
    <col min="12" max="12" width="11.85546875" style="516" customWidth="1"/>
    <col min="13" max="16384" width="9.140625" style="516"/>
  </cols>
  <sheetData>
    <row r="2" spans="2:13">
      <c r="B2" s="515"/>
      <c r="C2" s="613" t="s">
        <v>2408</v>
      </c>
      <c r="D2" s="613"/>
      <c r="E2" s="614" t="s">
        <v>2409</v>
      </c>
      <c r="F2" s="614"/>
      <c r="H2" s="517"/>
      <c r="I2" s="615" t="s">
        <v>2410</v>
      </c>
      <c r="J2" s="615"/>
      <c r="K2" s="615" t="s">
        <v>2411</v>
      </c>
      <c r="L2" s="616"/>
    </row>
    <row r="3" spans="2:13">
      <c r="B3" s="518" t="s">
        <v>2412</v>
      </c>
      <c r="C3" s="519" t="s">
        <v>2413</v>
      </c>
      <c r="D3" s="518" t="s">
        <v>2414</v>
      </c>
      <c r="E3" s="520" t="s">
        <v>2415</v>
      </c>
      <c r="F3" s="520" t="s">
        <v>2416</v>
      </c>
      <c r="H3" s="518" t="s">
        <v>2412</v>
      </c>
      <c r="I3" s="521">
        <v>2013</v>
      </c>
      <c r="J3" s="521">
        <v>2014</v>
      </c>
      <c r="K3" s="521">
        <v>2013</v>
      </c>
      <c r="L3" s="522">
        <v>2014</v>
      </c>
    </row>
    <row r="4" spans="2:13">
      <c r="B4" s="523" t="s">
        <v>2417</v>
      </c>
      <c r="C4" s="524">
        <v>6496361.8160000006</v>
      </c>
      <c r="D4" s="524">
        <v>7648595.1168831158</v>
      </c>
      <c r="E4" s="525">
        <f>D4-C4</f>
        <v>1152233.3008831153</v>
      </c>
      <c r="F4" s="526">
        <f>E4/C4</f>
        <v>0.17736593704575693</v>
      </c>
      <c r="H4" s="523" t="s">
        <v>2418</v>
      </c>
      <c r="I4" s="524">
        <v>5798475.0620000008</v>
      </c>
      <c r="J4" s="524">
        <v>7138688.7757575801</v>
      </c>
      <c r="K4" s="527">
        <f>I4/C4</f>
        <v>0.89257267779002669</v>
      </c>
      <c r="L4" s="528">
        <f>J4/D4</f>
        <v>0.93333333333333401</v>
      </c>
    </row>
    <row r="5" spans="2:13">
      <c r="B5" s="529" t="s">
        <v>2419</v>
      </c>
      <c r="C5" s="524">
        <v>5469800</v>
      </c>
      <c r="D5" s="524">
        <v>7283492.0904583186</v>
      </c>
      <c r="E5" s="525">
        <f t="shared" ref="E5:E7" si="0">D5-C5</f>
        <v>1813692.0904583186</v>
      </c>
      <c r="F5" s="526">
        <f t="shared" ref="F5:F7" si="1">E5/C5</f>
        <v>0.33158288976897121</v>
      </c>
      <c r="H5" s="529" t="s">
        <v>2420</v>
      </c>
      <c r="I5" s="524">
        <v>1624962.4809999999</v>
      </c>
      <c r="J5" s="524">
        <v>2185047.6271374999</v>
      </c>
      <c r="K5" s="527">
        <f t="shared" ref="K5:L7" si="2">I5/C5</f>
        <v>0.29707895736590001</v>
      </c>
      <c r="L5" s="526">
        <f t="shared" si="2"/>
        <v>0.3000000000000006</v>
      </c>
    </row>
    <row r="6" spans="2:13">
      <c r="B6" s="529" t="s">
        <v>2421</v>
      </c>
      <c r="C6" s="524">
        <v>1774079</v>
      </c>
      <c r="D6" s="524">
        <v>2835950.6810350497</v>
      </c>
      <c r="E6" s="525">
        <f t="shared" si="0"/>
        <v>1061871.6810350497</v>
      </c>
      <c r="F6" s="526">
        <f t="shared" si="1"/>
        <v>0.59854813739131674</v>
      </c>
      <c r="H6" s="529" t="s">
        <v>2422</v>
      </c>
      <c r="I6" s="524">
        <v>366342.50100000005</v>
      </c>
      <c r="J6" s="524">
        <v>708987.67025876197</v>
      </c>
      <c r="K6" s="527">
        <f t="shared" si="2"/>
        <v>0.20649728732485986</v>
      </c>
      <c r="L6" s="526">
        <f t="shared" si="2"/>
        <v>0.24999999999999983</v>
      </c>
    </row>
    <row r="7" spans="2:13">
      <c r="B7" s="530" t="s">
        <v>2423</v>
      </c>
      <c r="C7" s="524">
        <v>3780</v>
      </c>
      <c r="D7" s="524">
        <v>12000</v>
      </c>
      <c r="E7" s="525">
        <f t="shared" si="0"/>
        <v>8220</v>
      </c>
      <c r="F7" s="526">
        <f t="shared" si="1"/>
        <v>2.1746031746031744</v>
      </c>
      <c r="H7" s="529" t="s">
        <v>2424</v>
      </c>
      <c r="I7" s="524">
        <v>1276.124</v>
      </c>
      <c r="J7" s="569">
        <v>2880</v>
      </c>
      <c r="K7" s="527">
        <f t="shared" si="2"/>
        <v>0.33759894179894179</v>
      </c>
      <c r="L7" s="526">
        <f t="shared" si="2"/>
        <v>0.24</v>
      </c>
    </row>
    <row r="8" spans="2:13">
      <c r="B8" s="533"/>
      <c r="C8" s="524"/>
      <c r="D8" s="531"/>
      <c r="E8" s="531"/>
      <c r="F8" s="532"/>
      <c r="H8" s="533"/>
      <c r="I8" s="531"/>
      <c r="J8" s="531"/>
      <c r="K8" s="531"/>
      <c r="L8" s="532"/>
      <c r="M8" s="559"/>
    </row>
    <row r="9" spans="2:13">
      <c r="B9" s="534" t="s">
        <v>2425</v>
      </c>
      <c r="C9" s="535"/>
      <c r="D9" s="535"/>
      <c r="E9" s="536"/>
      <c r="F9" s="537"/>
      <c r="H9" s="534" t="s">
        <v>2425</v>
      </c>
      <c r="I9" s="531"/>
      <c r="J9" s="531"/>
      <c r="K9" s="531"/>
      <c r="L9" s="532"/>
    </row>
    <row r="10" spans="2:13">
      <c r="B10" s="529" t="s">
        <v>2419</v>
      </c>
      <c r="C10" s="524">
        <v>6238924</v>
      </c>
      <c r="D10" s="524">
        <v>7623181.9842354301</v>
      </c>
      <c r="E10" s="525">
        <f>D10-C10</f>
        <v>1384257.9842354301</v>
      </c>
      <c r="F10" s="526">
        <f>E10/C10</f>
        <v>0.22187447454648113</v>
      </c>
      <c r="H10" s="529" t="s">
        <v>2420</v>
      </c>
      <c r="I10" s="524">
        <v>1557866.3050000002</v>
      </c>
      <c r="J10" s="524">
        <v>2134490.9555859198</v>
      </c>
      <c r="K10" s="527">
        <f t="shared" ref="K10:K11" si="3">I10/C10</f>
        <v>0.24970111913528681</v>
      </c>
      <c r="L10" s="526">
        <f>J10/D10</f>
        <v>0.27999999999999992</v>
      </c>
    </row>
    <row r="11" spans="2:13">
      <c r="B11" s="529" t="s">
        <v>2421</v>
      </c>
      <c r="C11" s="524">
        <v>2382706</v>
      </c>
      <c r="D11" s="524">
        <v>3569246.1331346743</v>
      </c>
      <c r="E11" s="525">
        <f t="shared" ref="E11:E12" si="4">D11-C11</f>
        <v>1186540.1331346743</v>
      </c>
      <c r="F11" s="526">
        <f t="shared" ref="F11:F12" si="5">E11/C11</f>
        <v>0.49798008362537144</v>
      </c>
      <c r="H11" s="529" t="s">
        <v>2422</v>
      </c>
      <c r="I11" s="524">
        <v>507586.09500000003</v>
      </c>
      <c r="J11" s="524">
        <v>892311.53328366904</v>
      </c>
      <c r="K11" s="527">
        <f t="shared" si="3"/>
        <v>0.21302925958972699</v>
      </c>
      <c r="L11" s="526">
        <f>J11/D11</f>
        <v>0.25000000000000011</v>
      </c>
    </row>
    <row r="12" spans="2:13">
      <c r="B12" s="538" t="s">
        <v>2423</v>
      </c>
      <c r="C12" s="539">
        <v>4788</v>
      </c>
      <c r="D12" s="568">
        <v>12000</v>
      </c>
      <c r="E12" s="540">
        <f t="shared" si="4"/>
        <v>7212</v>
      </c>
      <c r="F12" s="526">
        <f t="shared" si="5"/>
        <v>1.5062656641604011</v>
      </c>
      <c r="H12" s="529" t="s">
        <v>2424</v>
      </c>
      <c r="I12" s="524">
        <v>1209.6489999999999</v>
      </c>
      <c r="J12" s="531">
        <v>2880</v>
      </c>
      <c r="K12" s="527">
        <f>I12/C12</f>
        <v>0.25264181286549703</v>
      </c>
      <c r="L12" s="526">
        <f>J12/D12</f>
        <v>0.24</v>
      </c>
    </row>
    <row r="13" spans="2:13">
      <c r="B13" s="533"/>
      <c r="C13" s="524"/>
      <c r="D13" s="531"/>
      <c r="E13" s="531"/>
      <c r="F13" s="532"/>
      <c r="H13" s="533"/>
      <c r="I13" s="531"/>
      <c r="J13" s="531"/>
      <c r="K13" s="531"/>
      <c r="L13" s="532"/>
    </row>
    <row r="14" spans="2:13">
      <c r="B14" s="534" t="s">
        <v>2426</v>
      </c>
      <c r="C14" s="535"/>
      <c r="D14" s="535"/>
      <c r="E14" s="536"/>
      <c r="F14" s="537"/>
      <c r="H14" s="534" t="s">
        <v>2426</v>
      </c>
      <c r="I14" s="531"/>
      <c r="J14" s="531"/>
      <c r="K14" s="531"/>
      <c r="L14" s="532"/>
    </row>
    <row r="15" spans="2:13">
      <c r="B15" s="529" t="s">
        <v>2419</v>
      </c>
      <c r="C15" s="524">
        <v>659250</v>
      </c>
      <c r="D15" s="524">
        <v>1183893.4756754842</v>
      </c>
      <c r="E15" s="525">
        <f>D15-C15</f>
        <v>524643.47567548417</v>
      </c>
      <c r="F15" s="542">
        <f>E15/C15</f>
        <v>0.79581869651192139</v>
      </c>
      <c r="H15" s="529" t="s">
        <v>2420</v>
      </c>
      <c r="I15" s="524">
        <v>169570.51500000001</v>
      </c>
      <c r="J15" s="524">
        <v>331490.17318913603</v>
      </c>
      <c r="K15" s="527">
        <f t="shared" ref="K15:K16" si="6">I15/C15</f>
        <v>0.25721731513083052</v>
      </c>
      <c r="L15" s="526">
        <f>J15/D15</f>
        <v>0.28000000000000036</v>
      </c>
    </row>
    <row r="16" spans="2:13">
      <c r="B16" s="529" t="s">
        <v>2421</v>
      </c>
      <c r="C16" s="524">
        <v>2308639</v>
      </c>
      <c r="D16" s="524">
        <v>3879707.1669374937</v>
      </c>
      <c r="E16" s="525">
        <f t="shared" ref="E16:E17" si="7">D16-C16</f>
        <v>1571068.1669374937</v>
      </c>
      <c r="F16" s="526">
        <f t="shared" ref="F16:F17" si="8">E16/C16</f>
        <v>0.68051703490129622</v>
      </c>
      <c r="H16" s="529" t="s">
        <v>2422</v>
      </c>
      <c r="I16" s="524">
        <v>483273.20199999999</v>
      </c>
      <c r="J16" s="524">
        <v>969926.79173437296</v>
      </c>
      <c r="K16" s="527">
        <f t="shared" si="6"/>
        <v>0.20933251235901326</v>
      </c>
      <c r="L16" s="526">
        <f>J16/D16</f>
        <v>0.24999999999999989</v>
      </c>
    </row>
    <row r="17" spans="2:12">
      <c r="B17" s="538" t="s">
        <v>2423</v>
      </c>
      <c r="C17" s="539">
        <v>18564</v>
      </c>
      <c r="D17" s="568">
        <v>191000</v>
      </c>
      <c r="E17" s="540">
        <f t="shared" si="7"/>
        <v>172436</v>
      </c>
      <c r="F17" s="526">
        <f t="shared" si="8"/>
        <v>9.2887308769661718</v>
      </c>
      <c r="H17" s="529" t="s">
        <v>2424</v>
      </c>
      <c r="I17" s="524">
        <v>4355.473</v>
      </c>
      <c r="J17" s="531">
        <v>45840</v>
      </c>
      <c r="K17" s="527">
        <f>I17/C17</f>
        <v>0.23461931695755225</v>
      </c>
      <c r="L17" s="526">
        <f>J17/D17</f>
        <v>0.24</v>
      </c>
    </row>
    <row r="18" spans="2:12">
      <c r="B18" s="543"/>
      <c r="C18" s="524"/>
      <c r="D18" s="531"/>
      <c r="E18" s="531"/>
      <c r="F18" s="532"/>
      <c r="H18" s="533"/>
      <c r="I18" s="531"/>
      <c r="J18" s="531"/>
      <c r="K18" s="531"/>
      <c r="L18" s="532"/>
    </row>
    <row r="19" spans="2:12">
      <c r="B19" s="534" t="s">
        <v>2427</v>
      </c>
      <c r="C19" s="535"/>
      <c r="D19" s="535"/>
      <c r="E19" s="536"/>
      <c r="F19" s="537"/>
      <c r="H19" s="534" t="s">
        <v>2427</v>
      </c>
      <c r="I19" s="531"/>
      <c r="J19" s="531"/>
      <c r="K19" s="531"/>
      <c r="L19" s="532"/>
    </row>
    <row r="20" spans="2:12">
      <c r="B20" s="529" t="s">
        <v>2419</v>
      </c>
      <c r="C20" s="524">
        <v>2167439</v>
      </c>
      <c r="D20" s="524">
        <v>2974876.9218562082</v>
      </c>
      <c r="E20" s="525">
        <f>D20-C20</f>
        <v>807437.92185620824</v>
      </c>
      <c r="F20" s="526">
        <f>E20/C20</f>
        <v>0.37253086331666463</v>
      </c>
      <c r="H20" s="529" t="s">
        <v>2420</v>
      </c>
      <c r="I20" s="524">
        <v>547951.49600000004</v>
      </c>
      <c r="J20" s="524">
        <v>832965.53811973799</v>
      </c>
      <c r="K20" s="527">
        <f t="shared" ref="K20:K21" si="9">I20/C20</f>
        <v>0.25281057321567069</v>
      </c>
      <c r="L20" s="526">
        <f>J20/D20</f>
        <v>0.27999999999999992</v>
      </c>
    </row>
    <row r="21" spans="2:12">
      <c r="B21" s="538" t="s">
        <v>2421</v>
      </c>
      <c r="C21" s="539">
        <v>496476</v>
      </c>
      <c r="D21" s="539">
        <v>687324.47045277723</v>
      </c>
      <c r="E21" s="540">
        <f t="shared" ref="E21" si="10">D21-C21</f>
        <v>190848.47045277723</v>
      </c>
      <c r="F21" s="541">
        <f t="shared" ref="F21" si="11">E21/C21</f>
        <v>0.38440623605728619</v>
      </c>
      <c r="H21" s="529" t="s">
        <v>2422</v>
      </c>
      <c r="I21" s="524">
        <v>105789.978</v>
      </c>
      <c r="J21" s="524">
        <v>171831.11761319399</v>
      </c>
      <c r="K21" s="527">
        <f t="shared" si="9"/>
        <v>0.21308175621782321</v>
      </c>
      <c r="L21" s="526">
        <f>J21/D21</f>
        <v>0.24999999999999953</v>
      </c>
    </row>
    <row r="22" spans="2:12">
      <c r="B22" s="544" t="s">
        <v>2423</v>
      </c>
      <c r="C22" s="524">
        <v>6636</v>
      </c>
      <c r="D22" s="569">
        <v>12000</v>
      </c>
      <c r="E22" s="540">
        <f t="shared" ref="E22" si="12">D22-C22</f>
        <v>5364</v>
      </c>
      <c r="F22" s="541">
        <f t="shared" ref="F22" si="13">E22/C22</f>
        <v>0.80831826401446649</v>
      </c>
      <c r="H22" s="529" t="s">
        <v>2424</v>
      </c>
      <c r="I22" s="524">
        <v>1655.6869999999999</v>
      </c>
      <c r="J22" s="569">
        <v>2880</v>
      </c>
      <c r="K22" s="527">
        <f>I22/C22</f>
        <v>0.24950075346594333</v>
      </c>
      <c r="L22" s="526">
        <f>J22/D22</f>
        <v>0.24</v>
      </c>
    </row>
    <row r="23" spans="2:12">
      <c r="B23" s="533"/>
      <c r="C23" s="524"/>
      <c r="D23" s="531"/>
      <c r="E23" s="531"/>
      <c r="F23" s="532"/>
      <c r="H23" s="533"/>
      <c r="I23" s="531"/>
      <c r="J23" s="531"/>
      <c r="K23" s="531"/>
      <c r="L23" s="532"/>
    </row>
    <row r="24" spans="2:12">
      <c r="B24" s="534" t="s">
        <v>2428</v>
      </c>
      <c r="C24" s="535"/>
      <c r="D24" s="536"/>
      <c r="E24" s="536"/>
      <c r="F24" s="537"/>
      <c r="H24" s="534" t="s">
        <v>2428</v>
      </c>
      <c r="I24" s="531"/>
      <c r="J24" s="531"/>
      <c r="K24" s="531"/>
      <c r="L24" s="532"/>
    </row>
    <row r="25" spans="2:12">
      <c r="B25" s="529" t="s">
        <v>2419</v>
      </c>
      <c r="C25" s="524">
        <v>255290</v>
      </c>
      <c r="D25" s="524">
        <v>313837.22949536802</v>
      </c>
      <c r="E25" s="525">
        <f>D25-C25</f>
        <v>58547.229495368025</v>
      </c>
      <c r="F25" s="526">
        <f>E25/C25</f>
        <v>0.22933616473566543</v>
      </c>
      <c r="H25" s="529" t="s">
        <v>2420</v>
      </c>
      <c r="I25" s="524">
        <v>65393.911</v>
      </c>
      <c r="J25" s="524">
        <v>94151.168848610396</v>
      </c>
      <c r="K25" s="527">
        <f t="shared" ref="K25:L26" si="14">I25/C25</f>
        <v>0.25615539582435659</v>
      </c>
      <c r="L25" s="526">
        <f>J25/D25</f>
        <v>0.3</v>
      </c>
    </row>
    <row r="26" spans="2:12">
      <c r="B26" s="529" t="s">
        <v>2421</v>
      </c>
      <c r="C26" s="524">
        <v>1637897</v>
      </c>
      <c r="D26" s="524">
        <v>1951854.7463015071</v>
      </c>
      <c r="E26" s="525">
        <f t="shared" ref="E26:E27" si="15">D26-C26</f>
        <v>313957.74630150711</v>
      </c>
      <c r="F26" s="526">
        <f t="shared" ref="F26:F27" si="16">E26/C26</f>
        <v>0.19168344914332655</v>
      </c>
      <c r="H26" s="529" t="s">
        <v>2422</v>
      </c>
      <c r="I26" s="524">
        <v>356221.43400000001</v>
      </c>
      <c r="J26" s="524">
        <v>487963.68657537701</v>
      </c>
      <c r="K26" s="527">
        <f t="shared" si="14"/>
        <v>0.21748707885782806</v>
      </c>
      <c r="L26" s="526">
        <f t="shared" si="14"/>
        <v>0.25000000000000011</v>
      </c>
    </row>
    <row r="27" spans="2:12">
      <c r="B27" s="538" t="s">
        <v>2429</v>
      </c>
      <c r="C27" s="539">
        <v>97860</v>
      </c>
      <c r="D27" s="539">
        <v>123854.33587559067</v>
      </c>
      <c r="E27" s="540">
        <f t="shared" si="15"/>
        <v>25994.335875590667</v>
      </c>
      <c r="F27" s="541">
        <f t="shared" si="16"/>
        <v>0.26562779353761157</v>
      </c>
      <c r="H27" s="529" t="s">
        <v>2430</v>
      </c>
      <c r="I27" s="531"/>
      <c r="J27" s="524">
        <v>29725.040610141801</v>
      </c>
      <c r="K27" s="531"/>
      <c r="L27" s="526">
        <f>J27/D27</f>
        <v>0.24000000000000032</v>
      </c>
    </row>
    <row r="28" spans="2:12">
      <c r="B28" s="533"/>
      <c r="C28" s="524"/>
      <c r="D28" s="531"/>
      <c r="E28" s="531"/>
      <c r="F28" s="532"/>
      <c r="H28" s="533"/>
      <c r="I28" s="531"/>
      <c r="J28" s="531"/>
      <c r="K28" s="531"/>
      <c r="L28" s="532"/>
    </row>
    <row r="29" spans="2:12">
      <c r="B29" s="534" t="s">
        <v>2431</v>
      </c>
      <c r="C29" s="535"/>
      <c r="D29" s="536"/>
      <c r="E29" s="536"/>
      <c r="F29" s="537"/>
      <c r="H29" s="534" t="s">
        <v>2431</v>
      </c>
      <c r="I29" s="531"/>
      <c r="J29" s="531"/>
      <c r="K29" s="531"/>
      <c r="L29" s="532"/>
    </row>
    <row r="30" spans="2:12">
      <c r="B30" s="529" t="s">
        <v>2419</v>
      </c>
      <c r="C30" s="524">
        <v>480939</v>
      </c>
      <c r="D30" s="524">
        <v>664797.40259740257</v>
      </c>
      <c r="E30" s="525">
        <f>D30-C30</f>
        <v>183858.40259740257</v>
      </c>
      <c r="F30" s="542">
        <f>E30/C30</f>
        <v>0.38229048298724488</v>
      </c>
      <c r="G30" s="545"/>
      <c r="H30" s="529" t="s">
        <v>2420</v>
      </c>
      <c r="I30" s="524">
        <v>125743.31999999999</v>
      </c>
      <c r="J30" s="524">
        <v>199439.22077922101</v>
      </c>
      <c r="K30" s="527">
        <f t="shared" ref="K30:L31" si="17">I30/C30</f>
        <v>0.26145378104083883</v>
      </c>
      <c r="L30" s="526">
        <f>J30/D30</f>
        <v>0.30000000000000038</v>
      </c>
    </row>
    <row r="31" spans="2:12">
      <c r="B31" s="529" t="s">
        <v>2421</v>
      </c>
      <c r="C31" s="524">
        <v>98966</v>
      </c>
      <c r="D31" s="524">
        <v>282800</v>
      </c>
      <c r="E31" s="525">
        <f t="shared" ref="E31:E32" si="18">D31-C31</f>
        <v>183834</v>
      </c>
      <c r="F31" s="526">
        <f t="shared" ref="F31:F32" si="19">E31/C31</f>
        <v>1.8575470363559201</v>
      </c>
      <c r="H31" s="529" t="s">
        <v>2422</v>
      </c>
      <c r="I31" s="524">
        <v>20092.82</v>
      </c>
      <c r="J31" s="524">
        <v>70700</v>
      </c>
      <c r="K31" s="527">
        <f t="shared" si="17"/>
        <v>0.20302750439544895</v>
      </c>
      <c r="L31" s="526">
        <f t="shared" si="17"/>
        <v>0.25</v>
      </c>
    </row>
    <row r="32" spans="2:12">
      <c r="B32" s="538" t="s">
        <v>2429</v>
      </c>
      <c r="C32" s="539">
        <v>14545</v>
      </c>
      <c r="D32" s="539">
        <v>420000</v>
      </c>
      <c r="E32" s="540">
        <f t="shared" si="18"/>
        <v>405455</v>
      </c>
      <c r="F32" s="546">
        <f t="shared" si="19"/>
        <v>27.875902371949124</v>
      </c>
      <c r="G32" s="545"/>
      <c r="H32" s="529" t="s">
        <v>2430</v>
      </c>
      <c r="I32" s="531"/>
      <c r="J32" s="524">
        <v>168000</v>
      </c>
      <c r="K32" s="527"/>
      <c r="L32" s="526">
        <f>J32/D32</f>
        <v>0.4</v>
      </c>
    </row>
    <row r="33" spans="2:12">
      <c r="B33" s="533"/>
      <c r="C33" s="524"/>
      <c r="D33" s="531"/>
      <c r="E33" s="531"/>
      <c r="F33" s="532"/>
      <c r="H33" s="533"/>
      <c r="I33" s="531"/>
      <c r="J33" s="531"/>
      <c r="K33" s="531"/>
      <c r="L33" s="532"/>
    </row>
    <row r="34" spans="2:12">
      <c r="B34" s="547" t="s">
        <v>2451</v>
      </c>
      <c r="C34" s="548">
        <f>C10+C15+C5+C20+C25+C30</f>
        <v>15271642</v>
      </c>
      <c r="D34" s="548">
        <f t="shared" ref="D34" si="20">D10+D15+D5+D20+D25+D30</f>
        <v>20044079.104318213</v>
      </c>
      <c r="E34" s="548">
        <f>D34-C34</f>
        <v>4772437.1043182127</v>
      </c>
      <c r="F34" s="549">
        <f>E34/C34</f>
        <v>0.31250320720707131</v>
      </c>
      <c r="H34" s="547" t="s">
        <v>2432</v>
      </c>
      <c r="I34" s="548">
        <f>I10+I15+I5+I20+I25+I30</f>
        <v>4091488.0279999999</v>
      </c>
      <c r="J34" s="548">
        <f>J10+J15+J5+J20+J25+J30</f>
        <v>5777584.6836601244</v>
      </c>
      <c r="K34" s="550">
        <f>I34/C34</f>
        <v>0.26791408729984634</v>
      </c>
      <c r="L34" s="549">
        <f t="shared" ref="K34:L37" si="21">J34/D34</f>
        <v>0.28824395740961856</v>
      </c>
    </row>
    <row r="35" spans="2:12">
      <c r="B35" s="547" t="s">
        <v>2433</v>
      </c>
      <c r="C35" s="548">
        <f>C6+C11+C16+C21+C26+C31</f>
        <v>8698763</v>
      </c>
      <c r="D35" s="548">
        <f>D6+D11+D16+D21+D26+D31</f>
        <v>13206883.197861502</v>
      </c>
      <c r="E35" s="548">
        <f>D35-C35</f>
        <v>4508120.1978615019</v>
      </c>
      <c r="F35" s="549">
        <f>E35/C35</f>
        <v>0.51824842197235421</v>
      </c>
      <c r="H35" s="547" t="s">
        <v>2434</v>
      </c>
      <c r="I35" s="548">
        <f>I6+I11+I16+I21+I26+I31</f>
        <v>1839306.03</v>
      </c>
      <c r="J35" s="548">
        <f t="shared" ref="J35:J36" si="22">J6+J11+J16+J21+J26+J31</f>
        <v>3301720.799465375</v>
      </c>
      <c r="K35" s="550">
        <f t="shared" si="21"/>
        <v>0.21144455021938177</v>
      </c>
      <c r="L35" s="549">
        <f t="shared" si="21"/>
        <v>0.24999999999999997</v>
      </c>
    </row>
    <row r="36" spans="2:12">
      <c r="B36" s="551" t="s">
        <v>2435</v>
      </c>
      <c r="C36" s="552">
        <f>C7+C12+C17+C22+C27+C32</f>
        <v>146173</v>
      </c>
      <c r="D36" s="552">
        <f>D7+D12+D17+D22+D27+D32</f>
        <v>770854.33587559068</v>
      </c>
      <c r="E36" s="548">
        <f>D36-C36</f>
        <v>624681.33587559068</v>
      </c>
      <c r="F36" s="553">
        <f>E36/C36</f>
        <v>4.2735753926894207</v>
      </c>
      <c r="H36" s="547" t="s">
        <v>2436</v>
      </c>
      <c r="I36" s="548">
        <f>I7+I12+I17+I22+I27+I32</f>
        <v>8496.9330000000009</v>
      </c>
      <c r="J36" s="548">
        <f t="shared" si="22"/>
        <v>252205.04061014182</v>
      </c>
      <c r="K36" s="550">
        <f t="shared" si="21"/>
        <v>5.8129292003311149E-2</v>
      </c>
      <c r="L36" s="549">
        <f t="shared" si="21"/>
        <v>0.32717600313380812</v>
      </c>
    </row>
    <row r="37" spans="2:12">
      <c r="B37" s="554" t="s">
        <v>2437</v>
      </c>
      <c r="C37" s="555">
        <f>SUM(C34:C36)</f>
        <v>24116578</v>
      </c>
      <c r="D37" s="555">
        <f t="shared" ref="D37:E37" si="23">SUM(D34:D36)</f>
        <v>34021816.63805531</v>
      </c>
      <c r="E37" s="555">
        <f t="shared" si="23"/>
        <v>9905238.6380553059</v>
      </c>
      <c r="F37" s="556">
        <f t="shared" ref="F37" si="24">E37/C37</f>
        <v>0.41072322275802586</v>
      </c>
      <c r="H37" s="554" t="s">
        <v>2437</v>
      </c>
      <c r="I37" s="555">
        <f>SUM(I34:I36)</f>
        <v>5939290.9910000004</v>
      </c>
      <c r="J37" s="555">
        <f t="shared" ref="J37" si="25">SUM(J34:J36)</f>
        <v>9331510.5237356424</v>
      </c>
      <c r="K37" s="557">
        <f t="shared" si="21"/>
        <v>0.24627420154716811</v>
      </c>
      <c r="L37" s="556">
        <f t="shared" si="21"/>
        <v>0.27428019564651418</v>
      </c>
    </row>
    <row r="38" spans="2:12">
      <c r="B38" s="570" t="s">
        <v>2452</v>
      </c>
      <c r="C38" s="558">
        <f>C4</f>
        <v>6496361.8160000006</v>
      </c>
      <c r="D38" s="558">
        <f t="shared" ref="D38" si="26">D4</f>
        <v>7648595.1168831158</v>
      </c>
      <c r="E38" s="571">
        <f>D38-C38</f>
        <v>1152233.3008831153</v>
      </c>
      <c r="F38" s="559">
        <f>E38/C38</f>
        <v>0.17736593704575693</v>
      </c>
      <c r="H38" s="570" t="s">
        <v>2454</v>
      </c>
      <c r="I38" s="558">
        <f>I4</f>
        <v>5798475.0620000008</v>
      </c>
      <c r="J38" s="558">
        <f t="shared" ref="J38" si="27">J4</f>
        <v>7138688.7757575801</v>
      </c>
      <c r="K38" s="559">
        <f>I38/C38</f>
        <v>0.89257267779002669</v>
      </c>
      <c r="L38" s="559">
        <f>J38/D38</f>
        <v>0.93333333333333401</v>
      </c>
    </row>
    <row r="39" spans="2:12" s="572" customFormat="1" ht="15.75" thickBot="1">
      <c r="B39" s="573" t="s">
        <v>2453</v>
      </c>
      <c r="C39" s="574">
        <f>C37+C38</f>
        <v>30612939.816</v>
      </c>
      <c r="D39" s="574">
        <f t="shared" ref="D39" si="28">D37+D38</f>
        <v>41670411.754938424</v>
      </c>
      <c r="E39" s="575">
        <f>D39-C39</f>
        <v>11057471.938938424</v>
      </c>
      <c r="F39" s="576">
        <f>E39/C39</f>
        <v>0.36120255047047728</v>
      </c>
      <c r="H39" s="577" t="s">
        <v>2455</v>
      </c>
      <c r="I39" s="578">
        <f>I37+I38</f>
        <v>11737766.053000001</v>
      </c>
      <c r="J39" s="578">
        <f t="shared" ref="J39" si="29">J37+J38</f>
        <v>16470199.299493223</v>
      </c>
      <c r="K39" s="579">
        <f>I39/C39</f>
        <v>0.38342498706593353</v>
      </c>
      <c r="L39" s="580">
        <f>J39/D39</f>
        <v>0.3952492573472427</v>
      </c>
    </row>
    <row r="40" spans="2:12" ht="15.75" thickTop="1"/>
    <row r="41" spans="2:12">
      <c r="C41" s="571"/>
      <c r="D41" s="571"/>
      <c r="E41" s="581"/>
    </row>
    <row r="43" spans="2:12">
      <c r="D43" s="581"/>
    </row>
    <row r="44" spans="2:12">
      <c r="D44" s="581"/>
    </row>
  </sheetData>
  <mergeCells count="4">
    <mergeCell ref="C2:D2"/>
    <mergeCell ref="E2:F2"/>
    <mergeCell ref="I2:J2"/>
    <mergeCell ref="K2:L2"/>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S111"/>
  <sheetViews>
    <sheetView workbookViewId="0">
      <pane xSplit="3" ySplit="9" topLeftCell="J10" activePane="bottomRight" state="frozen"/>
      <selection pane="topRight" activeCell="D1" sqref="D1"/>
      <selection pane="bottomLeft" activeCell="A11" sqref="A11"/>
      <selection pane="bottomRight" activeCell="M16" sqref="M16"/>
    </sheetView>
  </sheetViews>
  <sheetFormatPr defaultRowHeight="12"/>
  <cols>
    <col min="1" max="1" width="3.7109375" style="296" customWidth="1"/>
    <col min="2" max="2" width="13.7109375" style="296" customWidth="1"/>
    <col min="3" max="4" width="21" style="296" customWidth="1"/>
    <col min="5" max="11" width="12.28515625" style="296" customWidth="1"/>
    <col min="12" max="12" width="14" style="296" customWidth="1"/>
    <col min="13" max="16" width="12.7109375" style="296" bestFit="1" customWidth="1"/>
    <col min="17" max="17" width="11.85546875" style="296" customWidth="1"/>
    <col min="18" max="18" width="11.42578125" style="296" bestFit="1" customWidth="1"/>
    <col min="19" max="19" width="10.42578125" style="296" bestFit="1" customWidth="1"/>
    <col min="20" max="20" width="9.140625" style="296"/>
    <col min="21" max="21" width="8.85546875" style="296" bestFit="1" customWidth="1"/>
    <col min="22" max="263" width="9.140625" style="296"/>
    <col min="264" max="264" width="3.7109375" style="296" customWidth="1"/>
    <col min="265" max="265" width="7.42578125" style="296" customWidth="1"/>
    <col min="266" max="266" width="19.5703125" style="296" customWidth="1"/>
    <col min="267" max="270" width="11" style="296" customWidth="1"/>
    <col min="271" max="271" width="10" style="296" customWidth="1"/>
    <col min="272" max="272" width="9.140625" style="296"/>
    <col min="273" max="273" width="8.85546875" style="296" bestFit="1" customWidth="1"/>
    <col min="274" max="276" width="9.140625" style="296"/>
    <col min="277" max="277" width="8.85546875" style="296" bestFit="1" customWidth="1"/>
    <col min="278" max="519" width="9.140625" style="296"/>
    <col min="520" max="520" width="3.7109375" style="296" customWidth="1"/>
    <col min="521" max="521" width="7.42578125" style="296" customWidth="1"/>
    <col min="522" max="522" width="19.5703125" style="296" customWidth="1"/>
    <col min="523" max="526" width="11" style="296" customWidth="1"/>
    <col min="527" max="527" width="10" style="296" customWidth="1"/>
    <col min="528" max="528" width="9.140625" style="296"/>
    <col min="529" max="529" width="8.85546875" style="296" bestFit="1" customWidth="1"/>
    <col min="530" max="532" width="9.140625" style="296"/>
    <col min="533" max="533" width="8.85546875" style="296" bestFit="1" customWidth="1"/>
    <col min="534" max="775" width="9.140625" style="296"/>
    <col min="776" max="776" width="3.7109375" style="296" customWidth="1"/>
    <col min="777" max="777" width="7.42578125" style="296" customWidth="1"/>
    <col min="778" max="778" width="19.5703125" style="296" customWidth="1"/>
    <col min="779" max="782" width="11" style="296" customWidth="1"/>
    <col min="783" max="783" width="10" style="296" customWidth="1"/>
    <col min="784" max="784" width="9.140625" style="296"/>
    <col min="785" max="785" width="8.85546875" style="296" bestFit="1" customWidth="1"/>
    <col min="786" max="788" width="9.140625" style="296"/>
    <col min="789" max="789" width="8.85546875" style="296" bestFit="1" customWidth="1"/>
    <col min="790" max="1031" width="9.140625" style="296"/>
    <col min="1032" max="1032" width="3.7109375" style="296" customWidth="1"/>
    <col min="1033" max="1033" width="7.42578125" style="296" customWidth="1"/>
    <col min="1034" max="1034" width="19.5703125" style="296" customWidth="1"/>
    <col min="1035" max="1038" width="11" style="296" customWidth="1"/>
    <col min="1039" max="1039" width="10" style="296" customWidth="1"/>
    <col min="1040" max="1040" width="9.140625" style="296"/>
    <col min="1041" max="1041" width="8.85546875" style="296" bestFit="1" customWidth="1"/>
    <col min="1042" max="1044" width="9.140625" style="296"/>
    <col min="1045" max="1045" width="8.85546875" style="296" bestFit="1" customWidth="1"/>
    <col min="1046" max="1287" width="9.140625" style="296"/>
    <col min="1288" max="1288" width="3.7109375" style="296" customWidth="1"/>
    <col min="1289" max="1289" width="7.42578125" style="296" customWidth="1"/>
    <col min="1290" max="1290" width="19.5703125" style="296" customWidth="1"/>
    <col min="1291" max="1294" width="11" style="296" customWidth="1"/>
    <col min="1295" max="1295" width="10" style="296" customWidth="1"/>
    <col min="1296" max="1296" width="9.140625" style="296"/>
    <col min="1297" max="1297" width="8.85546875" style="296" bestFit="1" customWidth="1"/>
    <col min="1298" max="1300" width="9.140625" style="296"/>
    <col min="1301" max="1301" width="8.85546875" style="296" bestFit="1" customWidth="1"/>
    <col min="1302" max="1543" width="9.140625" style="296"/>
    <col min="1544" max="1544" width="3.7109375" style="296" customWidth="1"/>
    <col min="1545" max="1545" width="7.42578125" style="296" customWidth="1"/>
    <col min="1546" max="1546" width="19.5703125" style="296" customWidth="1"/>
    <col min="1547" max="1550" width="11" style="296" customWidth="1"/>
    <col min="1551" max="1551" width="10" style="296" customWidth="1"/>
    <col min="1552" max="1552" width="9.140625" style="296"/>
    <col min="1553" max="1553" width="8.85546875" style="296" bestFit="1" customWidth="1"/>
    <col min="1554" max="1556" width="9.140625" style="296"/>
    <col min="1557" max="1557" width="8.85546875" style="296" bestFit="1" customWidth="1"/>
    <col min="1558" max="1799" width="9.140625" style="296"/>
    <col min="1800" max="1800" width="3.7109375" style="296" customWidth="1"/>
    <col min="1801" max="1801" width="7.42578125" style="296" customWidth="1"/>
    <col min="1802" max="1802" width="19.5703125" style="296" customWidth="1"/>
    <col min="1803" max="1806" width="11" style="296" customWidth="1"/>
    <col min="1807" max="1807" width="10" style="296" customWidth="1"/>
    <col min="1808" max="1808" width="9.140625" style="296"/>
    <col min="1809" max="1809" width="8.85546875" style="296" bestFit="1" customWidth="1"/>
    <col min="1810" max="1812" width="9.140625" style="296"/>
    <col min="1813" max="1813" width="8.85546875" style="296" bestFit="1" customWidth="1"/>
    <col min="1814" max="2055" width="9.140625" style="296"/>
    <col min="2056" max="2056" width="3.7109375" style="296" customWidth="1"/>
    <col min="2057" max="2057" width="7.42578125" style="296" customWidth="1"/>
    <col min="2058" max="2058" width="19.5703125" style="296" customWidth="1"/>
    <col min="2059" max="2062" width="11" style="296" customWidth="1"/>
    <col min="2063" max="2063" width="10" style="296" customWidth="1"/>
    <col min="2064" max="2064" width="9.140625" style="296"/>
    <col min="2065" max="2065" width="8.85546875" style="296" bestFit="1" customWidth="1"/>
    <col min="2066" max="2068" width="9.140625" style="296"/>
    <col min="2069" max="2069" width="8.85546875" style="296" bestFit="1" customWidth="1"/>
    <col min="2070" max="2311" width="9.140625" style="296"/>
    <col min="2312" max="2312" width="3.7109375" style="296" customWidth="1"/>
    <col min="2313" max="2313" width="7.42578125" style="296" customWidth="1"/>
    <col min="2314" max="2314" width="19.5703125" style="296" customWidth="1"/>
    <col min="2315" max="2318" width="11" style="296" customWidth="1"/>
    <col min="2319" max="2319" width="10" style="296" customWidth="1"/>
    <col min="2320" max="2320" width="9.140625" style="296"/>
    <col min="2321" max="2321" width="8.85546875" style="296" bestFit="1" customWidth="1"/>
    <col min="2322" max="2324" width="9.140625" style="296"/>
    <col min="2325" max="2325" width="8.85546875" style="296" bestFit="1" customWidth="1"/>
    <col min="2326" max="2567" width="9.140625" style="296"/>
    <col min="2568" max="2568" width="3.7109375" style="296" customWidth="1"/>
    <col min="2569" max="2569" width="7.42578125" style="296" customWidth="1"/>
    <col min="2570" max="2570" width="19.5703125" style="296" customWidth="1"/>
    <col min="2571" max="2574" width="11" style="296" customWidth="1"/>
    <col min="2575" max="2575" width="10" style="296" customWidth="1"/>
    <col min="2576" max="2576" width="9.140625" style="296"/>
    <col min="2577" max="2577" width="8.85546875" style="296" bestFit="1" customWidth="1"/>
    <col min="2578" max="2580" width="9.140625" style="296"/>
    <col min="2581" max="2581" width="8.85546875" style="296" bestFit="1" customWidth="1"/>
    <col min="2582" max="2823" width="9.140625" style="296"/>
    <col min="2824" max="2824" width="3.7109375" style="296" customWidth="1"/>
    <col min="2825" max="2825" width="7.42578125" style="296" customWidth="1"/>
    <col min="2826" max="2826" width="19.5703125" style="296" customWidth="1"/>
    <col min="2827" max="2830" width="11" style="296" customWidth="1"/>
    <col min="2831" max="2831" width="10" style="296" customWidth="1"/>
    <col min="2832" max="2832" width="9.140625" style="296"/>
    <col min="2833" max="2833" width="8.85546875" style="296" bestFit="1" customWidth="1"/>
    <col min="2834" max="2836" width="9.140625" style="296"/>
    <col min="2837" max="2837" width="8.85546875" style="296" bestFit="1" customWidth="1"/>
    <col min="2838" max="3079" width="9.140625" style="296"/>
    <col min="3080" max="3080" width="3.7109375" style="296" customWidth="1"/>
    <col min="3081" max="3081" width="7.42578125" style="296" customWidth="1"/>
    <col min="3082" max="3082" width="19.5703125" style="296" customWidth="1"/>
    <col min="3083" max="3086" width="11" style="296" customWidth="1"/>
    <col min="3087" max="3087" width="10" style="296" customWidth="1"/>
    <col min="3088" max="3088" width="9.140625" style="296"/>
    <col min="3089" max="3089" width="8.85546875" style="296" bestFit="1" customWidth="1"/>
    <col min="3090" max="3092" width="9.140625" style="296"/>
    <col min="3093" max="3093" width="8.85546875" style="296" bestFit="1" customWidth="1"/>
    <col min="3094" max="3335" width="9.140625" style="296"/>
    <col min="3336" max="3336" width="3.7109375" style="296" customWidth="1"/>
    <col min="3337" max="3337" width="7.42578125" style="296" customWidth="1"/>
    <col min="3338" max="3338" width="19.5703125" style="296" customWidth="1"/>
    <col min="3339" max="3342" width="11" style="296" customWidth="1"/>
    <col min="3343" max="3343" width="10" style="296" customWidth="1"/>
    <col min="3344" max="3344" width="9.140625" style="296"/>
    <col min="3345" max="3345" width="8.85546875" style="296" bestFit="1" customWidth="1"/>
    <col min="3346" max="3348" width="9.140625" style="296"/>
    <col min="3349" max="3349" width="8.85546875" style="296" bestFit="1" customWidth="1"/>
    <col min="3350" max="3591" width="9.140625" style="296"/>
    <col min="3592" max="3592" width="3.7109375" style="296" customWidth="1"/>
    <col min="3593" max="3593" width="7.42578125" style="296" customWidth="1"/>
    <col min="3594" max="3594" width="19.5703125" style="296" customWidth="1"/>
    <col min="3595" max="3598" width="11" style="296" customWidth="1"/>
    <col min="3599" max="3599" width="10" style="296" customWidth="1"/>
    <col min="3600" max="3600" width="9.140625" style="296"/>
    <col min="3601" max="3601" width="8.85546875" style="296" bestFit="1" customWidth="1"/>
    <col min="3602" max="3604" width="9.140625" style="296"/>
    <col min="3605" max="3605" width="8.85546875" style="296" bestFit="1" customWidth="1"/>
    <col min="3606" max="3847" width="9.140625" style="296"/>
    <col min="3848" max="3848" width="3.7109375" style="296" customWidth="1"/>
    <col min="3849" max="3849" width="7.42578125" style="296" customWidth="1"/>
    <col min="3850" max="3850" width="19.5703125" style="296" customWidth="1"/>
    <col min="3851" max="3854" width="11" style="296" customWidth="1"/>
    <col min="3855" max="3855" width="10" style="296" customWidth="1"/>
    <col min="3856" max="3856" width="9.140625" style="296"/>
    <col min="3857" max="3857" width="8.85546875" style="296" bestFit="1" customWidth="1"/>
    <col min="3858" max="3860" width="9.140625" style="296"/>
    <col min="3861" max="3861" width="8.85546875" style="296" bestFit="1" customWidth="1"/>
    <col min="3862" max="4103" width="9.140625" style="296"/>
    <col min="4104" max="4104" width="3.7109375" style="296" customWidth="1"/>
    <col min="4105" max="4105" width="7.42578125" style="296" customWidth="1"/>
    <col min="4106" max="4106" width="19.5703125" style="296" customWidth="1"/>
    <col min="4107" max="4110" width="11" style="296" customWidth="1"/>
    <col min="4111" max="4111" width="10" style="296" customWidth="1"/>
    <col min="4112" max="4112" width="9.140625" style="296"/>
    <col min="4113" max="4113" width="8.85546875" style="296" bestFit="1" customWidth="1"/>
    <col min="4114" max="4116" width="9.140625" style="296"/>
    <col min="4117" max="4117" width="8.85546875" style="296" bestFit="1" customWidth="1"/>
    <col min="4118" max="4359" width="9.140625" style="296"/>
    <col min="4360" max="4360" width="3.7109375" style="296" customWidth="1"/>
    <col min="4361" max="4361" width="7.42578125" style="296" customWidth="1"/>
    <col min="4362" max="4362" width="19.5703125" style="296" customWidth="1"/>
    <col min="4363" max="4366" width="11" style="296" customWidth="1"/>
    <col min="4367" max="4367" width="10" style="296" customWidth="1"/>
    <col min="4368" max="4368" width="9.140625" style="296"/>
    <col min="4369" max="4369" width="8.85546875" style="296" bestFit="1" customWidth="1"/>
    <col min="4370" max="4372" width="9.140625" style="296"/>
    <col min="4373" max="4373" width="8.85546875" style="296" bestFit="1" customWidth="1"/>
    <col min="4374" max="4615" width="9.140625" style="296"/>
    <col min="4616" max="4616" width="3.7109375" style="296" customWidth="1"/>
    <col min="4617" max="4617" width="7.42578125" style="296" customWidth="1"/>
    <col min="4618" max="4618" width="19.5703125" style="296" customWidth="1"/>
    <col min="4619" max="4622" width="11" style="296" customWidth="1"/>
    <col min="4623" max="4623" width="10" style="296" customWidth="1"/>
    <col min="4624" max="4624" width="9.140625" style="296"/>
    <col min="4625" max="4625" width="8.85546875" style="296" bestFit="1" customWidth="1"/>
    <col min="4626" max="4628" width="9.140625" style="296"/>
    <col min="4629" max="4629" width="8.85546875" style="296" bestFit="1" customWidth="1"/>
    <col min="4630" max="4871" width="9.140625" style="296"/>
    <col min="4872" max="4872" width="3.7109375" style="296" customWidth="1"/>
    <col min="4873" max="4873" width="7.42578125" style="296" customWidth="1"/>
    <col min="4874" max="4874" width="19.5703125" style="296" customWidth="1"/>
    <col min="4875" max="4878" width="11" style="296" customWidth="1"/>
    <col min="4879" max="4879" width="10" style="296" customWidth="1"/>
    <col min="4880" max="4880" width="9.140625" style="296"/>
    <col min="4881" max="4881" width="8.85546875" style="296" bestFit="1" customWidth="1"/>
    <col min="4882" max="4884" width="9.140625" style="296"/>
    <col min="4885" max="4885" width="8.85546875" style="296" bestFit="1" customWidth="1"/>
    <col min="4886" max="5127" width="9.140625" style="296"/>
    <col min="5128" max="5128" width="3.7109375" style="296" customWidth="1"/>
    <col min="5129" max="5129" width="7.42578125" style="296" customWidth="1"/>
    <col min="5130" max="5130" width="19.5703125" style="296" customWidth="1"/>
    <col min="5131" max="5134" width="11" style="296" customWidth="1"/>
    <col min="5135" max="5135" width="10" style="296" customWidth="1"/>
    <col min="5136" max="5136" width="9.140625" style="296"/>
    <col min="5137" max="5137" width="8.85546875" style="296" bestFit="1" customWidth="1"/>
    <col min="5138" max="5140" width="9.140625" style="296"/>
    <col min="5141" max="5141" width="8.85546875" style="296" bestFit="1" customWidth="1"/>
    <col min="5142" max="5383" width="9.140625" style="296"/>
    <col min="5384" max="5384" width="3.7109375" style="296" customWidth="1"/>
    <col min="5385" max="5385" width="7.42578125" style="296" customWidth="1"/>
    <col min="5386" max="5386" width="19.5703125" style="296" customWidth="1"/>
    <col min="5387" max="5390" width="11" style="296" customWidth="1"/>
    <col min="5391" max="5391" width="10" style="296" customWidth="1"/>
    <col min="5392" max="5392" width="9.140625" style="296"/>
    <col min="5393" max="5393" width="8.85546875" style="296" bestFit="1" customWidth="1"/>
    <col min="5394" max="5396" width="9.140625" style="296"/>
    <col min="5397" max="5397" width="8.85546875" style="296" bestFit="1" customWidth="1"/>
    <col min="5398" max="5639" width="9.140625" style="296"/>
    <col min="5640" max="5640" width="3.7109375" style="296" customWidth="1"/>
    <col min="5641" max="5641" width="7.42578125" style="296" customWidth="1"/>
    <col min="5642" max="5642" width="19.5703125" style="296" customWidth="1"/>
    <col min="5643" max="5646" width="11" style="296" customWidth="1"/>
    <col min="5647" max="5647" width="10" style="296" customWidth="1"/>
    <col min="5648" max="5648" width="9.140625" style="296"/>
    <col min="5649" max="5649" width="8.85546875" style="296" bestFit="1" customWidth="1"/>
    <col min="5650" max="5652" width="9.140625" style="296"/>
    <col min="5653" max="5653" width="8.85546875" style="296" bestFit="1" customWidth="1"/>
    <col min="5654" max="5895" width="9.140625" style="296"/>
    <col min="5896" max="5896" width="3.7109375" style="296" customWidth="1"/>
    <col min="5897" max="5897" width="7.42578125" style="296" customWidth="1"/>
    <col min="5898" max="5898" width="19.5703125" style="296" customWidth="1"/>
    <col min="5899" max="5902" width="11" style="296" customWidth="1"/>
    <col min="5903" max="5903" width="10" style="296" customWidth="1"/>
    <col min="5904" max="5904" width="9.140625" style="296"/>
    <col min="5905" max="5905" width="8.85546875" style="296" bestFit="1" customWidth="1"/>
    <col min="5906" max="5908" width="9.140625" style="296"/>
    <col min="5909" max="5909" width="8.85546875" style="296" bestFit="1" customWidth="1"/>
    <col min="5910" max="6151" width="9.140625" style="296"/>
    <col min="6152" max="6152" width="3.7109375" style="296" customWidth="1"/>
    <col min="6153" max="6153" width="7.42578125" style="296" customWidth="1"/>
    <col min="6154" max="6154" width="19.5703125" style="296" customWidth="1"/>
    <col min="6155" max="6158" width="11" style="296" customWidth="1"/>
    <col min="6159" max="6159" width="10" style="296" customWidth="1"/>
    <col min="6160" max="6160" width="9.140625" style="296"/>
    <col min="6161" max="6161" width="8.85546875" style="296" bestFit="1" customWidth="1"/>
    <col min="6162" max="6164" width="9.140625" style="296"/>
    <col min="6165" max="6165" width="8.85546875" style="296" bestFit="1" customWidth="1"/>
    <col min="6166" max="6407" width="9.140625" style="296"/>
    <col min="6408" max="6408" width="3.7109375" style="296" customWidth="1"/>
    <col min="6409" max="6409" width="7.42578125" style="296" customWidth="1"/>
    <col min="6410" max="6410" width="19.5703125" style="296" customWidth="1"/>
    <col min="6411" max="6414" width="11" style="296" customWidth="1"/>
    <col min="6415" max="6415" width="10" style="296" customWidth="1"/>
    <col min="6416" max="6416" width="9.140625" style="296"/>
    <col min="6417" max="6417" width="8.85546875" style="296" bestFit="1" customWidth="1"/>
    <col min="6418" max="6420" width="9.140625" style="296"/>
    <col min="6421" max="6421" width="8.85546875" style="296" bestFit="1" customWidth="1"/>
    <col min="6422" max="6663" width="9.140625" style="296"/>
    <col min="6664" max="6664" width="3.7109375" style="296" customWidth="1"/>
    <col min="6665" max="6665" width="7.42578125" style="296" customWidth="1"/>
    <col min="6666" max="6666" width="19.5703125" style="296" customWidth="1"/>
    <col min="6667" max="6670" width="11" style="296" customWidth="1"/>
    <col min="6671" max="6671" width="10" style="296" customWidth="1"/>
    <col min="6672" max="6672" width="9.140625" style="296"/>
    <col min="6673" max="6673" width="8.85546875" style="296" bestFit="1" customWidth="1"/>
    <col min="6674" max="6676" width="9.140625" style="296"/>
    <col min="6677" max="6677" width="8.85546875" style="296" bestFit="1" customWidth="1"/>
    <col min="6678" max="6919" width="9.140625" style="296"/>
    <col min="6920" max="6920" width="3.7109375" style="296" customWidth="1"/>
    <col min="6921" max="6921" width="7.42578125" style="296" customWidth="1"/>
    <col min="6922" max="6922" width="19.5703125" style="296" customWidth="1"/>
    <col min="6923" max="6926" width="11" style="296" customWidth="1"/>
    <col min="6927" max="6927" width="10" style="296" customWidth="1"/>
    <col min="6928" max="6928" width="9.140625" style="296"/>
    <col min="6929" max="6929" width="8.85546875" style="296" bestFit="1" customWidth="1"/>
    <col min="6930" max="6932" width="9.140625" style="296"/>
    <col min="6933" max="6933" width="8.85546875" style="296" bestFit="1" customWidth="1"/>
    <col min="6934" max="7175" width="9.140625" style="296"/>
    <col min="7176" max="7176" width="3.7109375" style="296" customWidth="1"/>
    <col min="7177" max="7177" width="7.42578125" style="296" customWidth="1"/>
    <col min="7178" max="7178" width="19.5703125" style="296" customWidth="1"/>
    <col min="7179" max="7182" width="11" style="296" customWidth="1"/>
    <col min="7183" max="7183" width="10" style="296" customWidth="1"/>
    <col min="7184" max="7184" width="9.140625" style="296"/>
    <col min="7185" max="7185" width="8.85546875" style="296" bestFit="1" customWidth="1"/>
    <col min="7186" max="7188" width="9.140625" style="296"/>
    <col min="7189" max="7189" width="8.85546875" style="296" bestFit="1" customWidth="1"/>
    <col min="7190" max="7431" width="9.140625" style="296"/>
    <col min="7432" max="7432" width="3.7109375" style="296" customWidth="1"/>
    <col min="7433" max="7433" width="7.42578125" style="296" customWidth="1"/>
    <col min="7434" max="7434" width="19.5703125" style="296" customWidth="1"/>
    <col min="7435" max="7438" width="11" style="296" customWidth="1"/>
    <col min="7439" max="7439" width="10" style="296" customWidth="1"/>
    <col min="7440" max="7440" width="9.140625" style="296"/>
    <col min="7441" max="7441" width="8.85546875" style="296" bestFit="1" customWidth="1"/>
    <col min="7442" max="7444" width="9.140625" style="296"/>
    <col min="7445" max="7445" width="8.85546875" style="296" bestFit="1" customWidth="1"/>
    <col min="7446" max="7687" width="9.140625" style="296"/>
    <col min="7688" max="7688" width="3.7109375" style="296" customWidth="1"/>
    <col min="7689" max="7689" width="7.42578125" style="296" customWidth="1"/>
    <col min="7690" max="7690" width="19.5703125" style="296" customWidth="1"/>
    <col min="7691" max="7694" width="11" style="296" customWidth="1"/>
    <col min="7695" max="7695" width="10" style="296" customWidth="1"/>
    <col min="7696" max="7696" width="9.140625" style="296"/>
    <col min="7697" max="7697" width="8.85546875" style="296" bestFit="1" customWidth="1"/>
    <col min="7698" max="7700" width="9.140625" style="296"/>
    <col min="7701" max="7701" width="8.85546875" style="296" bestFit="1" customWidth="1"/>
    <col min="7702" max="7943" width="9.140625" style="296"/>
    <col min="7944" max="7944" width="3.7109375" style="296" customWidth="1"/>
    <col min="7945" max="7945" width="7.42578125" style="296" customWidth="1"/>
    <col min="7946" max="7946" width="19.5703125" style="296" customWidth="1"/>
    <col min="7947" max="7950" width="11" style="296" customWidth="1"/>
    <col min="7951" max="7951" width="10" style="296" customWidth="1"/>
    <col min="7952" max="7952" width="9.140625" style="296"/>
    <col min="7953" max="7953" width="8.85546875" style="296" bestFit="1" customWidth="1"/>
    <col min="7954" max="7956" width="9.140625" style="296"/>
    <col min="7957" max="7957" width="8.85546875" style="296" bestFit="1" customWidth="1"/>
    <col min="7958" max="8199" width="9.140625" style="296"/>
    <col min="8200" max="8200" width="3.7109375" style="296" customWidth="1"/>
    <col min="8201" max="8201" width="7.42578125" style="296" customWidth="1"/>
    <col min="8202" max="8202" width="19.5703125" style="296" customWidth="1"/>
    <col min="8203" max="8206" width="11" style="296" customWidth="1"/>
    <col min="8207" max="8207" width="10" style="296" customWidth="1"/>
    <col min="8208" max="8208" width="9.140625" style="296"/>
    <col min="8209" max="8209" width="8.85546875" style="296" bestFit="1" customWidth="1"/>
    <col min="8210" max="8212" width="9.140625" style="296"/>
    <col min="8213" max="8213" width="8.85546875" style="296" bestFit="1" customWidth="1"/>
    <col min="8214" max="8455" width="9.140625" style="296"/>
    <col min="8456" max="8456" width="3.7109375" style="296" customWidth="1"/>
    <col min="8457" max="8457" width="7.42578125" style="296" customWidth="1"/>
    <col min="8458" max="8458" width="19.5703125" style="296" customWidth="1"/>
    <col min="8459" max="8462" width="11" style="296" customWidth="1"/>
    <col min="8463" max="8463" width="10" style="296" customWidth="1"/>
    <col min="8464" max="8464" width="9.140625" style="296"/>
    <col min="8465" max="8465" width="8.85546875" style="296" bestFit="1" customWidth="1"/>
    <col min="8466" max="8468" width="9.140625" style="296"/>
    <col min="8469" max="8469" width="8.85546875" style="296" bestFit="1" customWidth="1"/>
    <col min="8470" max="8711" width="9.140625" style="296"/>
    <col min="8712" max="8712" width="3.7109375" style="296" customWidth="1"/>
    <col min="8713" max="8713" width="7.42578125" style="296" customWidth="1"/>
    <col min="8714" max="8714" width="19.5703125" style="296" customWidth="1"/>
    <col min="8715" max="8718" width="11" style="296" customWidth="1"/>
    <col min="8719" max="8719" width="10" style="296" customWidth="1"/>
    <col min="8720" max="8720" width="9.140625" style="296"/>
    <col min="8721" max="8721" width="8.85546875" style="296" bestFit="1" customWidth="1"/>
    <col min="8722" max="8724" width="9.140625" style="296"/>
    <col min="8725" max="8725" width="8.85546875" style="296" bestFit="1" customWidth="1"/>
    <col min="8726" max="8967" width="9.140625" style="296"/>
    <col min="8968" max="8968" width="3.7109375" style="296" customWidth="1"/>
    <col min="8969" max="8969" width="7.42578125" style="296" customWidth="1"/>
    <col min="8970" max="8970" width="19.5703125" style="296" customWidth="1"/>
    <col min="8971" max="8974" width="11" style="296" customWidth="1"/>
    <col min="8975" max="8975" width="10" style="296" customWidth="1"/>
    <col min="8976" max="8976" width="9.140625" style="296"/>
    <col min="8977" max="8977" width="8.85546875" style="296" bestFit="1" customWidth="1"/>
    <col min="8978" max="8980" width="9.140625" style="296"/>
    <col min="8981" max="8981" width="8.85546875" style="296" bestFit="1" customWidth="1"/>
    <col min="8982" max="9223" width="9.140625" style="296"/>
    <col min="9224" max="9224" width="3.7109375" style="296" customWidth="1"/>
    <col min="9225" max="9225" width="7.42578125" style="296" customWidth="1"/>
    <col min="9226" max="9226" width="19.5703125" style="296" customWidth="1"/>
    <col min="9227" max="9230" width="11" style="296" customWidth="1"/>
    <col min="9231" max="9231" width="10" style="296" customWidth="1"/>
    <col min="9232" max="9232" width="9.140625" style="296"/>
    <col min="9233" max="9233" width="8.85546875" style="296" bestFit="1" customWidth="1"/>
    <col min="9234" max="9236" width="9.140625" style="296"/>
    <col min="9237" max="9237" width="8.85546875" style="296" bestFit="1" customWidth="1"/>
    <col min="9238" max="9479" width="9.140625" style="296"/>
    <col min="9480" max="9480" width="3.7109375" style="296" customWidth="1"/>
    <col min="9481" max="9481" width="7.42578125" style="296" customWidth="1"/>
    <col min="9482" max="9482" width="19.5703125" style="296" customWidth="1"/>
    <col min="9483" max="9486" width="11" style="296" customWidth="1"/>
    <col min="9487" max="9487" width="10" style="296" customWidth="1"/>
    <col min="9488" max="9488" width="9.140625" style="296"/>
    <col min="9489" max="9489" width="8.85546875" style="296" bestFit="1" customWidth="1"/>
    <col min="9490" max="9492" width="9.140625" style="296"/>
    <col min="9493" max="9493" width="8.85546875" style="296" bestFit="1" customWidth="1"/>
    <col min="9494" max="9735" width="9.140625" style="296"/>
    <col min="9736" max="9736" width="3.7109375" style="296" customWidth="1"/>
    <col min="9737" max="9737" width="7.42578125" style="296" customWidth="1"/>
    <col min="9738" max="9738" width="19.5703125" style="296" customWidth="1"/>
    <col min="9739" max="9742" width="11" style="296" customWidth="1"/>
    <col min="9743" max="9743" width="10" style="296" customWidth="1"/>
    <col min="9744" max="9744" width="9.140625" style="296"/>
    <col min="9745" max="9745" width="8.85546875" style="296" bestFit="1" customWidth="1"/>
    <col min="9746" max="9748" width="9.140625" style="296"/>
    <col min="9749" max="9749" width="8.85546875" style="296" bestFit="1" customWidth="1"/>
    <col min="9750" max="9991" width="9.140625" style="296"/>
    <col min="9992" max="9992" width="3.7109375" style="296" customWidth="1"/>
    <col min="9993" max="9993" width="7.42578125" style="296" customWidth="1"/>
    <col min="9994" max="9994" width="19.5703125" style="296" customWidth="1"/>
    <col min="9995" max="9998" width="11" style="296" customWidth="1"/>
    <col min="9999" max="9999" width="10" style="296" customWidth="1"/>
    <col min="10000" max="10000" width="9.140625" style="296"/>
    <col min="10001" max="10001" width="8.85546875" style="296" bestFit="1" customWidth="1"/>
    <col min="10002" max="10004" width="9.140625" style="296"/>
    <col min="10005" max="10005" width="8.85546875" style="296" bestFit="1" customWidth="1"/>
    <col min="10006" max="10247" width="9.140625" style="296"/>
    <col min="10248" max="10248" width="3.7109375" style="296" customWidth="1"/>
    <col min="10249" max="10249" width="7.42578125" style="296" customWidth="1"/>
    <col min="10250" max="10250" width="19.5703125" style="296" customWidth="1"/>
    <col min="10251" max="10254" width="11" style="296" customWidth="1"/>
    <col min="10255" max="10255" width="10" style="296" customWidth="1"/>
    <col min="10256" max="10256" width="9.140625" style="296"/>
    <col min="10257" max="10257" width="8.85546875" style="296" bestFit="1" customWidth="1"/>
    <col min="10258" max="10260" width="9.140625" style="296"/>
    <col min="10261" max="10261" width="8.85546875" style="296" bestFit="1" customWidth="1"/>
    <col min="10262" max="10503" width="9.140625" style="296"/>
    <col min="10504" max="10504" width="3.7109375" style="296" customWidth="1"/>
    <col min="10505" max="10505" width="7.42578125" style="296" customWidth="1"/>
    <col min="10506" max="10506" width="19.5703125" style="296" customWidth="1"/>
    <col min="10507" max="10510" width="11" style="296" customWidth="1"/>
    <col min="10511" max="10511" width="10" style="296" customWidth="1"/>
    <col min="10512" max="10512" width="9.140625" style="296"/>
    <col min="10513" max="10513" width="8.85546875" style="296" bestFit="1" customWidth="1"/>
    <col min="10514" max="10516" width="9.140625" style="296"/>
    <col min="10517" max="10517" width="8.85546875" style="296" bestFit="1" customWidth="1"/>
    <col min="10518" max="10759" width="9.140625" style="296"/>
    <col min="10760" max="10760" width="3.7109375" style="296" customWidth="1"/>
    <col min="10761" max="10761" width="7.42578125" style="296" customWidth="1"/>
    <col min="10762" max="10762" width="19.5703125" style="296" customWidth="1"/>
    <col min="10763" max="10766" width="11" style="296" customWidth="1"/>
    <col min="10767" max="10767" width="10" style="296" customWidth="1"/>
    <col min="10768" max="10768" width="9.140625" style="296"/>
    <col min="10769" max="10769" width="8.85546875" style="296" bestFit="1" customWidth="1"/>
    <col min="10770" max="10772" width="9.140625" style="296"/>
    <col min="10773" max="10773" width="8.85546875" style="296" bestFit="1" customWidth="1"/>
    <col min="10774" max="11015" width="9.140625" style="296"/>
    <col min="11016" max="11016" width="3.7109375" style="296" customWidth="1"/>
    <col min="11017" max="11017" width="7.42578125" style="296" customWidth="1"/>
    <col min="11018" max="11018" width="19.5703125" style="296" customWidth="1"/>
    <col min="11019" max="11022" width="11" style="296" customWidth="1"/>
    <col min="11023" max="11023" width="10" style="296" customWidth="1"/>
    <col min="11024" max="11024" width="9.140625" style="296"/>
    <col min="11025" max="11025" width="8.85546875" style="296" bestFit="1" customWidth="1"/>
    <col min="11026" max="11028" width="9.140625" style="296"/>
    <col min="11029" max="11029" width="8.85546875" style="296" bestFit="1" customWidth="1"/>
    <col min="11030" max="11271" width="9.140625" style="296"/>
    <col min="11272" max="11272" width="3.7109375" style="296" customWidth="1"/>
    <col min="11273" max="11273" width="7.42578125" style="296" customWidth="1"/>
    <col min="11274" max="11274" width="19.5703125" style="296" customWidth="1"/>
    <col min="11275" max="11278" width="11" style="296" customWidth="1"/>
    <col min="11279" max="11279" width="10" style="296" customWidth="1"/>
    <col min="11280" max="11280" width="9.140625" style="296"/>
    <col min="11281" max="11281" width="8.85546875" style="296" bestFit="1" customWidth="1"/>
    <col min="11282" max="11284" width="9.140625" style="296"/>
    <col min="11285" max="11285" width="8.85546875" style="296" bestFit="1" customWidth="1"/>
    <col min="11286" max="11527" width="9.140625" style="296"/>
    <col min="11528" max="11528" width="3.7109375" style="296" customWidth="1"/>
    <col min="11529" max="11529" width="7.42578125" style="296" customWidth="1"/>
    <col min="11530" max="11530" width="19.5703125" style="296" customWidth="1"/>
    <col min="11531" max="11534" width="11" style="296" customWidth="1"/>
    <col min="11535" max="11535" width="10" style="296" customWidth="1"/>
    <col min="11536" max="11536" width="9.140625" style="296"/>
    <col min="11537" max="11537" width="8.85546875" style="296" bestFit="1" customWidth="1"/>
    <col min="11538" max="11540" width="9.140625" style="296"/>
    <col min="11541" max="11541" width="8.85546875" style="296" bestFit="1" customWidth="1"/>
    <col min="11542" max="11783" width="9.140625" style="296"/>
    <col min="11784" max="11784" width="3.7109375" style="296" customWidth="1"/>
    <col min="11785" max="11785" width="7.42578125" style="296" customWidth="1"/>
    <col min="11786" max="11786" width="19.5703125" style="296" customWidth="1"/>
    <col min="11787" max="11790" width="11" style="296" customWidth="1"/>
    <col min="11791" max="11791" width="10" style="296" customWidth="1"/>
    <col min="11792" max="11792" width="9.140625" style="296"/>
    <col min="11793" max="11793" width="8.85546875" style="296" bestFit="1" customWidth="1"/>
    <col min="11794" max="11796" width="9.140625" style="296"/>
    <col min="11797" max="11797" width="8.85546875" style="296" bestFit="1" customWidth="1"/>
    <col min="11798" max="12039" width="9.140625" style="296"/>
    <col min="12040" max="12040" width="3.7109375" style="296" customWidth="1"/>
    <col min="12041" max="12041" width="7.42578125" style="296" customWidth="1"/>
    <col min="12042" max="12042" width="19.5703125" style="296" customWidth="1"/>
    <col min="12043" max="12046" width="11" style="296" customWidth="1"/>
    <col min="12047" max="12047" width="10" style="296" customWidth="1"/>
    <col min="12048" max="12048" width="9.140625" style="296"/>
    <col min="12049" max="12049" width="8.85546875" style="296" bestFit="1" customWidth="1"/>
    <col min="12050" max="12052" width="9.140625" style="296"/>
    <col min="12053" max="12053" width="8.85546875" style="296" bestFit="1" customWidth="1"/>
    <col min="12054" max="12295" width="9.140625" style="296"/>
    <col min="12296" max="12296" width="3.7109375" style="296" customWidth="1"/>
    <col min="12297" max="12297" width="7.42578125" style="296" customWidth="1"/>
    <col min="12298" max="12298" width="19.5703125" style="296" customWidth="1"/>
    <col min="12299" max="12302" width="11" style="296" customWidth="1"/>
    <col min="12303" max="12303" width="10" style="296" customWidth="1"/>
    <col min="12304" max="12304" width="9.140625" style="296"/>
    <col min="12305" max="12305" width="8.85546875" style="296" bestFit="1" customWidth="1"/>
    <col min="12306" max="12308" width="9.140625" style="296"/>
    <col min="12309" max="12309" width="8.85546875" style="296" bestFit="1" customWidth="1"/>
    <col min="12310" max="12551" width="9.140625" style="296"/>
    <col min="12552" max="12552" width="3.7109375" style="296" customWidth="1"/>
    <col min="12553" max="12553" width="7.42578125" style="296" customWidth="1"/>
    <col min="12554" max="12554" width="19.5703125" style="296" customWidth="1"/>
    <col min="12555" max="12558" width="11" style="296" customWidth="1"/>
    <col min="12559" max="12559" width="10" style="296" customWidth="1"/>
    <col min="12560" max="12560" width="9.140625" style="296"/>
    <col min="12561" max="12561" width="8.85546875" style="296" bestFit="1" customWidth="1"/>
    <col min="12562" max="12564" width="9.140625" style="296"/>
    <col min="12565" max="12565" width="8.85546875" style="296" bestFit="1" customWidth="1"/>
    <col min="12566" max="12807" width="9.140625" style="296"/>
    <col min="12808" max="12808" width="3.7109375" style="296" customWidth="1"/>
    <col min="12809" max="12809" width="7.42578125" style="296" customWidth="1"/>
    <col min="12810" max="12810" width="19.5703125" style="296" customWidth="1"/>
    <col min="12811" max="12814" width="11" style="296" customWidth="1"/>
    <col min="12815" max="12815" width="10" style="296" customWidth="1"/>
    <col min="12816" max="12816" width="9.140625" style="296"/>
    <col min="12817" max="12817" width="8.85546875" style="296" bestFit="1" customWidth="1"/>
    <col min="12818" max="12820" width="9.140625" style="296"/>
    <col min="12821" max="12821" width="8.85546875" style="296" bestFit="1" customWidth="1"/>
    <col min="12822" max="13063" width="9.140625" style="296"/>
    <col min="13064" max="13064" width="3.7109375" style="296" customWidth="1"/>
    <col min="13065" max="13065" width="7.42578125" style="296" customWidth="1"/>
    <col min="13066" max="13066" width="19.5703125" style="296" customWidth="1"/>
    <col min="13067" max="13070" width="11" style="296" customWidth="1"/>
    <col min="13071" max="13071" width="10" style="296" customWidth="1"/>
    <col min="13072" max="13072" width="9.140625" style="296"/>
    <col min="13073" max="13073" width="8.85546875" style="296" bestFit="1" customWidth="1"/>
    <col min="13074" max="13076" width="9.140625" style="296"/>
    <col min="13077" max="13077" width="8.85546875" style="296" bestFit="1" customWidth="1"/>
    <col min="13078" max="13319" width="9.140625" style="296"/>
    <col min="13320" max="13320" width="3.7109375" style="296" customWidth="1"/>
    <col min="13321" max="13321" width="7.42578125" style="296" customWidth="1"/>
    <col min="13322" max="13322" width="19.5703125" style="296" customWidth="1"/>
    <col min="13323" max="13326" width="11" style="296" customWidth="1"/>
    <col min="13327" max="13327" width="10" style="296" customWidth="1"/>
    <col min="13328" max="13328" width="9.140625" style="296"/>
    <col min="13329" max="13329" width="8.85546875" style="296" bestFit="1" customWidth="1"/>
    <col min="13330" max="13332" width="9.140625" style="296"/>
    <col min="13333" max="13333" width="8.85546875" style="296" bestFit="1" customWidth="1"/>
    <col min="13334" max="13575" width="9.140625" style="296"/>
    <col min="13576" max="13576" width="3.7109375" style="296" customWidth="1"/>
    <col min="13577" max="13577" width="7.42578125" style="296" customWidth="1"/>
    <col min="13578" max="13578" width="19.5703125" style="296" customWidth="1"/>
    <col min="13579" max="13582" width="11" style="296" customWidth="1"/>
    <col min="13583" max="13583" width="10" style="296" customWidth="1"/>
    <col min="13584" max="13584" width="9.140625" style="296"/>
    <col min="13585" max="13585" width="8.85546875" style="296" bestFit="1" customWidth="1"/>
    <col min="13586" max="13588" width="9.140625" style="296"/>
    <col min="13589" max="13589" width="8.85546875" style="296" bestFit="1" customWidth="1"/>
    <col min="13590" max="13831" width="9.140625" style="296"/>
    <col min="13832" max="13832" width="3.7109375" style="296" customWidth="1"/>
    <col min="13833" max="13833" width="7.42578125" style="296" customWidth="1"/>
    <col min="13834" max="13834" width="19.5703125" style="296" customWidth="1"/>
    <col min="13835" max="13838" width="11" style="296" customWidth="1"/>
    <col min="13839" max="13839" width="10" style="296" customWidth="1"/>
    <col min="13840" max="13840" width="9.140625" style="296"/>
    <col min="13841" max="13841" width="8.85546875" style="296" bestFit="1" customWidth="1"/>
    <col min="13842" max="13844" width="9.140625" style="296"/>
    <col min="13845" max="13845" width="8.85546875" style="296" bestFit="1" customWidth="1"/>
    <col min="13846" max="14087" width="9.140625" style="296"/>
    <col min="14088" max="14088" width="3.7109375" style="296" customWidth="1"/>
    <col min="14089" max="14089" width="7.42578125" style="296" customWidth="1"/>
    <col min="14090" max="14090" width="19.5703125" style="296" customWidth="1"/>
    <col min="14091" max="14094" width="11" style="296" customWidth="1"/>
    <col min="14095" max="14095" width="10" style="296" customWidth="1"/>
    <col min="14096" max="14096" width="9.140625" style="296"/>
    <col min="14097" max="14097" width="8.85546875" style="296" bestFit="1" customWidth="1"/>
    <col min="14098" max="14100" width="9.140625" style="296"/>
    <col min="14101" max="14101" width="8.85546875" style="296" bestFit="1" customWidth="1"/>
    <col min="14102" max="14343" width="9.140625" style="296"/>
    <col min="14344" max="14344" width="3.7109375" style="296" customWidth="1"/>
    <col min="14345" max="14345" width="7.42578125" style="296" customWidth="1"/>
    <col min="14346" max="14346" width="19.5703125" style="296" customWidth="1"/>
    <col min="14347" max="14350" width="11" style="296" customWidth="1"/>
    <col min="14351" max="14351" width="10" style="296" customWidth="1"/>
    <col min="14352" max="14352" width="9.140625" style="296"/>
    <col min="14353" max="14353" width="8.85546875" style="296" bestFit="1" customWidth="1"/>
    <col min="14354" max="14356" width="9.140625" style="296"/>
    <col min="14357" max="14357" width="8.85546875" style="296" bestFit="1" customWidth="1"/>
    <col min="14358" max="14599" width="9.140625" style="296"/>
    <col min="14600" max="14600" width="3.7109375" style="296" customWidth="1"/>
    <col min="14601" max="14601" width="7.42578125" style="296" customWidth="1"/>
    <col min="14602" max="14602" width="19.5703125" style="296" customWidth="1"/>
    <col min="14603" max="14606" width="11" style="296" customWidth="1"/>
    <col min="14607" max="14607" width="10" style="296" customWidth="1"/>
    <col min="14608" max="14608" width="9.140625" style="296"/>
    <col min="14609" max="14609" width="8.85546875" style="296" bestFit="1" customWidth="1"/>
    <col min="14610" max="14612" width="9.140625" style="296"/>
    <col min="14613" max="14613" width="8.85546875" style="296" bestFit="1" customWidth="1"/>
    <col min="14614" max="14855" width="9.140625" style="296"/>
    <col min="14856" max="14856" width="3.7109375" style="296" customWidth="1"/>
    <col min="14857" max="14857" width="7.42578125" style="296" customWidth="1"/>
    <col min="14858" max="14858" width="19.5703125" style="296" customWidth="1"/>
    <col min="14859" max="14862" width="11" style="296" customWidth="1"/>
    <col min="14863" max="14863" width="10" style="296" customWidth="1"/>
    <col min="14864" max="14864" width="9.140625" style="296"/>
    <col min="14865" max="14865" width="8.85546875" style="296" bestFit="1" customWidth="1"/>
    <col min="14866" max="14868" width="9.140625" style="296"/>
    <col min="14869" max="14869" width="8.85546875" style="296" bestFit="1" customWidth="1"/>
    <col min="14870" max="15111" width="9.140625" style="296"/>
    <col min="15112" max="15112" width="3.7109375" style="296" customWidth="1"/>
    <col min="15113" max="15113" width="7.42578125" style="296" customWidth="1"/>
    <col min="15114" max="15114" width="19.5703125" style="296" customWidth="1"/>
    <col min="15115" max="15118" width="11" style="296" customWidth="1"/>
    <col min="15119" max="15119" width="10" style="296" customWidth="1"/>
    <col min="15120" max="15120" width="9.140625" style="296"/>
    <col min="15121" max="15121" width="8.85546875" style="296" bestFit="1" customWidth="1"/>
    <col min="15122" max="15124" width="9.140625" style="296"/>
    <col min="15125" max="15125" width="8.85546875" style="296" bestFit="1" customWidth="1"/>
    <col min="15126" max="15367" width="9.140625" style="296"/>
    <col min="15368" max="15368" width="3.7109375" style="296" customWidth="1"/>
    <col min="15369" max="15369" width="7.42578125" style="296" customWidth="1"/>
    <col min="15370" max="15370" width="19.5703125" style="296" customWidth="1"/>
    <col min="15371" max="15374" width="11" style="296" customWidth="1"/>
    <col min="15375" max="15375" width="10" style="296" customWidth="1"/>
    <col min="15376" max="15376" width="9.140625" style="296"/>
    <col min="15377" max="15377" width="8.85546875" style="296" bestFit="1" customWidth="1"/>
    <col min="15378" max="15380" width="9.140625" style="296"/>
    <col min="15381" max="15381" width="8.85546875" style="296" bestFit="1" customWidth="1"/>
    <col min="15382" max="15623" width="9.140625" style="296"/>
    <col min="15624" max="15624" width="3.7109375" style="296" customWidth="1"/>
    <col min="15625" max="15625" width="7.42578125" style="296" customWidth="1"/>
    <col min="15626" max="15626" width="19.5703125" style="296" customWidth="1"/>
    <col min="15627" max="15630" width="11" style="296" customWidth="1"/>
    <col min="15631" max="15631" width="10" style="296" customWidth="1"/>
    <col min="15632" max="15632" width="9.140625" style="296"/>
    <col min="15633" max="15633" width="8.85546875" style="296" bestFit="1" customWidth="1"/>
    <col min="15634" max="15636" width="9.140625" style="296"/>
    <col min="15637" max="15637" width="8.85546875" style="296" bestFit="1" customWidth="1"/>
    <col min="15638" max="15879" width="9.140625" style="296"/>
    <col min="15880" max="15880" width="3.7109375" style="296" customWidth="1"/>
    <col min="15881" max="15881" width="7.42578125" style="296" customWidth="1"/>
    <col min="15882" max="15882" width="19.5703125" style="296" customWidth="1"/>
    <col min="15883" max="15886" width="11" style="296" customWidth="1"/>
    <col min="15887" max="15887" width="10" style="296" customWidth="1"/>
    <col min="15888" max="15888" width="9.140625" style="296"/>
    <col min="15889" max="15889" width="8.85546875" style="296" bestFit="1" customWidth="1"/>
    <col min="15890" max="15892" width="9.140625" style="296"/>
    <col min="15893" max="15893" width="8.85546875" style="296" bestFit="1" customWidth="1"/>
    <col min="15894" max="16135" width="9.140625" style="296"/>
    <col min="16136" max="16136" width="3.7109375" style="296" customWidth="1"/>
    <col min="16137" max="16137" width="7.42578125" style="296" customWidth="1"/>
    <col min="16138" max="16138" width="19.5703125" style="296" customWidth="1"/>
    <col min="16139" max="16142" width="11" style="296" customWidth="1"/>
    <col min="16143" max="16143" width="10" style="296" customWidth="1"/>
    <col min="16144" max="16144" width="9.140625" style="296"/>
    <col min="16145" max="16145" width="8.85546875" style="296" bestFit="1" customWidth="1"/>
    <col min="16146" max="16148" width="9.140625" style="296"/>
    <col min="16149" max="16149" width="8.85546875" style="296" bestFit="1" customWidth="1"/>
    <col min="16150" max="16384" width="9.140625" style="296"/>
  </cols>
  <sheetData>
    <row r="1" spans="1:18" ht="20.25">
      <c r="A1" s="295" t="s">
        <v>2313</v>
      </c>
      <c r="F1" s="297" t="s">
        <v>2314</v>
      </c>
    </row>
    <row r="2" spans="1:18" ht="18">
      <c r="A2" s="296" t="s">
        <v>2315</v>
      </c>
      <c r="E2" s="297"/>
    </row>
    <row r="3" spans="1:18" ht="18">
      <c r="A3" s="296" t="s">
        <v>2316</v>
      </c>
      <c r="B3" s="296" t="s">
        <v>2460</v>
      </c>
      <c r="E3" s="297"/>
    </row>
    <row r="4" spans="1:18" ht="12" customHeight="1">
      <c r="A4" s="298"/>
      <c r="B4" s="299" t="s">
        <v>2317</v>
      </c>
      <c r="C4" s="413"/>
      <c r="D4" s="413"/>
      <c r="E4" s="300">
        <f>(Q12/30*30%)*4</f>
        <v>188.57000000000002</v>
      </c>
    </row>
    <row r="5" spans="1:18">
      <c r="A5" s="298"/>
      <c r="B5" s="414" t="s">
        <v>2318</v>
      </c>
      <c r="E5" s="302">
        <v>600000</v>
      </c>
    </row>
    <row r="6" spans="1:18">
      <c r="A6" s="298"/>
      <c r="B6" s="301" t="s">
        <v>2395</v>
      </c>
      <c r="C6" s="413"/>
      <c r="D6" s="413"/>
      <c r="E6" s="302">
        <v>750000</v>
      </c>
    </row>
    <row r="7" spans="1:18">
      <c r="A7" s="298"/>
      <c r="B7" s="304"/>
      <c r="C7" s="305"/>
      <c r="D7" s="305"/>
      <c r="E7" s="306"/>
    </row>
    <row r="8" spans="1:18">
      <c r="A8" s="298"/>
      <c r="B8" s="303"/>
      <c r="C8" s="305"/>
      <c r="D8" s="305"/>
      <c r="E8" s="306"/>
      <c r="Q8" s="304"/>
    </row>
    <row r="9" spans="1:18" ht="19.5">
      <c r="A9" s="620">
        <v>2014</v>
      </c>
      <c r="B9" s="620"/>
      <c r="C9" s="620"/>
      <c r="D9" s="561"/>
      <c r="E9" s="307" t="s">
        <v>2319</v>
      </c>
      <c r="F9" s="308" t="s">
        <v>2320</v>
      </c>
      <c r="G9" s="307" t="s">
        <v>2321</v>
      </c>
      <c r="H9" s="307" t="s">
        <v>2322</v>
      </c>
      <c r="I9" s="307" t="s">
        <v>2323</v>
      </c>
      <c r="J9" s="307" t="s">
        <v>2324</v>
      </c>
      <c r="K9" s="307" t="s">
        <v>2325</v>
      </c>
      <c r="L9" s="307" t="s">
        <v>2326</v>
      </c>
      <c r="M9" s="307" t="s">
        <v>2327</v>
      </c>
      <c r="N9" s="307" t="s">
        <v>2328</v>
      </c>
      <c r="O9" s="309" t="s">
        <v>2329</v>
      </c>
      <c r="P9" s="310" t="s">
        <v>2330</v>
      </c>
      <c r="Q9" s="311"/>
    </row>
    <row r="10" spans="1:18">
      <c r="A10" s="617" t="s">
        <v>2331</v>
      </c>
      <c r="B10" s="618"/>
      <c r="C10" s="619"/>
      <c r="D10" s="510"/>
      <c r="E10" s="312">
        <v>2604</v>
      </c>
      <c r="F10" s="313">
        <v>2352</v>
      </c>
      <c r="G10" s="313">
        <v>2604</v>
      </c>
      <c r="H10" s="313">
        <v>2520</v>
      </c>
      <c r="I10" s="313">
        <v>2604</v>
      </c>
      <c r="J10" s="313">
        <v>2520</v>
      </c>
      <c r="K10" s="313">
        <v>2604</v>
      </c>
      <c r="L10" s="313">
        <v>2604</v>
      </c>
      <c r="M10" s="313">
        <v>2520</v>
      </c>
      <c r="N10" s="313">
        <v>2604</v>
      </c>
      <c r="O10" s="313">
        <v>2520</v>
      </c>
      <c r="P10" s="314">
        <v>2604</v>
      </c>
      <c r="Q10" s="315">
        <f>SUM(E10:P10)/12</f>
        <v>2555</v>
      </c>
      <c r="R10" s="316"/>
    </row>
    <row r="11" spans="1:18">
      <c r="A11" s="617" t="s">
        <v>2332</v>
      </c>
      <c r="B11" s="618"/>
      <c r="C11" s="619"/>
      <c r="D11" s="510"/>
      <c r="E11" s="312">
        <v>2165</v>
      </c>
      <c r="F11" s="312">
        <v>2073</v>
      </c>
      <c r="G11" s="312">
        <v>2211</v>
      </c>
      <c r="H11" s="312">
        <v>1842</v>
      </c>
      <c r="I11" s="312">
        <v>1888</v>
      </c>
      <c r="J11" s="312">
        <v>1957</v>
      </c>
      <c r="K11" s="312">
        <v>2211</v>
      </c>
      <c r="L11" s="312">
        <v>2119</v>
      </c>
      <c r="M11" s="312">
        <v>1497</v>
      </c>
      <c r="N11" s="312">
        <v>1727</v>
      </c>
      <c r="O11" s="312">
        <v>1497</v>
      </c>
      <c r="P11" s="317">
        <v>1852</v>
      </c>
      <c r="Q11" s="315">
        <f>SUM(E11:P11)/12</f>
        <v>1919.9166666666667</v>
      </c>
      <c r="R11" s="318"/>
    </row>
    <row r="12" spans="1:18">
      <c r="A12" s="617" t="s">
        <v>2333</v>
      </c>
      <c r="B12" s="618"/>
      <c r="C12" s="619"/>
      <c r="D12" s="510"/>
      <c r="E12" s="312">
        <v>5618</v>
      </c>
      <c r="F12" s="312">
        <v>5183</v>
      </c>
      <c r="G12" s="312">
        <v>5528</v>
      </c>
      <c r="H12" s="312">
        <v>4246</v>
      </c>
      <c r="I12" s="312">
        <v>4597</v>
      </c>
      <c r="J12" s="312">
        <v>5118</v>
      </c>
      <c r="K12" s="312">
        <v>5760</v>
      </c>
      <c r="L12" s="312">
        <v>5393</v>
      </c>
      <c r="M12" s="312">
        <v>3353</v>
      </c>
      <c r="N12" s="312">
        <v>4119</v>
      </c>
      <c r="O12" s="312">
        <v>3248</v>
      </c>
      <c r="P12" s="312">
        <v>4408</v>
      </c>
      <c r="Q12" s="315">
        <f>SUM(E12:P12)/12</f>
        <v>4714.25</v>
      </c>
      <c r="R12" s="318"/>
    </row>
    <row r="13" spans="1:18" ht="13.5" thickBot="1">
      <c r="A13" s="560" t="s">
        <v>2439</v>
      </c>
      <c r="B13" s="510"/>
      <c r="C13" s="511"/>
      <c r="D13" s="510"/>
      <c r="E13" s="312">
        <f>E12*8%</f>
        <v>449.44</v>
      </c>
      <c r="F13" s="312">
        <f t="shared" ref="F13:I13" si="0">F12*8%</f>
        <v>414.64</v>
      </c>
      <c r="G13" s="312">
        <f t="shared" si="0"/>
        <v>442.24</v>
      </c>
      <c r="H13" s="312">
        <f t="shared" si="0"/>
        <v>339.68</v>
      </c>
      <c r="I13" s="312">
        <f t="shared" si="0"/>
        <v>367.76</v>
      </c>
      <c r="J13" s="609">
        <v>889</v>
      </c>
      <c r="K13" s="606">
        <v>925</v>
      </c>
      <c r="L13" s="606">
        <v>724</v>
      </c>
      <c r="M13" s="606">
        <v>271</v>
      </c>
      <c r="N13" s="606">
        <v>323</v>
      </c>
      <c r="O13" s="606">
        <v>419</v>
      </c>
      <c r="P13" s="606">
        <v>569</v>
      </c>
      <c r="Q13" s="315"/>
      <c r="R13" s="318"/>
    </row>
    <row r="14" spans="1:18" ht="13.5" thickBot="1">
      <c r="A14" s="560" t="s">
        <v>2438</v>
      </c>
      <c r="B14" s="510"/>
      <c r="C14" s="511"/>
      <c r="D14" s="510"/>
      <c r="E14" s="312">
        <f>E12-E13</f>
        <v>5168.5600000000004</v>
      </c>
      <c r="F14" s="312">
        <f t="shared" ref="F14:I14" si="1">F12-F13</f>
        <v>4768.3599999999997</v>
      </c>
      <c r="G14" s="312">
        <f t="shared" si="1"/>
        <v>5085.76</v>
      </c>
      <c r="H14" s="312">
        <f t="shared" si="1"/>
        <v>3906.32</v>
      </c>
      <c r="I14" s="312">
        <f t="shared" si="1"/>
        <v>4229.24</v>
      </c>
      <c r="J14" s="609">
        <v>3968</v>
      </c>
      <c r="K14" s="607">
        <v>4645</v>
      </c>
      <c r="L14" s="607">
        <v>4438</v>
      </c>
      <c r="M14" s="607">
        <v>2993</v>
      </c>
      <c r="N14" s="607">
        <v>3600</v>
      </c>
      <c r="O14" s="607">
        <v>2682</v>
      </c>
      <c r="P14" s="607">
        <v>3640</v>
      </c>
      <c r="Q14" s="315"/>
      <c r="R14" s="318"/>
    </row>
    <row r="15" spans="1:18">
      <c r="A15" s="560" t="s">
        <v>2440</v>
      </c>
      <c r="B15" s="510"/>
      <c r="C15" s="511"/>
      <c r="D15" s="510"/>
      <c r="E15" s="312">
        <f>E14+E13*70%</f>
        <v>5483.1680000000006</v>
      </c>
      <c r="F15" s="312">
        <f t="shared" ref="F15:P15" si="2">F14+F13*70%</f>
        <v>5058.6079999999993</v>
      </c>
      <c r="G15" s="312">
        <f t="shared" si="2"/>
        <v>5395.3280000000004</v>
      </c>
      <c r="H15" s="312">
        <f t="shared" si="2"/>
        <v>4144.0960000000005</v>
      </c>
      <c r="I15" s="312">
        <f t="shared" si="2"/>
        <v>4486.6719999999996</v>
      </c>
      <c r="J15" s="312">
        <f>J14+J13*70%</f>
        <v>4590.3</v>
      </c>
      <c r="K15" s="608">
        <f>K14+K13*70%</f>
        <v>5292.5</v>
      </c>
      <c r="L15" s="608">
        <f t="shared" si="2"/>
        <v>4944.8</v>
      </c>
      <c r="M15" s="608">
        <f>M14+M13*70%</f>
        <v>3182.7</v>
      </c>
      <c r="N15" s="608">
        <f t="shared" si="2"/>
        <v>3826.1</v>
      </c>
      <c r="O15" s="608">
        <f t="shared" si="2"/>
        <v>2975.3</v>
      </c>
      <c r="P15" s="608">
        <f t="shared" si="2"/>
        <v>4038.3</v>
      </c>
      <c r="Q15" s="315"/>
      <c r="R15" s="318"/>
    </row>
    <row r="16" spans="1:18">
      <c r="A16" s="617" t="s">
        <v>2334</v>
      </c>
      <c r="B16" s="618"/>
      <c r="C16" s="619"/>
      <c r="D16" s="510"/>
      <c r="E16" s="319">
        <f>E11/E10</f>
        <v>0.83141321044546856</v>
      </c>
      <c r="F16" s="319">
        <f>F11/F10</f>
        <v>0.88137755102040816</v>
      </c>
      <c r="G16" s="319">
        <f t="shared" ref="G16:P16" si="3">G11/G10</f>
        <v>0.84907834101382484</v>
      </c>
      <c r="H16" s="319">
        <f t="shared" si="3"/>
        <v>0.73095238095238091</v>
      </c>
      <c r="I16" s="319">
        <f t="shared" si="3"/>
        <v>0.7250384024577573</v>
      </c>
      <c r="J16" s="319">
        <f t="shared" si="3"/>
        <v>0.7765873015873016</v>
      </c>
      <c r="K16" s="319">
        <f t="shared" si="3"/>
        <v>0.84907834101382484</v>
      </c>
      <c r="L16" s="319">
        <f t="shared" si="3"/>
        <v>0.81374807987711217</v>
      </c>
      <c r="M16" s="319">
        <f t="shared" si="3"/>
        <v>0.59404761904761905</v>
      </c>
      <c r="N16" s="319">
        <f t="shared" si="3"/>
        <v>0.66321044546850993</v>
      </c>
      <c r="O16" s="319">
        <f t="shared" si="3"/>
        <v>0.59404761904761905</v>
      </c>
      <c r="P16" s="320">
        <f t="shared" si="3"/>
        <v>0.71121351766513052</v>
      </c>
      <c r="Q16" s="321">
        <f>SUM(E16:P16)/12</f>
        <v>0.7516494007997464</v>
      </c>
      <c r="R16" s="318"/>
    </row>
    <row r="17" spans="1:19">
      <c r="A17" s="617" t="s">
        <v>2387</v>
      </c>
      <c r="B17" s="618"/>
      <c r="C17" s="619"/>
      <c r="D17" s="510"/>
      <c r="E17" s="319">
        <f t="shared" ref="E17:P17" si="4">E16-E61</f>
        <v>0.25537634408602161</v>
      </c>
      <c r="F17" s="319">
        <f t="shared" si="4"/>
        <v>0.34065202056181809</v>
      </c>
      <c r="G17" s="319">
        <f t="shared" si="4"/>
        <v>0.20561353049565001</v>
      </c>
      <c r="H17" s="319">
        <f t="shared" si="4"/>
        <v>0.14173482370047252</v>
      </c>
      <c r="I17" s="319">
        <f t="shared" si="4"/>
        <v>0.28913504757933312</v>
      </c>
      <c r="J17" s="319">
        <f t="shared" si="4"/>
        <v>0.19403203863941232</v>
      </c>
      <c r="K17" s="319">
        <f t="shared" si="4"/>
        <v>0.11947784741518219</v>
      </c>
      <c r="L17" s="319">
        <f t="shared" si="4"/>
        <v>1.5360983102918668E-2</v>
      </c>
      <c r="M17" s="319">
        <f t="shared" si="4"/>
        <v>9.5238095238095233E-2</v>
      </c>
      <c r="N17" s="319">
        <f t="shared" si="4"/>
        <v>5.5683563748079812E-2</v>
      </c>
      <c r="O17" s="319">
        <f t="shared" si="4"/>
        <v>8.1746031746031789E-2</v>
      </c>
      <c r="P17" s="319">
        <f t="shared" si="4"/>
        <v>0.17127496159754219</v>
      </c>
      <c r="Q17" s="321"/>
      <c r="R17" s="318"/>
    </row>
    <row r="18" spans="1:19">
      <c r="A18" s="322"/>
      <c r="B18" s="323"/>
      <c r="C18" s="324"/>
      <c r="D18" s="510"/>
      <c r="E18" s="319"/>
      <c r="F18" s="325"/>
      <c r="G18" s="325"/>
      <c r="H18" s="325"/>
      <c r="I18" s="325"/>
      <c r="J18" s="325"/>
      <c r="K18" s="325"/>
      <c r="L18" s="325"/>
      <c r="M18" s="325"/>
      <c r="N18" s="325"/>
      <c r="O18" s="325"/>
      <c r="P18" s="325"/>
      <c r="Q18" s="321"/>
      <c r="R18" s="318"/>
    </row>
    <row r="19" spans="1:19">
      <c r="A19" s="326" t="s">
        <v>2378</v>
      </c>
      <c r="B19" s="323"/>
      <c r="C19" s="324"/>
      <c r="D19" s="510"/>
      <c r="E19" s="327"/>
      <c r="F19" s="328"/>
      <c r="G19" s="328"/>
      <c r="H19" s="328"/>
      <c r="I19" s="328"/>
      <c r="J19" s="328"/>
      <c r="K19" s="328"/>
      <c r="L19" s="328"/>
      <c r="M19" s="328"/>
      <c r="N19" s="328"/>
      <c r="O19" s="328"/>
      <c r="P19" s="329"/>
      <c r="Q19" s="321"/>
      <c r="R19" s="318"/>
    </row>
    <row r="20" spans="1:19">
      <c r="A20" s="304"/>
      <c r="B20" s="304" t="s">
        <v>2335</v>
      </c>
      <c r="C20" s="330"/>
      <c r="D20" s="562"/>
      <c r="E20" s="331">
        <f>E64</f>
        <v>1</v>
      </c>
      <c r="F20" s="331">
        <f t="shared" ref="F20:P20" si="5">F64</f>
        <v>1</v>
      </c>
      <c r="G20" s="331">
        <f t="shared" si="5"/>
        <v>1</v>
      </c>
      <c r="H20" s="331">
        <f t="shared" si="5"/>
        <v>1</v>
      </c>
      <c r="I20" s="331">
        <f t="shared" si="5"/>
        <v>1</v>
      </c>
      <c r="J20" s="331">
        <f t="shared" si="5"/>
        <v>1</v>
      </c>
      <c r="K20" s="331">
        <f t="shared" si="5"/>
        <v>1</v>
      </c>
      <c r="L20" s="331">
        <f t="shared" si="5"/>
        <v>1</v>
      </c>
      <c r="M20" s="331">
        <f t="shared" si="5"/>
        <v>1</v>
      </c>
      <c r="N20" s="331">
        <f t="shared" si="5"/>
        <v>1</v>
      </c>
      <c r="O20" s="331">
        <f t="shared" si="5"/>
        <v>1</v>
      </c>
      <c r="P20" s="331">
        <f t="shared" si="5"/>
        <v>1</v>
      </c>
      <c r="Q20" s="332" t="s">
        <v>2336</v>
      </c>
    </row>
    <row r="21" spans="1:19">
      <c r="A21" s="304"/>
      <c r="B21" s="304" t="s">
        <v>2337</v>
      </c>
      <c r="C21" s="330"/>
      <c r="D21" s="562"/>
      <c r="E21" s="331">
        <f>E65</f>
        <v>1.8626929217668974E-2</v>
      </c>
      <c r="F21" s="331">
        <f t="shared" ref="F21:L22" si="6">F65</f>
        <v>7.7591558038485414E-2</v>
      </c>
      <c r="G21" s="331">
        <f t="shared" si="6"/>
        <v>3.5731300619342543E-2</v>
      </c>
      <c r="H21" s="331">
        <f t="shared" si="6"/>
        <v>5.3349140486069944E-2</v>
      </c>
      <c r="I21" s="331">
        <f t="shared" si="6"/>
        <v>2.1344717182497332E-2</v>
      </c>
      <c r="J21" s="331">
        <f t="shared" si="6"/>
        <v>2.5746652935118436E-3</v>
      </c>
      <c r="K21" s="331">
        <f t="shared" si="6"/>
        <v>6.0557125555106985E-2</v>
      </c>
      <c r="L21" s="331">
        <f t="shared" si="6"/>
        <v>3.4502262443438916E-2</v>
      </c>
      <c r="M21" s="331">
        <f>M20</f>
        <v>1</v>
      </c>
      <c r="N21" s="331">
        <f>N20</f>
        <v>1</v>
      </c>
      <c r="O21" s="331">
        <f t="shared" ref="O21:P21" si="7">O20</f>
        <v>1</v>
      </c>
      <c r="P21" s="331">
        <f t="shared" si="7"/>
        <v>1</v>
      </c>
      <c r="Q21" s="321"/>
    </row>
    <row r="22" spans="1:19">
      <c r="A22" s="304"/>
      <c r="B22" s="304" t="s">
        <v>2339</v>
      </c>
      <c r="C22" s="330"/>
      <c r="D22" s="562"/>
      <c r="E22" s="331">
        <f>E66</f>
        <v>0.31931878658861096</v>
      </c>
      <c r="F22" s="331">
        <f t="shared" si="6"/>
        <v>0.16573556797020483</v>
      </c>
      <c r="G22" s="331">
        <f t="shared" si="6"/>
        <v>5.7170080990948072E-2</v>
      </c>
      <c r="H22" s="331">
        <f t="shared" si="6"/>
        <v>7.4096028452874926E-2</v>
      </c>
      <c r="I22" s="331">
        <f t="shared" si="6"/>
        <v>0.1422981145499822</v>
      </c>
      <c r="J22" s="331">
        <f t="shared" si="6"/>
        <v>0.10813594232749743</v>
      </c>
      <c r="K22" s="331">
        <f t="shared" si="6"/>
        <v>0.18873637464675011</v>
      </c>
      <c r="L22" s="331">
        <f t="shared" si="6"/>
        <v>0.25358220211161386</v>
      </c>
      <c r="M22" s="331">
        <v>1</v>
      </c>
      <c r="N22" s="331">
        <v>1</v>
      </c>
      <c r="O22" s="331">
        <v>1</v>
      </c>
      <c r="P22" s="331">
        <v>1</v>
      </c>
      <c r="Q22" s="321"/>
    </row>
    <row r="23" spans="1:19">
      <c r="A23" s="333"/>
      <c r="B23" s="304"/>
      <c r="C23" s="334"/>
      <c r="D23" s="304"/>
      <c r="E23" s="331"/>
      <c r="F23" s="335"/>
      <c r="G23" s="335"/>
      <c r="H23" s="335"/>
      <c r="I23" s="335"/>
      <c r="J23" s="335"/>
      <c r="K23" s="335"/>
      <c r="L23" s="335"/>
      <c r="M23" s="335"/>
      <c r="N23" s="335"/>
      <c r="O23" s="335"/>
      <c r="P23" s="336"/>
      <c r="Q23" s="321"/>
    </row>
    <row r="24" spans="1:19">
      <c r="A24" s="337" t="s">
        <v>2340</v>
      </c>
      <c r="C24" s="338"/>
      <c r="D24" s="337"/>
      <c r="E24" s="339"/>
      <c r="F24" s="340"/>
      <c r="G24" s="340"/>
      <c r="H24" s="340"/>
      <c r="I24" s="340"/>
      <c r="J24" s="340"/>
      <c r="K24" s="340"/>
      <c r="L24" s="340"/>
      <c r="M24" s="340"/>
      <c r="N24" s="340"/>
      <c r="O24" s="341"/>
      <c r="P24" s="342"/>
      <c r="Q24" s="343">
        <f>SUM(E24:P24)/12</f>
        <v>0</v>
      </c>
    </row>
    <row r="25" spans="1:19">
      <c r="A25" s="333"/>
      <c r="B25" s="337"/>
      <c r="C25" s="338" t="s">
        <v>2341</v>
      </c>
      <c r="D25" s="337"/>
      <c r="E25" s="385">
        <f>E15</f>
        <v>5483.1680000000006</v>
      </c>
      <c r="F25" s="385">
        <f t="shared" ref="F25:P25" si="8">F15</f>
        <v>5058.6079999999993</v>
      </c>
      <c r="G25" s="385">
        <f t="shared" si="8"/>
        <v>5395.3280000000004</v>
      </c>
      <c r="H25" s="385">
        <f t="shared" si="8"/>
        <v>4144.0960000000005</v>
      </c>
      <c r="I25" s="385">
        <f t="shared" si="8"/>
        <v>4486.6719999999996</v>
      </c>
      <c r="J25" s="385">
        <f>J15</f>
        <v>4590.3</v>
      </c>
      <c r="K25" s="385">
        <f>K15</f>
        <v>5292.5</v>
      </c>
      <c r="L25" s="385">
        <f t="shared" si="8"/>
        <v>4944.8</v>
      </c>
      <c r="M25" s="385">
        <f>M15</f>
        <v>3182.7</v>
      </c>
      <c r="N25" s="385">
        <f>N15</f>
        <v>3826.1</v>
      </c>
      <c r="O25" s="385">
        <f>O15</f>
        <v>2975.3</v>
      </c>
      <c r="P25" s="385">
        <f t="shared" si="8"/>
        <v>4038.3</v>
      </c>
      <c r="Q25" s="343"/>
    </row>
    <row r="26" spans="1:19">
      <c r="A26" s="333"/>
      <c r="B26" s="337"/>
      <c r="C26" s="338" t="s">
        <v>2342</v>
      </c>
      <c r="D26" s="337"/>
      <c r="E26" s="385">
        <f>E21*E12</f>
        <v>104.6460883448643</v>
      </c>
      <c r="F26" s="385">
        <f t="shared" ref="F26" si="9">F21*F12</f>
        <v>402.15704531346989</v>
      </c>
      <c r="G26" s="385">
        <f>G21*G12</f>
        <v>197.52262982372557</v>
      </c>
      <c r="H26" s="385">
        <f t="shared" ref="H26:L26" si="10">H21*H12</f>
        <v>226.52045050385297</v>
      </c>
      <c r="I26" s="385">
        <f t="shared" si="10"/>
        <v>98.121664887940241</v>
      </c>
      <c r="J26" s="385">
        <f t="shared" si="10"/>
        <v>13.177136972193615</v>
      </c>
      <c r="K26" s="385">
        <f>K21*K12</f>
        <v>348.80904319741626</v>
      </c>
      <c r="L26" s="385">
        <f t="shared" si="10"/>
        <v>186.07070135746608</v>
      </c>
      <c r="M26" s="385">
        <f t="shared" ref="M26:O27" si="11">M25</f>
        <v>3182.7</v>
      </c>
      <c r="N26" s="385">
        <f t="shared" si="11"/>
        <v>3826.1</v>
      </c>
      <c r="O26" s="385">
        <f t="shared" si="11"/>
        <v>2975.3</v>
      </c>
      <c r="P26" s="385">
        <f t="shared" ref="P26:P27" si="12">P25</f>
        <v>4038.3</v>
      </c>
      <c r="Q26" s="343">
        <f>160000/21000</f>
        <v>7.6190476190476186</v>
      </c>
      <c r="R26" s="296" t="s">
        <v>2458</v>
      </c>
    </row>
    <row r="27" spans="1:19">
      <c r="A27" s="333"/>
      <c r="B27" s="337"/>
      <c r="C27" s="338" t="s">
        <v>2343</v>
      </c>
      <c r="D27" s="337"/>
      <c r="E27" s="394">
        <f>E22*E12</f>
        <v>1793.9329430548164</v>
      </c>
      <c r="F27" s="394">
        <f>F22*F12</f>
        <v>859.00744878957164</v>
      </c>
      <c r="G27" s="394">
        <f>G22*G12</f>
        <v>316.03620771796096</v>
      </c>
      <c r="H27" s="394">
        <f t="shared" ref="H27:L27" si="13">H22*H12</f>
        <v>314.61173681090696</v>
      </c>
      <c r="I27" s="394">
        <f t="shared" si="13"/>
        <v>654.14443258626818</v>
      </c>
      <c r="J27" s="394">
        <f t="shared" si="13"/>
        <v>553.43975283213183</v>
      </c>
      <c r="K27" s="394">
        <f>K22*K12</f>
        <v>1087.1215179652806</v>
      </c>
      <c r="L27" s="394">
        <f t="shared" si="13"/>
        <v>1367.5688159879335</v>
      </c>
      <c r="M27" s="385">
        <f t="shared" si="11"/>
        <v>3182.7</v>
      </c>
      <c r="N27" s="385">
        <f t="shared" si="11"/>
        <v>3826.1</v>
      </c>
      <c r="O27" s="385">
        <f t="shared" si="11"/>
        <v>2975.3</v>
      </c>
      <c r="P27" s="385">
        <f t="shared" si="12"/>
        <v>4038.3</v>
      </c>
      <c r="Q27" s="343"/>
      <c r="R27" s="296" t="s">
        <v>2459</v>
      </c>
      <c r="S27" s="601">
        <v>21300</v>
      </c>
    </row>
    <row r="28" spans="1:19" s="298" customFormat="1">
      <c r="A28" s="345" t="s">
        <v>2344</v>
      </c>
      <c r="C28" s="337" t="s">
        <v>2345</v>
      </c>
      <c r="D28" s="563">
        <f>SUM(E28:P28)</f>
        <v>9523038545.4545479</v>
      </c>
      <c r="E28" s="395">
        <f>E25*$Q$28</f>
        <v>759573056.27705634</v>
      </c>
      <c r="F28" s="395">
        <f t="shared" ref="F28:I28" si="14">F25*$Q$28</f>
        <v>700759549.78354967</v>
      </c>
      <c r="G28" s="395">
        <f t="shared" si="14"/>
        <v>747404744.58874452</v>
      </c>
      <c r="H28" s="395">
        <f t="shared" si="14"/>
        <v>574073904.76190472</v>
      </c>
      <c r="I28" s="395">
        <f t="shared" si="14"/>
        <v>621530320.34632027</v>
      </c>
      <c r="J28" s="582">
        <f>J25*$R$28</f>
        <v>973700000.00000012</v>
      </c>
      <c r="K28" s="582">
        <f>K25*$R$28</f>
        <v>1122651515.1515152</v>
      </c>
      <c r="L28" s="582">
        <f t="shared" ref="L28" si="15">L25*$R$28</f>
        <v>1048896969.6969697</v>
      </c>
      <c r="M28" s="582">
        <f>M25*$R$28</f>
        <v>675118181.81818175</v>
      </c>
      <c r="N28" s="582">
        <f>N25*$R$28</f>
        <v>811596969.69696975</v>
      </c>
      <c r="O28" s="582">
        <f>O25*$R$28</f>
        <v>631124242.4242425</v>
      </c>
      <c r="P28" s="582">
        <f>P25*$R$28</f>
        <v>856609090.909091</v>
      </c>
      <c r="Q28" s="504">
        <f>160000/1.155</f>
        <v>138528.13852813852</v>
      </c>
      <c r="R28" s="602">
        <f>245000/1.155</f>
        <v>212121.21212121213</v>
      </c>
    </row>
    <row r="29" spans="1:19" s="298" customFormat="1">
      <c r="A29" s="393"/>
      <c r="C29" s="337" t="s">
        <v>2456</v>
      </c>
      <c r="D29" s="563"/>
      <c r="E29" s="395">
        <v>0</v>
      </c>
      <c r="F29" s="395">
        <v>0</v>
      </c>
      <c r="G29" s="395">
        <v>0</v>
      </c>
      <c r="H29" s="395">
        <v>0</v>
      </c>
      <c r="I29" s="395">
        <v>0</v>
      </c>
      <c r="J29" s="395">
        <v>0</v>
      </c>
      <c r="K29" s="395">
        <v>0</v>
      </c>
      <c r="L29" s="395">
        <v>0</v>
      </c>
      <c r="M29" s="582">
        <f>M26*R29</f>
        <v>785341558.44155836</v>
      </c>
      <c r="N29" s="582">
        <f>N26*R29</f>
        <v>944102597.40259743</v>
      </c>
      <c r="O29" s="582">
        <f>O26*R29</f>
        <v>734164935.06493509</v>
      </c>
      <c r="P29" s="582">
        <f>P26*R29</f>
        <v>996463636.36363637</v>
      </c>
      <c r="Q29" s="504"/>
      <c r="R29" s="602">
        <f>285000/1.155</f>
        <v>246753.24675324676</v>
      </c>
    </row>
    <row r="30" spans="1:19" s="298" customFormat="1">
      <c r="A30" s="393"/>
      <c r="C30" s="337" t="s">
        <v>2457</v>
      </c>
      <c r="D30" s="563"/>
      <c r="E30" s="395">
        <v>0</v>
      </c>
      <c r="F30" s="395">
        <v>0</v>
      </c>
      <c r="G30" s="395">
        <v>0</v>
      </c>
      <c r="H30" s="395">
        <v>0</v>
      </c>
      <c r="I30" s="395">
        <v>0</v>
      </c>
      <c r="J30" s="395">
        <v>0</v>
      </c>
      <c r="K30" s="395">
        <v>0</v>
      </c>
      <c r="L30" s="395">
        <v>0</v>
      </c>
      <c r="M30" s="582">
        <f>M27*R30</f>
        <v>1124278441.5584414</v>
      </c>
      <c r="N30" s="582">
        <f>N27*R30</f>
        <v>1351557402.5974026</v>
      </c>
      <c r="O30" s="582">
        <f>O27*R30</f>
        <v>1051015064.935065</v>
      </c>
      <c r="P30" s="582">
        <f>P27*R30</f>
        <v>1426516363.6363637</v>
      </c>
      <c r="Q30" s="504"/>
      <c r="R30" s="602">
        <f>408000/1.155</f>
        <v>353246.75324675324</v>
      </c>
    </row>
    <row r="31" spans="1:19" ht="12.75">
      <c r="A31" s="337"/>
      <c r="C31" s="337" t="s">
        <v>2341</v>
      </c>
      <c r="D31" s="337"/>
      <c r="E31" s="396"/>
      <c r="F31" s="396">
        <v>0</v>
      </c>
      <c r="G31" s="396">
        <v>0</v>
      </c>
      <c r="H31" s="396">
        <v>0</v>
      </c>
      <c r="I31" s="396">
        <v>0</v>
      </c>
      <c r="J31" s="396">
        <v>0</v>
      </c>
      <c r="K31" s="396">
        <v>0</v>
      </c>
      <c r="L31" s="396">
        <v>0</v>
      </c>
      <c r="M31" s="396">
        <v>0</v>
      </c>
      <c r="N31" s="396">
        <v>0</v>
      </c>
      <c r="O31" s="396">
        <v>0</v>
      </c>
      <c r="P31" s="396">
        <v>0</v>
      </c>
      <c r="Q31" s="343"/>
    </row>
    <row r="32" spans="1:19" ht="12.75">
      <c r="A32" s="333"/>
      <c r="B32" s="337"/>
      <c r="C32" s="337" t="s">
        <v>2342</v>
      </c>
      <c r="D32" s="337"/>
      <c r="E32" s="396">
        <f>E26*E82</f>
        <v>57451031.389036722</v>
      </c>
      <c r="F32" s="396">
        <f>F26*F82</f>
        <v>230673796.90316573</v>
      </c>
      <c r="G32" s="396">
        <f>G26*G82</f>
        <v>99711199.921867549</v>
      </c>
      <c r="H32" s="396">
        <f>H26*H82</f>
        <v>125700573.60462357</v>
      </c>
      <c r="I32" s="396">
        <f>I26*I82</f>
        <v>56398951.09747421</v>
      </c>
      <c r="J32" s="396">
        <f>J26*(J82/102%)</f>
        <v>8040284.6231901608</v>
      </c>
      <c r="K32" s="396">
        <f>K26*(K82/102%)</f>
        <v>215129404.54534662</v>
      </c>
      <c r="L32" s="396">
        <f>L26*(L82/102%)</f>
        <v>110170719.79231362</v>
      </c>
      <c r="M32" s="396"/>
      <c r="N32" s="396">
        <v>0</v>
      </c>
      <c r="O32" s="396">
        <v>0</v>
      </c>
      <c r="P32" s="396">
        <v>0</v>
      </c>
      <c r="Q32" s="343"/>
    </row>
    <row r="33" spans="1:17" ht="12.75">
      <c r="A33" s="333"/>
      <c r="B33" s="337"/>
      <c r="C33" s="337" t="s">
        <v>2343</v>
      </c>
      <c r="D33" s="337"/>
      <c r="E33" s="396">
        <f>(E27*E83)+($E$6*$E$4)</f>
        <v>612878371.03193188</v>
      </c>
      <c r="F33" s="396">
        <f>(F27*F83)+($E$6*$E$4)</f>
        <v>648730179.39261329</v>
      </c>
      <c r="G33" s="396">
        <f>(G27*G83)+($E$6*$E$4)</f>
        <v>319643542.41829449</v>
      </c>
      <c r="H33" s="396">
        <f>(H27*H83)+($E$6*$E$4)</f>
        <v>322184329.69116783</v>
      </c>
      <c r="I33" s="396">
        <f>(I27*I83)+($E$6*$E$4)</f>
        <v>527900649.03166139</v>
      </c>
      <c r="J33" s="396">
        <f>(J27*(J83/102%))+($E$6*$E$4)</f>
        <v>452963843.65572178</v>
      </c>
      <c r="K33" s="396">
        <f>(K27*(K83/102%))+($E$6*$E$4)</f>
        <v>979853394.32187903</v>
      </c>
      <c r="L33" s="396">
        <f>(L27*(L83/102%))+($E$6*$E$4)</f>
        <v>1074200201.0336261</v>
      </c>
      <c r="M33" s="396"/>
      <c r="N33" s="396">
        <v>0</v>
      </c>
      <c r="O33" s="396">
        <v>0</v>
      </c>
      <c r="P33" s="396">
        <v>0</v>
      </c>
      <c r="Q33" s="348" t="s">
        <v>2396</v>
      </c>
    </row>
    <row r="34" spans="1:17" ht="12.75">
      <c r="A34" s="345" t="s">
        <v>2346</v>
      </c>
      <c r="B34" s="337"/>
      <c r="C34" s="337" t="s">
        <v>2341</v>
      </c>
      <c r="D34" s="337"/>
      <c r="E34" s="396"/>
      <c r="F34" s="396"/>
      <c r="G34" s="396"/>
      <c r="H34" s="396"/>
      <c r="I34" s="396"/>
      <c r="J34" s="396"/>
      <c r="K34" s="396"/>
      <c r="L34" s="396"/>
      <c r="M34" s="396"/>
      <c r="N34" s="396"/>
      <c r="O34" s="396"/>
      <c r="P34" s="396">
        <f>P25*P84</f>
        <v>0</v>
      </c>
      <c r="Q34" s="343"/>
    </row>
    <row r="35" spans="1:17" ht="12.75">
      <c r="A35" s="333"/>
      <c r="B35" s="337"/>
      <c r="C35" s="337" t="s">
        <v>2342</v>
      </c>
      <c r="D35" s="337"/>
      <c r="E35" s="396">
        <f t="shared" ref="E35:L35" si="16">E26*E85</f>
        <v>13287212.825971263</v>
      </c>
      <c r="F35" s="396">
        <f t="shared" si="16"/>
        <v>54509974.549968965</v>
      </c>
      <c r="G35" s="396">
        <f t="shared" si="16"/>
        <v>5435032.6822296325</v>
      </c>
      <c r="H35" s="396">
        <f t="shared" si="16"/>
        <v>24865425.451689385</v>
      </c>
      <c r="I35" s="396">
        <f t="shared" si="16"/>
        <v>14899925.26645322</v>
      </c>
      <c r="J35" s="396">
        <f t="shared" si="16"/>
        <v>4103720.1889804327</v>
      </c>
      <c r="K35" s="396">
        <f t="shared" si="16"/>
        <v>43897090.222042799</v>
      </c>
      <c r="L35" s="396">
        <f t="shared" si="16"/>
        <v>13973681.913273003</v>
      </c>
      <c r="M35" s="396">
        <f>(M26*60%)*50000</f>
        <v>95481000</v>
      </c>
      <c r="N35" s="396">
        <f>(N26*60%)*50000</f>
        <v>114783000</v>
      </c>
      <c r="O35" s="396">
        <f t="shared" ref="O35:P35" si="17">(O26*60%)*50000</f>
        <v>89259000</v>
      </c>
      <c r="P35" s="396">
        <f t="shared" si="17"/>
        <v>121149000</v>
      </c>
      <c r="Q35" s="343"/>
    </row>
    <row r="36" spans="1:17" ht="12.75">
      <c r="A36" s="333"/>
      <c r="B36" s="337"/>
      <c r="C36" s="337" t="s">
        <v>2343</v>
      </c>
      <c r="D36" s="337"/>
      <c r="E36" s="396">
        <f t="shared" ref="E36:L36" si="18">(E27*E86)+($E$5*$E$4)</f>
        <v>241702709.41990423</v>
      </c>
      <c r="F36" s="396">
        <f t="shared" si="18"/>
        <v>251479197.70328987</v>
      </c>
      <c r="G36" s="396">
        <f t="shared" si="18"/>
        <v>171013496.90328729</v>
      </c>
      <c r="H36" s="396">
        <f t="shared" si="18"/>
        <v>161661422.05097809</v>
      </c>
      <c r="I36" s="396">
        <f t="shared" si="18"/>
        <v>274727096.21060121</v>
      </c>
      <c r="J36" s="396">
        <f t="shared" si="18"/>
        <v>185605711.63748714</v>
      </c>
      <c r="K36" s="396">
        <f t="shared" si="18"/>
        <v>320029945.09487289</v>
      </c>
      <c r="L36" s="396">
        <f t="shared" si="18"/>
        <v>448864158.51319754</v>
      </c>
      <c r="M36" s="396">
        <f>(M27*70%)*100000</f>
        <v>222789000</v>
      </c>
      <c r="N36" s="396">
        <f t="shared" ref="N36:O36" si="19">(N27*70%)*100000</f>
        <v>267827000</v>
      </c>
      <c r="O36" s="396">
        <f t="shared" si="19"/>
        <v>208271000</v>
      </c>
      <c r="P36" s="396">
        <f>(((P27/31)*29)*70%)*100000</f>
        <v>264443516.12903225</v>
      </c>
      <c r="Q36" s="343"/>
    </row>
    <row r="37" spans="1:17" s="351" customFormat="1" ht="12.75">
      <c r="A37" s="349"/>
      <c r="B37" s="303"/>
      <c r="C37" s="393" t="s">
        <v>2448</v>
      </c>
      <c r="D37" s="393"/>
      <c r="E37" s="396">
        <v>1000000</v>
      </c>
      <c r="F37" s="396">
        <v>1000000</v>
      </c>
      <c r="G37" s="396">
        <v>1000000</v>
      </c>
      <c r="H37" s="396">
        <v>1000000</v>
      </c>
      <c r="I37" s="396">
        <v>1000000</v>
      </c>
      <c r="J37" s="396">
        <v>700000</v>
      </c>
      <c r="K37" s="396">
        <v>700000</v>
      </c>
      <c r="L37" s="396">
        <v>700000</v>
      </c>
      <c r="M37" s="396">
        <v>700000</v>
      </c>
      <c r="N37" s="396">
        <v>700000</v>
      </c>
      <c r="O37" s="396">
        <v>700000</v>
      </c>
      <c r="P37" s="396">
        <v>700000</v>
      </c>
      <c r="Q37" s="348"/>
    </row>
    <row r="38" spans="1:17" ht="12.75">
      <c r="A38" s="333"/>
      <c r="B38" s="337"/>
      <c r="C38" s="337" t="s">
        <v>2347</v>
      </c>
      <c r="D38" s="337"/>
      <c r="E38" s="396"/>
      <c r="F38" s="396"/>
      <c r="G38" s="396"/>
      <c r="H38" s="396"/>
      <c r="I38" s="396"/>
      <c r="J38" s="396"/>
      <c r="K38" s="396"/>
      <c r="L38" s="396"/>
      <c r="M38" s="396"/>
      <c r="N38" s="397"/>
      <c r="O38" s="397"/>
      <c r="P38" s="397"/>
      <c r="Q38" s="343"/>
    </row>
    <row r="39" spans="1:17">
      <c r="A39" s="303" t="s">
        <v>1907</v>
      </c>
      <c r="C39" s="337"/>
      <c r="D39" s="563">
        <f>SUM(E39:P39)</f>
        <v>17936478545.454548</v>
      </c>
      <c r="E39" s="415">
        <f t="shared" ref="E39:L39" si="20">E28</f>
        <v>759573056.27705634</v>
      </c>
      <c r="F39" s="415">
        <f t="shared" si="20"/>
        <v>700759549.78354967</v>
      </c>
      <c r="G39" s="415">
        <f t="shared" si="20"/>
        <v>747404744.58874452</v>
      </c>
      <c r="H39" s="415">
        <f t="shared" si="20"/>
        <v>574073904.76190472</v>
      </c>
      <c r="I39" s="415">
        <f t="shared" si="20"/>
        <v>621530320.34632027</v>
      </c>
      <c r="J39" s="415">
        <f t="shared" si="20"/>
        <v>973700000.00000012</v>
      </c>
      <c r="K39" s="415">
        <f t="shared" si="20"/>
        <v>1122651515.1515152</v>
      </c>
      <c r="L39" s="415">
        <f t="shared" si="20"/>
        <v>1048896969.6969697</v>
      </c>
      <c r="M39" s="415">
        <f>SUM(M28:M30)</f>
        <v>2584738181.8181815</v>
      </c>
      <c r="N39" s="415">
        <f t="shared" ref="N39:P39" si="21">SUM(N28:N30)</f>
        <v>3107256969.69697</v>
      </c>
      <c r="O39" s="415">
        <f t="shared" si="21"/>
        <v>2416304242.424243</v>
      </c>
      <c r="P39" s="415">
        <f t="shared" si="21"/>
        <v>3279589090.909091</v>
      </c>
      <c r="Q39" s="343"/>
    </row>
    <row r="40" spans="1:17" s="298" customFormat="1">
      <c r="A40" s="303" t="s">
        <v>1904</v>
      </c>
      <c r="C40" s="305"/>
      <c r="D40" s="305"/>
      <c r="E40" s="415">
        <f>SUM(E31:E33)</f>
        <v>670329402.42096865</v>
      </c>
      <c r="F40" s="415">
        <f t="shared" ref="F40:P40" si="22">SUM(F31:F33)</f>
        <v>879403976.29577899</v>
      </c>
      <c r="G40" s="415">
        <f t="shared" si="22"/>
        <v>419354742.34016204</v>
      </c>
      <c r="H40" s="415">
        <f t="shared" si="22"/>
        <v>447884903.29579139</v>
      </c>
      <c r="I40" s="415">
        <f t="shared" si="22"/>
        <v>584299600.12913561</v>
      </c>
      <c r="J40" s="415">
        <f t="shared" si="22"/>
        <v>461004128.27891195</v>
      </c>
      <c r="K40" s="415">
        <f t="shared" si="22"/>
        <v>1194982798.8672256</v>
      </c>
      <c r="L40" s="415">
        <f t="shared" si="22"/>
        <v>1184370920.8259397</v>
      </c>
      <c r="M40" s="415">
        <f t="shared" si="22"/>
        <v>0</v>
      </c>
      <c r="N40" s="415">
        <f t="shared" si="22"/>
        <v>0</v>
      </c>
      <c r="O40" s="415">
        <f t="shared" si="22"/>
        <v>0</v>
      </c>
      <c r="P40" s="415">
        <f t="shared" si="22"/>
        <v>0</v>
      </c>
      <c r="Q40" s="346"/>
    </row>
    <row r="41" spans="1:17">
      <c r="A41" s="303" t="s">
        <v>1909</v>
      </c>
      <c r="E41" s="395">
        <f t="shared" ref="E41:P41" si="23">SUM(E34:E36)</f>
        <v>254989922.24587551</v>
      </c>
      <c r="F41" s="395">
        <f t="shared" si="23"/>
        <v>305989172.25325882</v>
      </c>
      <c r="G41" s="395">
        <f t="shared" si="23"/>
        <v>176448529.58551693</v>
      </c>
      <c r="H41" s="395">
        <f t="shared" si="23"/>
        <v>186526847.50266749</v>
      </c>
      <c r="I41" s="395">
        <f t="shared" si="23"/>
        <v>289627021.47705442</v>
      </c>
      <c r="J41" s="395">
        <f t="shared" si="23"/>
        <v>189709431.82646757</v>
      </c>
      <c r="K41" s="395">
        <f t="shared" si="23"/>
        <v>363927035.31691569</v>
      </c>
      <c r="L41" s="395">
        <f t="shared" si="23"/>
        <v>462837840.42647052</v>
      </c>
      <c r="M41" s="395">
        <f t="shared" si="23"/>
        <v>318270000</v>
      </c>
      <c r="N41" s="395">
        <f t="shared" si="23"/>
        <v>382610000</v>
      </c>
      <c r="O41" s="395">
        <f t="shared" si="23"/>
        <v>297530000</v>
      </c>
      <c r="P41" s="395">
        <f t="shared" si="23"/>
        <v>385592516.12903225</v>
      </c>
    </row>
    <row r="42" spans="1:17">
      <c r="A42" s="303" t="s">
        <v>2449</v>
      </c>
      <c r="E42" s="395">
        <f t="shared" ref="E42:P42" si="24">E37</f>
        <v>1000000</v>
      </c>
      <c r="F42" s="395">
        <f t="shared" si="24"/>
        <v>1000000</v>
      </c>
      <c r="G42" s="395">
        <f t="shared" si="24"/>
        <v>1000000</v>
      </c>
      <c r="H42" s="395">
        <f t="shared" si="24"/>
        <v>1000000</v>
      </c>
      <c r="I42" s="395">
        <f t="shared" si="24"/>
        <v>1000000</v>
      </c>
      <c r="J42" s="395">
        <f t="shared" si="24"/>
        <v>700000</v>
      </c>
      <c r="K42" s="395">
        <f t="shared" si="24"/>
        <v>700000</v>
      </c>
      <c r="L42" s="395">
        <f t="shared" si="24"/>
        <v>700000</v>
      </c>
      <c r="M42" s="395">
        <f t="shared" si="24"/>
        <v>700000</v>
      </c>
      <c r="N42" s="395">
        <f t="shared" si="24"/>
        <v>700000</v>
      </c>
      <c r="O42" s="395">
        <f t="shared" si="24"/>
        <v>700000</v>
      </c>
      <c r="P42" s="395">
        <f t="shared" si="24"/>
        <v>700000</v>
      </c>
    </row>
    <row r="43" spans="1:17" s="351" customFormat="1">
      <c r="A43" s="358" t="s">
        <v>2005</v>
      </c>
      <c r="C43" s="305"/>
      <c r="D43" s="305"/>
      <c r="E43" s="416">
        <f>E39*E49</f>
        <v>708934852.52525258</v>
      </c>
      <c r="F43" s="416">
        <f t="shared" ref="F43:P46" si="25">F39*F49</f>
        <v>654042246.46464634</v>
      </c>
      <c r="G43" s="416">
        <f t="shared" si="25"/>
        <v>697577761.61616158</v>
      </c>
      <c r="H43" s="416">
        <f t="shared" si="25"/>
        <v>535802311.1111111</v>
      </c>
      <c r="I43" s="416">
        <f t="shared" si="25"/>
        <v>580094965.65656555</v>
      </c>
      <c r="J43" s="584">
        <f>J39*J49</f>
        <v>584220000</v>
      </c>
      <c r="K43" s="584">
        <f t="shared" ref="K43:P43" si="26">K39*K49</f>
        <v>673590909.09090912</v>
      </c>
      <c r="L43" s="584">
        <f t="shared" si="26"/>
        <v>629338181.81818187</v>
      </c>
      <c r="M43" s="584">
        <f t="shared" si="26"/>
        <v>1550842909.0909088</v>
      </c>
      <c r="N43" s="584">
        <f t="shared" si="26"/>
        <v>1864354181.818182</v>
      </c>
      <c r="O43" s="584">
        <f t="shared" si="26"/>
        <v>1449782545.4545457</v>
      </c>
      <c r="P43" s="584">
        <f t="shared" si="26"/>
        <v>1967753454.5454545</v>
      </c>
    </row>
    <row r="44" spans="1:17" s="351" customFormat="1">
      <c r="A44" s="358" t="s">
        <v>2002</v>
      </c>
      <c r="C44" s="305"/>
      <c r="D44" s="305"/>
      <c r="E44" s="416">
        <f>E40*E50</f>
        <v>201098820.72629058</v>
      </c>
      <c r="F44" s="416">
        <f t="shared" si="25"/>
        <v>263821192.88873369</v>
      </c>
      <c r="G44" s="416">
        <f t="shared" si="25"/>
        <v>125806422.7020486</v>
      </c>
      <c r="H44" s="416">
        <f t="shared" si="25"/>
        <v>134365470.9887374</v>
      </c>
      <c r="I44" s="416">
        <f t="shared" si="25"/>
        <v>175289880.03874066</v>
      </c>
      <c r="J44" s="416">
        <f t="shared" si="25"/>
        <v>138301238.48367357</v>
      </c>
      <c r="K44" s="416">
        <f t="shared" si="25"/>
        <v>358494839.66016769</v>
      </c>
      <c r="L44" s="416">
        <f t="shared" si="25"/>
        <v>355311276.24778187</v>
      </c>
      <c r="M44" s="416">
        <f t="shared" si="25"/>
        <v>0</v>
      </c>
      <c r="N44" s="416">
        <f t="shared" si="25"/>
        <v>0</v>
      </c>
      <c r="O44" s="416">
        <f t="shared" si="25"/>
        <v>0</v>
      </c>
      <c r="P44" s="416">
        <f t="shared" si="25"/>
        <v>0</v>
      </c>
    </row>
    <row r="45" spans="1:17" s="351" customFormat="1">
      <c r="A45" s="358" t="s">
        <v>2007</v>
      </c>
      <c r="C45" s="305"/>
      <c r="D45" s="305"/>
      <c r="E45" s="416">
        <f>E41*E51</f>
        <v>46633926.221228398</v>
      </c>
      <c r="F45" s="416">
        <f t="shared" si="25"/>
        <v>70043882.630908281</v>
      </c>
      <c r="G45" s="416">
        <f t="shared" si="25"/>
        <v>43737984.163505882</v>
      </c>
      <c r="H45" s="416">
        <f t="shared" si="25"/>
        <v>55958054.250800245</v>
      </c>
      <c r="I45" s="416">
        <f t="shared" si="25"/>
        <v>69234287.978648379</v>
      </c>
      <c r="J45" s="416">
        <f t="shared" si="25"/>
        <v>47427357.956616893</v>
      </c>
      <c r="K45" s="416">
        <f t="shared" si="25"/>
        <v>90981758.829228923</v>
      </c>
      <c r="L45" s="416">
        <f t="shared" si="25"/>
        <v>115709460.10661763</v>
      </c>
      <c r="M45" s="416">
        <f t="shared" si="25"/>
        <v>79567500</v>
      </c>
      <c r="N45" s="416">
        <f t="shared" si="25"/>
        <v>95652500</v>
      </c>
      <c r="O45" s="416">
        <f t="shared" si="25"/>
        <v>74382500</v>
      </c>
      <c r="P45" s="416">
        <f t="shared" si="25"/>
        <v>96398129.032258064</v>
      </c>
    </row>
    <row r="46" spans="1:17" s="351" customFormat="1" ht="12.75">
      <c r="A46" s="358" t="s">
        <v>2009</v>
      </c>
      <c r="C46" s="305"/>
      <c r="D46" s="305"/>
      <c r="E46" s="417">
        <f>E42*E52</f>
        <v>240000</v>
      </c>
      <c r="F46" s="417">
        <f t="shared" si="25"/>
        <v>240000</v>
      </c>
      <c r="G46" s="417">
        <f t="shared" si="25"/>
        <v>240000</v>
      </c>
      <c r="H46" s="417">
        <f t="shared" si="25"/>
        <v>240000</v>
      </c>
      <c r="I46" s="417">
        <f t="shared" si="25"/>
        <v>240000</v>
      </c>
      <c r="J46" s="417">
        <f t="shared" si="25"/>
        <v>168000</v>
      </c>
      <c r="K46" s="417">
        <f t="shared" si="25"/>
        <v>168000</v>
      </c>
      <c r="L46" s="417">
        <f t="shared" si="25"/>
        <v>168000</v>
      </c>
      <c r="M46" s="417">
        <f t="shared" si="25"/>
        <v>168000</v>
      </c>
      <c r="N46" s="417">
        <f t="shared" si="25"/>
        <v>168000</v>
      </c>
      <c r="O46" s="417">
        <f t="shared" si="25"/>
        <v>168000</v>
      </c>
      <c r="P46" s="417">
        <f t="shared" si="25"/>
        <v>168000</v>
      </c>
    </row>
    <row r="47" spans="1:17" s="351" customFormat="1" ht="12.75">
      <c r="A47" s="496" t="s">
        <v>1683</v>
      </c>
      <c r="B47" s="358"/>
      <c r="C47" s="305"/>
      <c r="D47" s="305"/>
      <c r="E47" s="497">
        <f>SUM(E39:E42)*5%</f>
        <v>84294619.047195032</v>
      </c>
      <c r="F47" s="497">
        <f t="shared" ref="F47:P47" si="27">SUM(F39:F42)*5%</f>
        <v>94357634.916629374</v>
      </c>
      <c r="G47" s="497">
        <f t="shared" si="27"/>
        <v>67210400.825721174</v>
      </c>
      <c r="H47" s="497">
        <f t="shared" si="27"/>
        <v>60474282.778018177</v>
      </c>
      <c r="I47" s="497">
        <f t="shared" si="27"/>
        <v>74822847.097625509</v>
      </c>
      <c r="J47" s="497">
        <f t="shared" si="27"/>
        <v>81255678.005268991</v>
      </c>
      <c r="K47" s="497">
        <f t="shared" si="27"/>
        <v>134113067.46678281</v>
      </c>
      <c r="L47" s="497">
        <f t="shared" si="27"/>
        <v>134840286.54746899</v>
      </c>
      <c r="M47" s="497">
        <f t="shared" si="27"/>
        <v>145185409.09090909</v>
      </c>
      <c r="N47" s="497">
        <f t="shared" si="27"/>
        <v>174528348.4848485</v>
      </c>
      <c r="O47" s="497">
        <f t="shared" si="27"/>
        <v>135726712.12121215</v>
      </c>
      <c r="P47" s="497">
        <f t="shared" si="27"/>
        <v>183294080.35190618</v>
      </c>
    </row>
    <row r="48" spans="1:17">
      <c r="A48" s="304"/>
      <c r="B48" s="304" t="s">
        <v>2348</v>
      </c>
      <c r="C48" s="334"/>
      <c r="D48" s="304"/>
      <c r="E48" s="405"/>
      <c r="F48" s="361"/>
      <c r="G48" s="361"/>
      <c r="H48" s="361"/>
      <c r="I48" s="361"/>
      <c r="J48" s="361"/>
      <c r="K48" s="361"/>
      <c r="L48" s="361"/>
      <c r="M48" s="361"/>
      <c r="N48" s="361"/>
      <c r="O48" s="361"/>
      <c r="P48" s="406"/>
    </row>
    <row r="49" spans="1:18">
      <c r="A49" s="304"/>
      <c r="B49" s="304"/>
      <c r="C49" s="304" t="s">
        <v>2349</v>
      </c>
      <c r="D49" s="304"/>
      <c r="E49" s="419">
        <f>$Q$49</f>
        <v>0.93333333333333335</v>
      </c>
      <c r="F49" s="419">
        <f t="shared" ref="F49:I49" si="28">$Q$49</f>
        <v>0.93333333333333335</v>
      </c>
      <c r="G49" s="419">
        <f t="shared" si="28"/>
        <v>0.93333333333333335</v>
      </c>
      <c r="H49" s="419">
        <f t="shared" si="28"/>
        <v>0.93333333333333335</v>
      </c>
      <c r="I49" s="419">
        <f t="shared" si="28"/>
        <v>0.93333333333333335</v>
      </c>
      <c r="J49" s="583">
        <v>0.6</v>
      </c>
      <c r="K49" s="583">
        <v>0.6</v>
      </c>
      <c r="L49" s="583">
        <v>0.6</v>
      </c>
      <c r="M49" s="583">
        <v>0.6</v>
      </c>
      <c r="N49" s="583">
        <v>0.6</v>
      </c>
      <c r="O49" s="583">
        <v>0.6</v>
      </c>
      <c r="P49" s="583">
        <v>0.6</v>
      </c>
      <c r="Q49" s="418">
        <f>7/7.5</f>
        <v>0.93333333333333335</v>
      </c>
    </row>
    <row r="50" spans="1:18">
      <c r="A50" s="333"/>
      <c r="C50" s="337" t="s">
        <v>2350</v>
      </c>
      <c r="D50" s="337"/>
      <c r="E50" s="400">
        <v>0.3</v>
      </c>
      <c r="F50" s="400">
        <v>0.3</v>
      </c>
      <c r="G50" s="400">
        <v>0.3</v>
      </c>
      <c r="H50" s="400">
        <v>0.3</v>
      </c>
      <c r="I50" s="400">
        <v>0.3</v>
      </c>
      <c r="J50" s="400">
        <v>0.3</v>
      </c>
      <c r="K50" s="400">
        <v>0.3</v>
      </c>
      <c r="L50" s="400">
        <v>0.3</v>
      </c>
      <c r="M50" s="400">
        <v>0.3</v>
      </c>
      <c r="N50" s="400">
        <v>0.3</v>
      </c>
      <c r="O50" s="400">
        <v>0.3</v>
      </c>
      <c r="P50" s="400">
        <v>0.3</v>
      </c>
      <c r="Q50" s="362">
        <f>SUM(E50:P50)/12</f>
        <v>0.29999999999999993</v>
      </c>
    </row>
    <row r="51" spans="1:18">
      <c r="A51" s="333"/>
      <c r="C51" s="337" t="s">
        <v>2351</v>
      </c>
      <c r="D51" s="337"/>
      <c r="E51" s="400">
        <v>0.18288536978438452</v>
      </c>
      <c r="F51" s="400">
        <v>0.22890967714679419</v>
      </c>
      <c r="G51" s="400">
        <v>0.24787956162767558</v>
      </c>
      <c r="H51" s="400">
        <v>0.3</v>
      </c>
      <c r="I51" s="400">
        <v>0.23904636944979749</v>
      </c>
      <c r="J51" s="400">
        <v>0.25</v>
      </c>
      <c r="K51" s="400">
        <v>0.25</v>
      </c>
      <c r="L51" s="400">
        <v>0.25</v>
      </c>
      <c r="M51" s="400">
        <v>0.25</v>
      </c>
      <c r="N51" s="400">
        <v>0.25</v>
      </c>
      <c r="O51" s="400">
        <v>0.25</v>
      </c>
      <c r="P51" s="400">
        <v>0.25</v>
      </c>
      <c r="Q51" s="362">
        <f>SUM(E51:P51)/12</f>
        <v>0.24572674816738763</v>
      </c>
    </row>
    <row r="52" spans="1:18">
      <c r="A52" s="355"/>
      <c r="C52" s="337" t="s">
        <v>2352</v>
      </c>
      <c r="D52" s="337"/>
      <c r="E52" s="399">
        <v>0.24</v>
      </c>
      <c r="F52" s="399">
        <v>0.24</v>
      </c>
      <c r="G52" s="399">
        <v>0.24</v>
      </c>
      <c r="H52" s="399">
        <v>0.24</v>
      </c>
      <c r="I52" s="399">
        <v>0.24</v>
      </c>
      <c r="J52" s="399">
        <v>0.24</v>
      </c>
      <c r="K52" s="399">
        <v>0.24</v>
      </c>
      <c r="L52" s="399">
        <v>0.24</v>
      </c>
      <c r="M52" s="399">
        <v>0.24</v>
      </c>
      <c r="N52" s="399">
        <v>0.24</v>
      </c>
      <c r="O52" s="399">
        <v>0.24</v>
      </c>
      <c r="P52" s="399">
        <v>0.24</v>
      </c>
    </row>
    <row r="53" spans="1:18">
      <c r="A53" s="363" t="s">
        <v>2386</v>
      </c>
      <c r="B53" s="364"/>
      <c r="C53" s="365"/>
      <c r="D53" s="364"/>
      <c r="E53" s="407">
        <f t="shared" ref="E53:P53" si="29">SUM(E39:E42)-SUM(E43:E46)</f>
        <v>728984781.47112906</v>
      </c>
      <c r="F53" s="407">
        <f t="shared" si="29"/>
        <v>899005376.34829903</v>
      </c>
      <c r="G53" s="407">
        <f t="shared" si="29"/>
        <v>476845848.03270733</v>
      </c>
      <c r="H53" s="407">
        <f t="shared" si="29"/>
        <v>483119819.20971477</v>
      </c>
      <c r="I53" s="407">
        <f t="shared" si="29"/>
        <v>671597808.27855551</v>
      </c>
      <c r="J53" s="407">
        <f t="shared" si="29"/>
        <v>854996963.66508913</v>
      </c>
      <c r="K53" s="407">
        <f t="shared" si="29"/>
        <v>1559025841.7553504</v>
      </c>
      <c r="L53" s="407">
        <f t="shared" si="29"/>
        <v>1596278812.7767985</v>
      </c>
      <c r="M53" s="407">
        <f t="shared" si="29"/>
        <v>1273129772.7272727</v>
      </c>
      <c r="N53" s="407">
        <f t="shared" si="29"/>
        <v>1530392287.878788</v>
      </c>
      <c r="O53" s="407">
        <f t="shared" si="29"/>
        <v>1190201196.9696972</v>
      </c>
      <c r="P53" s="407">
        <f t="shared" si="29"/>
        <v>1601562023.4604106</v>
      </c>
      <c r="Q53" s="366"/>
    </row>
    <row r="54" spans="1:18">
      <c r="E54" s="357"/>
      <c r="F54" s="357"/>
      <c r="G54" s="357"/>
      <c r="H54" s="357"/>
      <c r="I54" s="357"/>
      <c r="J54" s="357"/>
      <c r="K54" s="357"/>
      <c r="L54" s="357"/>
      <c r="M54" s="357"/>
      <c r="N54" s="357"/>
      <c r="O54" s="357"/>
      <c r="P54" s="357"/>
    </row>
    <row r="57" spans="1:18" ht="19.5">
      <c r="A57" s="620">
        <v>2013</v>
      </c>
      <c r="B57" s="620"/>
      <c r="C57" s="620"/>
      <c r="D57" s="561"/>
      <c r="E57" s="307" t="s">
        <v>2319</v>
      </c>
      <c r="F57" s="308" t="s">
        <v>2320</v>
      </c>
      <c r="G57" s="307" t="s">
        <v>2321</v>
      </c>
      <c r="H57" s="307" t="s">
        <v>2322</v>
      </c>
      <c r="I57" s="307" t="s">
        <v>2323</v>
      </c>
      <c r="J57" s="307" t="s">
        <v>2324</v>
      </c>
      <c r="K57" s="307" t="s">
        <v>2325</v>
      </c>
      <c r="L57" s="307" t="s">
        <v>2326</v>
      </c>
      <c r="M57" s="307" t="s">
        <v>2327</v>
      </c>
      <c r="N57" s="307" t="s">
        <v>2328</v>
      </c>
      <c r="O57" s="410" t="s">
        <v>2329</v>
      </c>
      <c r="P57" s="411" t="s">
        <v>2330</v>
      </c>
      <c r="Q57" s="367" t="s">
        <v>2353</v>
      </c>
    </row>
    <row r="58" spans="1:18">
      <c r="A58" s="617" t="s">
        <v>2331</v>
      </c>
      <c r="B58" s="618"/>
      <c r="C58" s="619"/>
      <c r="D58" s="511"/>
      <c r="E58" s="317">
        <v>2604</v>
      </c>
      <c r="F58" s="314">
        <v>2337.6</v>
      </c>
      <c r="G58" s="314">
        <v>2586</v>
      </c>
      <c r="H58" s="314">
        <v>2515.1999999999998</v>
      </c>
      <c r="I58" s="314">
        <v>2599.1999999999998</v>
      </c>
      <c r="J58" s="314">
        <v>2506.1999999999998</v>
      </c>
      <c r="K58" s="314">
        <v>2593.1999999999998</v>
      </c>
      <c r="L58" s="314">
        <v>2604</v>
      </c>
      <c r="M58" s="314">
        <v>2520</v>
      </c>
      <c r="N58" s="314">
        <v>2604</v>
      </c>
      <c r="O58" s="314">
        <v>2520</v>
      </c>
      <c r="P58" s="314">
        <v>2604</v>
      </c>
      <c r="Q58" s="368">
        <f>SUM(E58:P58)/12</f>
        <v>2549.4500000000003</v>
      </c>
      <c r="R58" s="316"/>
    </row>
    <row r="59" spans="1:18">
      <c r="A59" s="617" t="s">
        <v>2332</v>
      </c>
      <c r="B59" s="618"/>
      <c r="C59" s="619"/>
      <c r="D59" s="511"/>
      <c r="E59" s="317">
        <v>1500</v>
      </c>
      <c r="F59" s="314">
        <v>1264</v>
      </c>
      <c r="G59" s="314">
        <v>1664</v>
      </c>
      <c r="H59" s="314">
        <v>1482</v>
      </c>
      <c r="I59" s="314">
        <v>1133</v>
      </c>
      <c r="J59" s="314">
        <v>1460</v>
      </c>
      <c r="K59" s="314">
        <v>1892</v>
      </c>
      <c r="L59" s="314">
        <v>2079</v>
      </c>
      <c r="M59" s="314">
        <v>1257</v>
      </c>
      <c r="N59" s="314">
        <v>1582</v>
      </c>
      <c r="O59" s="314">
        <v>1291</v>
      </c>
      <c r="P59" s="314">
        <v>1406</v>
      </c>
      <c r="Q59" s="368">
        <f>SUM(E59:P59)/12</f>
        <v>1500.8333333333333</v>
      </c>
      <c r="R59" s="318"/>
    </row>
    <row r="60" spans="1:18">
      <c r="A60" s="617" t="s">
        <v>2333</v>
      </c>
      <c r="B60" s="618"/>
      <c r="C60" s="619"/>
      <c r="D60" s="511"/>
      <c r="E60" s="317">
        <v>3758</v>
      </c>
      <c r="F60" s="314">
        <v>3222</v>
      </c>
      <c r="G60" s="314">
        <v>4198</v>
      </c>
      <c r="H60" s="314">
        <v>3374</v>
      </c>
      <c r="I60" s="314">
        <v>2811</v>
      </c>
      <c r="J60" s="314">
        <v>3884</v>
      </c>
      <c r="K60" s="314">
        <v>4954</v>
      </c>
      <c r="L60" s="314">
        <v>5304</v>
      </c>
      <c r="M60" s="314">
        <v>2844</v>
      </c>
      <c r="N60" s="314">
        <v>3706</v>
      </c>
      <c r="O60" s="314">
        <v>2739</v>
      </c>
      <c r="P60" s="314">
        <v>3180</v>
      </c>
      <c r="Q60" s="368">
        <f>SUM(E60:P60)/12</f>
        <v>3664.5</v>
      </c>
      <c r="R60" s="318"/>
    </row>
    <row r="61" spans="1:18">
      <c r="A61" s="617" t="s">
        <v>2334</v>
      </c>
      <c r="B61" s="618"/>
      <c r="C61" s="619"/>
      <c r="D61" s="511"/>
      <c r="E61" s="399">
        <f>E59/E58</f>
        <v>0.57603686635944695</v>
      </c>
      <c r="F61" s="329">
        <f t="shared" ref="F61:P61" si="30">F59/F58</f>
        <v>0.54072553045859006</v>
      </c>
      <c r="G61" s="329">
        <f t="shared" si="30"/>
        <v>0.64346481051817483</v>
      </c>
      <c r="H61" s="329">
        <f t="shared" si="30"/>
        <v>0.58921755725190839</v>
      </c>
      <c r="I61" s="329">
        <f t="shared" si="30"/>
        <v>0.43590335487842419</v>
      </c>
      <c r="J61" s="329">
        <f t="shared" si="30"/>
        <v>0.58255526294788929</v>
      </c>
      <c r="K61" s="329">
        <f t="shared" si="30"/>
        <v>0.72960049359864265</v>
      </c>
      <c r="L61" s="329">
        <f t="shared" si="30"/>
        <v>0.79838709677419351</v>
      </c>
      <c r="M61" s="329">
        <f t="shared" si="30"/>
        <v>0.49880952380952381</v>
      </c>
      <c r="N61" s="329">
        <f t="shared" si="30"/>
        <v>0.60752688172043012</v>
      </c>
      <c r="O61" s="329">
        <f t="shared" si="30"/>
        <v>0.51230158730158726</v>
      </c>
      <c r="P61" s="329">
        <f t="shared" si="30"/>
        <v>0.53993855606758834</v>
      </c>
      <c r="Q61" s="369">
        <f>SUM(E61:P61)/12</f>
        <v>0.58787229347386671</v>
      </c>
      <c r="R61" s="318"/>
    </row>
    <row r="62" spans="1:18">
      <c r="A62" s="322"/>
      <c r="B62" s="323"/>
      <c r="C62" s="324"/>
      <c r="D62" s="511"/>
      <c r="E62" s="399"/>
      <c r="F62" s="329"/>
      <c r="G62" s="329"/>
      <c r="H62" s="329"/>
      <c r="I62" s="329"/>
      <c r="J62" s="329"/>
      <c r="K62" s="329"/>
      <c r="L62" s="329"/>
      <c r="M62" s="329"/>
      <c r="N62" s="329"/>
      <c r="O62" s="329"/>
      <c r="P62" s="329"/>
      <c r="Q62" s="369"/>
      <c r="R62" s="318"/>
    </row>
    <row r="63" spans="1:18">
      <c r="A63" s="326" t="s">
        <v>2378</v>
      </c>
      <c r="B63" s="323"/>
      <c r="C63" s="324"/>
      <c r="D63" s="511"/>
      <c r="E63" s="399"/>
      <c r="F63" s="329"/>
      <c r="G63" s="329"/>
      <c r="H63" s="329"/>
      <c r="I63" s="329"/>
      <c r="J63" s="329"/>
      <c r="K63" s="329"/>
      <c r="L63" s="329"/>
      <c r="M63" s="329"/>
      <c r="N63" s="329"/>
      <c r="O63" s="329"/>
      <c r="P63" s="329"/>
      <c r="Q63" s="369"/>
      <c r="R63" s="318"/>
    </row>
    <row r="64" spans="1:18">
      <c r="A64" s="304"/>
      <c r="B64" s="304" t="s">
        <v>2335</v>
      </c>
      <c r="C64" s="334"/>
      <c r="D64" s="334"/>
      <c r="E64" s="336">
        <f t="shared" ref="E64:P64" si="31">+E69/E60</f>
        <v>1</v>
      </c>
      <c r="F64" s="336">
        <f t="shared" si="31"/>
        <v>1</v>
      </c>
      <c r="G64" s="336">
        <f t="shared" si="31"/>
        <v>1</v>
      </c>
      <c r="H64" s="336">
        <f t="shared" si="31"/>
        <v>1</v>
      </c>
      <c r="I64" s="336">
        <f t="shared" si="31"/>
        <v>1</v>
      </c>
      <c r="J64" s="336">
        <f t="shared" si="31"/>
        <v>1</v>
      </c>
      <c r="K64" s="336">
        <f t="shared" si="31"/>
        <v>1</v>
      </c>
      <c r="L64" s="336">
        <f t="shared" si="31"/>
        <v>1</v>
      </c>
      <c r="M64" s="336">
        <f t="shared" si="31"/>
        <v>1</v>
      </c>
      <c r="N64" s="336">
        <f t="shared" si="31"/>
        <v>1</v>
      </c>
      <c r="O64" s="336">
        <f t="shared" si="31"/>
        <v>1</v>
      </c>
      <c r="P64" s="336">
        <f t="shared" si="31"/>
        <v>1</v>
      </c>
      <c r="Q64" s="370">
        <f>SUM(E64:P64)/12</f>
        <v>1</v>
      </c>
    </row>
    <row r="65" spans="1:17">
      <c r="A65" s="304"/>
      <c r="B65" s="304" t="s">
        <v>2337</v>
      </c>
      <c r="C65" s="334"/>
      <c r="D65" s="334"/>
      <c r="E65" s="404">
        <f>+E70/E60</f>
        <v>1.8626929217668974E-2</v>
      </c>
      <c r="F65" s="404">
        <f t="shared" ref="F65:P65" si="32">+F70/F60</f>
        <v>7.7591558038485414E-2</v>
      </c>
      <c r="G65" s="404">
        <f t="shared" si="32"/>
        <v>3.5731300619342543E-2</v>
      </c>
      <c r="H65" s="404">
        <f t="shared" si="32"/>
        <v>5.3349140486069944E-2</v>
      </c>
      <c r="I65" s="404">
        <f t="shared" si="32"/>
        <v>2.1344717182497332E-2</v>
      </c>
      <c r="J65" s="404">
        <f t="shared" si="32"/>
        <v>2.5746652935118436E-3</v>
      </c>
      <c r="K65" s="404">
        <f t="shared" si="32"/>
        <v>6.0557125555106985E-2</v>
      </c>
      <c r="L65" s="404">
        <f t="shared" si="32"/>
        <v>3.4502262443438916E-2</v>
      </c>
      <c r="M65" s="404">
        <f t="shared" si="32"/>
        <v>0.16631504922644164</v>
      </c>
      <c r="N65" s="404">
        <f t="shared" si="32"/>
        <v>8.094981111710739E-3</v>
      </c>
      <c r="O65" s="404">
        <f t="shared" si="32"/>
        <v>4.0160642570281121E-3</v>
      </c>
      <c r="P65" s="404">
        <f t="shared" si="32"/>
        <v>2.8616352201257862E-2</v>
      </c>
      <c r="Q65" s="370">
        <f>SUM(E65:P65)/12</f>
        <v>4.2610012136046697E-2</v>
      </c>
    </row>
    <row r="66" spans="1:17">
      <c r="A66" s="304"/>
      <c r="B66" s="304" t="s">
        <v>2339</v>
      </c>
      <c r="C66" s="334"/>
      <c r="D66" s="334"/>
      <c r="E66" s="336">
        <f t="shared" ref="E66:P66" si="33">+E71/E60</f>
        <v>0.31931878658861096</v>
      </c>
      <c r="F66" s="336">
        <f t="shared" si="33"/>
        <v>0.16573556797020483</v>
      </c>
      <c r="G66" s="336">
        <f t="shared" si="33"/>
        <v>5.7170080990948072E-2</v>
      </c>
      <c r="H66" s="336">
        <f t="shared" si="33"/>
        <v>7.4096028452874926E-2</v>
      </c>
      <c r="I66" s="336">
        <f t="shared" si="33"/>
        <v>0.1422981145499822</v>
      </c>
      <c r="J66" s="336">
        <f t="shared" si="33"/>
        <v>0.10813594232749743</v>
      </c>
      <c r="K66" s="336">
        <f t="shared" si="33"/>
        <v>0.18873637464675011</v>
      </c>
      <c r="L66" s="336">
        <f t="shared" si="33"/>
        <v>0.25358220211161386</v>
      </c>
      <c r="M66" s="336">
        <f t="shared" si="33"/>
        <v>6.3994374120956404E-2</v>
      </c>
      <c r="N66" s="336">
        <f t="shared" si="33"/>
        <v>2.0237452779276847E-2</v>
      </c>
      <c r="O66" s="336">
        <f t="shared" si="33"/>
        <v>1.4238773274917854E-2</v>
      </c>
      <c r="P66" s="336">
        <f t="shared" si="33"/>
        <v>8.3018867924528297E-2</v>
      </c>
      <c r="Q66" s="370">
        <f>SUM(E66:P66)/12</f>
        <v>0.12421354714484679</v>
      </c>
    </row>
    <row r="67" spans="1:17">
      <c r="A67" s="333"/>
      <c r="B67" s="304"/>
      <c r="C67" s="334"/>
      <c r="D67" s="304"/>
      <c r="E67" s="402"/>
      <c r="F67" s="335"/>
      <c r="G67" s="335"/>
      <c r="H67" s="335"/>
      <c r="I67" s="335"/>
      <c r="J67" s="335"/>
      <c r="K67" s="335"/>
      <c r="L67" s="335"/>
      <c r="M67" s="335"/>
      <c r="N67" s="335"/>
      <c r="O67" s="335"/>
      <c r="P67" s="403"/>
      <c r="Q67" s="371"/>
    </row>
    <row r="68" spans="1:17">
      <c r="A68" s="337" t="s">
        <v>2340</v>
      </c>
      <c r="C68" s="338"/>
      <c r="D68" s="337"/>
      <c r="E68" s="339"/>
      <c r="F68" s="340"/>
      <c r="G68" s="340"/>
      <c r="H68" s="340"/>
      <c r="I68" s="340"/>
      <c r="J68" s="340"/>
      <c r="K68" s="340"/>
      <c r="L68" s="340"/>
      <c r="M68" s="340"/>
      <c r="N68" s="340"/>
      <c r="O68" s="341"/>
      <c r="P68" s="342"/>
      <c r="Q68" s="343">
        <f>SUM(E68:P68)/12</f>
        <v>0</v>
      </c>
    </row>
    <row r="69" spans="1:17">
      <c r="A69" s="333"/>
      <c r="B69" s="337"/>
      <c r="C69" s="338" t="s">
        <v>2341</v>
      </c>
      <c r="D69" s="337"/>
      <c r="E69" s="344">
        <f>E60</f>
        <v>3758</v>
      </c>
      <c r="F69" s="344">
        <f t="shared" ref="F69:P69" si="34">F60</f>
        <v>3222</v>
      </c>
      <c r="G69" s="344">
        <f t="shared" si="34"/>
        <v>4198</v>
      </c>
      <c r="H69" s="344">
        <f t="shared" si="34"/>
        <v>3374</v>
      </c>
      <c r="I69" s="344">
        <f t="shared" si="34"/>
        <v>2811</v>
      </c>
      <c r="J69" s="344">
        <f t="shared" si="34"/>
        <v>3884</v>
      </c>
      <c r="K69" s="344">
        <f t="shared" si="34"/>
        <v>4954</v>
      </c>
      <c r="L69" s="344">
        <f t="shared" si="34"/>
        <v>5304</v>
      </c>
      <c r="M69" s="344">
        <f t="shared" si="34"/>
        <v>2844</v>
      </c>
      <c r="N69" s="344">
        <f t="shared" si="34"/>
        <v>3706</v>
      </c>
      <c r="O69" s="344">
        <f t="shared" si="34"/>
        <v>2739</v>
      </c>
      <c r="P69" s="344">
        <f t="shared" si="34"/>
        <v>3180</v>
      </c>
      <c r="Q69" s="343"/>
    </row>
    <row r="70" spans="1:17">
      <c r="A70" s="333"/>
      <c r="B70" s="337"/>
      <c r="C70" s="338" t="s">
        <v>2342</v>
      </c>
      <c r="D70" s="337"/>
      <c r="E70" s="339">
        <v>70</v>
      </c>
      <c r="F70" s="340">
        <v>250</v>
      </c>
      <c r="G70" s="340">
        <v>150</v>
      </c>
      <c r="H70" s="340">
        <v>180</v>
      </c>
      <c r="I70" s="340">
        <v>60</v>
      </c>
      <c r="J70" s="340">
        <v>10</v>
      </c>
      <c r="K70" s="340">
        <v>300</v>
      </c>
      <c r="L70" s="340">
        <v>183</v>
      </c>
      <c r="M70" s="340">
        <v>473</v>
      </c>
      <c r="N70" s="340">
        <v>30</v>
      </c>
      <c r="O70" s="340">
        <v>11</v>
      </c>
      <c r="P70" s="340">
        <v>91</v>
      </c>
      <c r="Q70" s="343"/>
    </row>
    <row r="71" spans="1:17">
      <c r="A71" s="333"/>
      <c r="B71" s="337"/>
      <c r="C71" s="338" t="s">
        <v>2343</v>
      </c>
      <c r="D71" s="337"/>
      <c r="E71" s="339">
        <v>1200</v>
      </c>
      <c r="F71" s="340">
        <v>534</v>
      </c>
      <c r="G71" s="340">
        <v>240</v>
      </c>
      <c r="H71" s="340">
        <v>250</v>
      </c>
      <c r="I71" s="340">
        <v>400</v>
      </c>
      <c r="J71" s="340">
        <v>420</v>
      </c>
      <c r="K71" s="340">
        <v>935</v>
      </c>
      <c r="L71" s="340">
        <v>1345</v>
      </c>
      <c r="M71" s="340">
        <v>182</v>
      </c>
      <c r="N71" s="340">
        <v>75</v>
      </c>
      <c r="O71" s="340">
        <v>39</v>
      </c>
      <c r="P71" s="340">
        <v>264</v>
      </c>
      <c r="Q71" s="343"/>
    </row>
    <row r="72" spans="1:17" s="298" customFormat="1" ht="12.75">
      <c r="A72" s="345" t="s">
        <v>2344</v>
      </c>
      <c r="C72" s="338" t="s">
        <v>2345</v>
      </c>
      <c r="D72" s="338"/>
      <c r="E72" s="347">
        <v>468009466</v>
      </c>
      <c r="F72" s="372">
        <v>381719951</v>
      </c>
      <c r="G72" s="359">
        <v>489120997</v>
      </c>
      <c r="H72" s="372">
        <v>396782797</v>
      </c>
      <c r="I72" s="347">
        <v>334877832</v>
      </c>
      <c r="J72" s="372">
        <v>469698214</v>
      </c>
      <c r="K72" s="372">
        <v>615013453</v>
      </c>
      <c r="L72" s="372">
        <v>1021185210</v>
      </c>
      <c r="M72" s="372">
        <v>567858495</v>
      </c>
      <c r="N72" s="373">
        <v>301090909.09090912</v>
      </c>
      <c r="O72" s="373">
        <v>312272727.27272731</v>
      </c>
      <c r="P72" s="373">
        <v>426000000.00000006</v>
      </c>
      <c r="Q72" s="386">
        <f>SUM(E72:P72)/12</f>
        <v>481969170.94696969</v>
      </c>
    </row>
    <row r="73" spans="1:17" ht="12.75">
      <c r="A73" s="337"/>
      <c r="C73" s="338" t="s">
        <v>2341</v>
      </c>
      <c r="D73" s="338"/>
      <c r="E73" s="359">
        <v>184855922</v>
      </c>
      <c r="F73" s="374">
        <v>1509799</v>
      </c>
      <c r="G73" s="359">
        <v>33795206</v>
      </c>
      <c r="H73" s="374">
        <v>786147</v>
      </c>
      <c r="I73" s="359">
        <v>626000</v>
      </c>
      <c r="J73" s="374">
        <v>2912364</v>
      </c>
      <c r="K73" s="374">
        <v>47442276</v>
      </c>
      <c r="L73" s="313"/>
      <c r="M73" s="313"/>
      <c r="N73" s="313"/>
      <c r="O73" s="375"/>
      <c r="P73" s="376"/>
      <c r="Q73" s="386">
        <f t="shared" ref="Q73:Q99" si="35">SUM(E73:P73)/12</f>
        <v>22660642.833333332</v>
      </c>
    </row>
    <row r="74" spans="1:17" ht="12.75">
      <c r="A74" s="333"/>
      <c r="B74" s="337"/>
      <c r="C74" s="338" t="s">
        <v>2342</v>
      </c>
      <c r="D74" s="338"/>
      <c r="E74" s="359">
        <v>38430220</v>
      </c>
      <c r="F74" s="374">
        <v>143397834</v>
      </c>
      <c r="G74" s="359">
        <v>75721349</v>
      </c>
      <c r="H74" s="374">
        <v>99885477</v>
      </c>
      <c r="I74" s="359">
        <v>34487155</v>
      </c>
      <c r="J74" s="374">
        <v>6223727</v>
      </c>
      <c r="K74" s="374">
        <v>188726752</v>
      </c>
      <c r="L74" s="374">
        <v>110519638</v>
      </c>
      <c r="M74" s="374">
        <v>281614099</v>
      </c>
      <c r="N74" s="377">
        <v>16560000</v>
      </c>
      <c r="O74" s="377">
        <v>5152500</v>
      </c>
      <c r="P74" s="377">
        <v>39050000.000000007</v>
      </c>
      <c r="Q74" s="386">
        <f t="shared" si="35"/>
        <v>86647395.916666672</v>
      </c>
    </row>
    <row r="75" spans="1:17" ht="12.75">
      <c r="A75" s="333"/>
      <c r="B75" s="337"/>
      <c r="C75" s="338" t="s">
        <v>2343</v>
      </c>
      <c r="D75" s="338"/>
      <c r="E75" s="359">
        <f>F75</f>
        <v>315363541</v>
      </c>
      <c r="F75" s="374">
        <v>315363541</v>
      </c>
      <c r="G75" s="359">
        <v>135338449</v>
      </c>
      <c r="H75" s="374">
        <v>143634843</v>
      </c>
      <c r="I75" s="359">
        <v>236322824</v>
      </c>
      <c r="J75" s="374">
        <v>241150313</v>
      </c>
      <c r="K75" s="374">
        <v>735526583</v>
      </c>
      <c r="L75" s="374">
        <v>935726856</v>
      </c>
      <c r="M75" s="374">
        <v>123892336</v>
      </c>
      <c r="N75" s="377">
        <v>44160000</v>
      </c>
      <c r="O75" s="377">
        <v>22900000</v>
      </c>
      <c r="P75" s="377">
        <v>140580000.00000003</v>
      </c>
      <c r="Q75" s="386">
        <f t="shared" si="35"/>
        <v>282496607.16666669</v>
      </c>
    </row>
    <row r="76" spans="1:17" ht="12.75">
      <c r="A76" s="345" t="s">
        <v>2346</v>
      </c>
      <c r="B76" s="337"/>
      <c r="C76" s="338" t="s">
        <v>2341</v>
      </c>
      <c r="D76" s="338"/>
      <c r="E76" s="359">
        <v>84084000</v>
      </c>
      <c r="F76" s="374">
        <v>2999929</v>
      </c>
      <c r="G76" s="359">
        <v>2160000</v>
      </c>
      <c r="H76" s="374">
        <v>110000</v>
      </c>
      <c r="I76" s="359">
        <v>916000</v>
      </c>
      <c r="J76" s="374">
        <v>780000</v>
      </c>
      <c r="K76" s="374">
        <v>25460000</v>
      </c>
      <c r="L76" s="374">
        <v>1210000</v>
      </c>
      <c r="M76" s="374">
        <v>240000</v>
      </c>
      <c r="N76" s="377"/>
      <c r="O76" s="375"/>
      <c r="P76" s="376"/>
      <c r="Q76" s="386">
        <f t="shared" si="35"/>
        <v>9829994.083333334</v>
      </c>
    </row>
    <row r="77" spans="1:17" ht="12.75">
      <c r="A77" s="333"/>
      <c r="B77" s="337"/>
      <c r="C77" s="338" t="s">
        <v>2342</v>
      </c>
      <c r="D77" s="338"/>
      <c r="E77" s="359">
        <v>8888100</v>
      </c>
      <c r="F77" s="374">
        <v>33886000</v>
      </c>
      <c r="G77" s="359">
        <v>4127400</v>
      </c>
      <c r="H77" s="374">
        <v>19758819</v>
      </c>
      <c r="I77" s="359">
        <v>9111092</v>
      </c>
      <c r="J77" s="374">
        <v>3114273</v>
      </c>
      <c r="K77" s="374">
        <v>37754546</v>
      </c>
      <c r="L77" s="374">
        <v>13743076</v>
      </c>
      <c r="M77" s="374">
        <v>4257273</v>
      </c>
      <c r="N77" s="377">
        <v>5520000</v>
      </c>
      <c r="O77" s="377">
        <v>5725000</v>
      </c>
      <c r="P77" s="377">
        <v>7810000.0000000009</v>
      </c>
      <c r="Q77" s="386">
        <f t="shared" si="35"/>
        <v>12807964.916666666</v>
      </c>
    </row>
    <row r="78" spans="1:17" ht="12.75">
      <c r="A78" s="333"/>
      <c r="B78" s="337"/>
      <c r="C78" s="338" t="s">
        <v>2343</v>
      </c>
      <c r="D78" s="338"/>
      <c r="E78" s="359">
        <f>F78</f>
        <v>85997000</v>
      </c>
      <c r="F78" s="374">
        <v>85997000</v>
      </c>
      <c r="G78" s="359">
        <v>43948000</v>
      </c>
      <c r="H78" s="374">
        <v>38555000</v>
      </c>
      <c r="I78" s="359">
        <v>98806984</v>
      </c>
      <c r="J78" s="374">
        <v>54992000</v>
      </c>
      <c r="K78" s="374">
        <v>177938000</v>
      </c>
      <c r="L78" s="374">
        <v>330181778</v>
      </c>
      <c r="M78" s="374">
        <v>65360000</v>
      </c>
      <c r="N78" s="377">
        <v>11040000</v>
      </c>
      <c r="O78" s="377">
        <v>11450000</v>
      </c>
      <c r="P78" s="377">
        <v>15620000.000000002</v>
      </c>
      <c r="Q78" s="386">
        <f t="shared" si="35"/>
        <v>84990480.166666672</v>
      </c>
    </row>
    <row r="79" spans="1:17" s="351" customFormat="1" ht="12.75">
      <c r="A79" s="349"/>
      <c r="B79" s="303"/>
      <c r="C79" s="350" t="s">
        <v>2347</v>
      </c>
      <c r="D79" s="350"/>
      <c r="E79" s="359">
        <v>252000</v>
      </c>
      <c r="F79" s="374">
        <v>168000</v>
      </c>
      <c r="G79" s="359">
        <v>420000</v>
      </c>
      <c r="H79" s="378"/>
      <c r="I79" s="359">
        <v>504000</v>
      </c>
      <c r="J79" s="374">
        <v>84000</v>
      </c>
      <c r="K79" s="374">
        <v>840000</v>
      </c>
      <c r="L79" s="374">
        <v>756000</v>
      </c>
      <c r="M79" s="374">
        <v>252000</v>
      </c>
      <c r="N79" s="378"/>
      <c r="O79" s="379"/>
      <c r="P79" s="380"/>
      <c r="Q79" s="386">
        <f t="shared" si="35"/>
        <v>273000</v>
      </c>
    </row>
    <row r="80" spans="1:17" ht="12.75">
      <c r="A80" s="333"/>
      <c r="B80" s="337"/>
      <c r="C80" s="338"/>
      <c r="D80" s="337"/>
      <c r="E80" s="352"/>
      <c r="F80" s="353"/>
      <c r="G80" s="354"/>
      <c r="H80" s="353"/>
      <c r="I80" s="354"/>
      <c r="J80" s="353"/>
      <c r="K80" s="353"/>
      <c r="L80" s="353"/>
      <c r="M80" s="353"/>
      <c r="N80" s="355"/>
      <c r="O80" s="356"/>
      <c r="P80" s="356"/>
      <c r="Q80" s="386">
        <f t="shared" si="35"/>
        <v>0</v>
      </c>
    </row>
    <row r="81" spans="1:17" ht="12.75">
      <c r="A81" s="345" t="s">
        <v>2393</v>
      </c>
      <c r="B81" s="298"/>
      <c r="C81" s="338" t="s">
        <v>2341</v>
      </c>
      <c r="D81" s="337"/>
      <c r="E81" s="352">
        <f>E72/E69</f>
        <v>124536.84566258648</v>
      </c>
      <c r="F81" s="352">
        <f t="shared" ref="F81:N81" si="36">F72/F69</f>
        <v>118472.98292985723</v>
      </c>
      <c r="G81" s="352">
        <f t="shared" si="36"/>
        <v>116512.86255359695</v>
      </c>
      <c r="H81" s="352">
        <f t="shared" si="36"/>
        <v>117600.11766449318</v>
      </c>
      <c r="I81" s="352">
        <f t="shared" si="36"/>
        <v>119131.21024546424</v>
      </c>
      <c r="J81" s="352">
        <f t="shared" si="36"/>
        <v>120931.56900102987</v>
      </c>
      <c r="K81" s="352">
        <f t="shared" si="36"/>
        <v>124144.8229713363</v>
      </c>
      <c r="L81" s="352">
        <f t="shared" si="36"/>
        <v>192531.14819004523</v>
      </c>
      <c r="M81" s="352">
        <f t="shared" si="36"/>
        <v>199668.95042194094</v>
      </c>
      <c r="N81" s="352">
        <f t="shared" si="36"/>
        <v>81244.174066624153</v>
      </c>
      <c r="O81" s="352"/>
      <c r="P81" s="352">
        <f t="shared" ref="P81" si="37">P73/P69</f>
        <v>0</v>
      </c>
      <c r="Q81" s="386">
        <f t="shared" si="35"/>
        <v>109564.55697558122</v>
      </c>
    </row>
    <row r="82" spans="1:17" ht="12.75">
      <c r="A82" s="337"/>
      <c r="C82" s="338" t="s">
        <v>2342</v>
      </c>
      <c r="D82" s="337"/>
      <c r="E82" s="352">
        <f>E74/E70</f>
        <v>549003.14285714284</v>
      </c>
      <c r="F82" s="352">
        <f t="shared" ref="E82:P83" si="38">F74/F70</f>
        <v>573591.33600000001</v>
      </c>
      <c r="G82" s="352">
        <f t="shared" si="38"/>
        <v>504808.99333333335</v>
      </c>
      <c r="H82" s="352">
        <f t="shared" si="38"/>
        <v>554919.31666666665</v>
      </c>
      <c r="I82" s="352">
        <f t="shared" si="38"/>
        <v>574785.91666666663</v>
      </c>
      <c r="J82" s="352">
        <f t="shared" si="38"/>
        <v>622372.69999999995</v>
      </c>
      <c r="K82" s="352">
        <f t="shared" si="38"/>
        <v>629089.17333333334</v>
      </c>
      <c r="L82" s="352">
        <f t="shared" si="38"/>
        <v>603932.44808743172</v>
      </c>
      <c r="M82" s="352">
        <f t="shared" si="38"/>
        <v>595378.64482029597</v>
      </c>
      <c r="N82" s="352">
        <f t="shared" si="38"/>
        <v>552000</v>
      </c>
      <c r="O82" s="352">
        <f t="shared" si="38"/>
        <v>468409.09090909088</v>
      </c>
      <c r="P82" s="352">
        <f t="shared" si="38"/>
        <v>429120.87912087922</v>
      </c>
      <c r="Q82" s="386">
        <f t="shared" si="35"/>
        <v>554784.3034829034</v>
      </c>
    </row>
    <row r="83" spans="1:17" ht="12.75">
      <c r="A83" s="333"/>
      <c r="B83" s="337"/>
      <c r="C83" s="338" t="s">
        <v>2343</v>
      </c>
      <c r="D83" s="337"/>
      <c r="E83" s="352">
        <f t="shared" si="38"/>
        <v>262802.95083333331</v>
      </c>
      <c r="F83" s="352">
        <f t="shared" si="38"/>
        <v>590568.42883895128</v>
      </c>
      <c r="G83" s="352">
        <f t="shared" si="38"/>
        <v>563910.20416666672</v>
      </c>
      <c r="H83" s="352">
        <f t="shared" si="38"/>
        <v>574539.37199999997</v>
      </c>
      <c r="I83" s="352">
        <f t="shared" si="38"/>
        <v>590807.06000000006</v>
      </c>
      <c r="J83" s="352">
        <f t="shared" si="38"/>
        <v>574167.41190476192</v>
      </c>
      <c r="K83" s="352">
        <f t="shared" si="38"/>
        <v>786659.44705882354</v>
      </c>
      <c r="L83" s="352">
        <f t="shared" si="38"/>
        <v>695707.69962825277</v>
      </c>
      <c r="M83" s="352">
        <f t="shared" si="38"/>
        <v>680727.12087912089</v>
      </c>
      <c r="N83" s="352">
        <f t="shared" si="38"/>
        <v>588800</v>
      </c>
      <c r="O83" s="352">
        <f t="shared" si="38"/>
        <v>587179.48717948713</v>
      </c>
      <c r="P83" s="352">
        <f t="shared" si="38"/>
        <v>532500.00000000012</v>
      </c>
      <c r="Q83" s="386">
        <f t="shared" si="35"/>
        <v>585697.43187411653</v>
      </c>
    </row>
    <row r="84" spans="1:17" ht="12.75">
      <c r="A84" s="345" t="s">
        <v>2394</v>
      </c>
      <c r="B84" s="337"/>
      <c r="C84" s="338" t="s">
        <v>2341</v>
      </c>
      <c r="D84" s="337"/>
      <c r="E84" s="352">
        <f>E76/E69</f>
        <v>22374.667376263969</v>
      </c>
      <c r="F84" s="352">
        <f t="shared" ref="F84:P84" si="39">F76/F69</f>
        <v>931.07666045934207</v>
      </c>
      <c r="G84" s="352">
        <f t="shared" si="39"/>
        <v>514.53072891853265</v>
      </c>
      <c r="H84" s="352">
        <f t="shared" si="39"/>
        <v>32.602252519264965</v>
      </c>
      <c r="I84" s="352">
        <f t="shared" si="39"/>
        <v>325.86268231945928</v>
      </c>
      <c r="J84" s="352">
        <f t="shared" si="39"/>
        <v>200.82389289392378</v>
      </c>
      <c r="K84" s="352">
        <f t="shared" si="39"/>
        <v>5139.2813887767461</v>
      </c>
      <c r="L84" s="352">
        <f t="shared" si="39"/>
        <v>228.12971342383108</v>
      </c>
      <c r="M84" s="352">
        <f t="shared" si="39"/>
        <v>84.388185654008439</v>
      </c>
      <c r="N84" s="352">
        <f t="shared" si="39"/>
        <v>0</v>
      </c>
      <c r="O84" s="352">
        <f t="shared" si="39"/>
        <v>0</v>
      </c>
      <c r="P84" s="352">
        <f t="shared" si="39"/>
        <v>0</v>
      </c>
      <c r="Q84" s="386">
        <f t="shared" si="35"/>
        <v>2485.9469067690902</v>
      </c>
    </row>
    <row r="85" spans="1:17" ht="12.75">
      <c r="A85" s="333"/>
      <c r="B85" s="337"/>
      <c r="C85" s="338" t="s">
        <v>2342</v>
      </c>
      <c r="D85" s="337"/>
      <c r="E85" s="381">
        <f>E77/E70</f>
        <v>126972.85714285714</v>
      </c>
      <c r="F85" s="352">
        <f t="shared" ref="F85:P86" si="40">F77/F70</f>
        <v>135544</v>
      </c>
      <c r="G85" s="352">
        <f t="shared" si="40"/>
        <v>27516</v>
      </c>
      <c r="H85" s="352">
        <f t="shared" si="40"/>
        <v>109771.21666666666</v>
      </c>
      <c r="I85" s="352">
        <f t="shared" si="40"/>
        <v>151851.53333333333</v>
      </c>
      <c r="J85" s="352">
        <f t="shared" si="40"/>
        <v>311427.3</v>
      </c>
      <c r="K85" s="352">
        <f t="shared" si="40"/>
        <v>125848.48666666666</v>
      </c>
      <c r="L85" s="352">
        <f t="shared" si="40"/>
        <v>75098.775956284153</v>
      </c>
      <c r="M85" s="352">
        <f t="shared" si="40"/>
        <v>9000.5771670190279</v>
      </c>
      <c r="N85" s="352">
        <f t="shared" si="40"/>
        <v>184000</v>
      </c>
      <c r="O85" s="352">
        <f t="shared" si="40"/>
        <v>520454.54545454547</v>
      </c>
      <c r="P85" s="352">
        <f t="shared" si="40"/>
        <v>85824.175824175836</v>
      </c>
      <c r="Q85" s="386">
        <f t="shared" si="35"/>
        <v>155275.78901762902</v>
      </c>
    </row>
    <row r="86" spans="1:17" ht="12.75">
      <c r="A86" s="333"/>
      <c r="B86" s="337"/>
      <c r="C86" s="338" t="s">
        <v>2343</v>
      </c>
      <c r="D86" s="337"/>
      <c r="E86" s="381">
        <f>E78/E71</f>
        <v>71664.166666666672</v>
      </c>
      <c r="F86" s="352">
        <f t="shared" si="40"/>
        <v>161043.07116104869</v>
      </c>
      <c r="G86" s="352">
        <f t="shared" si="40"/>
        <v>183116.66666666666</v>
      </c>
      <c r="H86" s="352">
        <f t="shared" si="40"/>
        <v>154220</v>
      </c>
      <c r="I86" s="352">
        <f t="shared" si="40"/>
        <v>247017.46</v>
      </c>
      <c r="J86" s="352">
        <f t="shared" si="40"/>
        <v>130933.33333333333</v>
      </c>
      <c r="K86" s="352">
        <f t="shared" si="40"/>
        <v>190308.02139037434</v>
      </c>
      <c r="L86" s="352">
        <f t="shared" si="40"/>
        <v>245488.31078066916</v>
      </c>
      <c r="M86" s="352">
        <f t="shared" si="40"/>
        <v>359120.87912087911</v>
      </c>
      <c r="N86" s="352">
        <f t="shared" si="40"/>
        <v>147200</v>
      </c>
      <c r="O86" s="352">
        <f t="shared" si="40"/>
        <v>293589.74358974356</v>
      </c>
      <c r="P86" s="352">
        <f t="shared" si="40"/>
        <v>59166.666666666672</v>
      </c>
      <c r="Q86" s="386">
        <f t="shared" si="35"/>
        <v>186905.69328133736</v>
      </c>
    </row>
    <row r="87" spans="1:17" ht="12.75">
      <c r="A87" s="349"/>
      <c r="B87" s="303"/>
      <c r="C87" s="350" t="s">
        <v>2347</v>
      </c>
      <c r="D87" s="393"/>
      <c r="E87" s="352">
        <f t="shared" ref="E87:P87" si="41">E79/E60</f>
        <v>67.056945183608306</v>
      </c>
      <c r="F87" s="352">
        <f t="shared" si="41"/>
        <v>52.141527001862194</v>
      </c>
      <c r="G87" s="352">
        <f t="shared" si="41"/>
        <v>100.04764173415913</v>
      </c>
      <c r="H87" s="352">
        <f t="shared" si="41"/>
        <v>0</v>
      </c>
      <c r="I87" s="352">
        <f t="shared" si="41"/>
        <v>179.29562433297758</v>
      </c>
      <c r="J87" s="352">
        <f t="shared" si="41"/>
        <v>21.627188465499486</v>
      </c>
      <c r="K87" s="352">
        <f t="shared" si="41"/>
        <v>169.55995155429954</v>
      </c>
      <c r="L87" s="352">
        <f t="shared" si="41"/>
        <v>142.5339366515837</v>
      </c>
      <c r="M87" s="352">
        <f t="shared" si="41"/>
        <v>88.607594936708864</v>
      </c>
      <c r="N87" s="352">
        <f t="shared" si="41"/>
        <v>0</v>
      </c>
      <c r="O87" s="352">
        <f t="shared" si="41"/>
        <v>0</v>
      </c>
      <c r="P87" s="352">
        <f t="shared" si="41"/>
        <v>0</v>
      </c>
      <c r="Q87" s="386">
        <f t="shared" si="35"/>
        <v>68.405867488391564</v>
      </c>
    </row>
    <row r="88" spans="1:17" ht="12.75">
      <c r="A88" s="333"/>
      <c r="B88" s="337"/>
      <c r="C88" s="338"/>
      <c r="D88" s="337"/>
      <c r="E88" s="387"/>
      <c r="F88" s="353"/>
      <c r="G88" s="354"/>
      <c r="H88" s="353"/>
      <c r="I88" s="354"/>
      <c r="J88" s="353"/>
      <c r="K88" s="353"/>
      <c r="L88" s="353"/>
      <c r="M88" s="353"/>
      <c r="N88" s="409"/>
      <c r="O88" s="409"/>
      <c r="P88" s="409"/>
      <c r="Q88" s="412">
        <f t="shared" si="35"/>
        <v>0</v>
      </c>
    </row>
    <row r="89" spans="1:17">
      <c r="A89" s="303" t="s">
        <v>1907</v>
      </c>
      <c r="C89" s="337"/>
      <c r="D89" s="337"/>
      <c r="E89" s="392">
        <f>E72</f>
        <v>468009466</v>
      </c>
      <c r="F89" s="392">
        <f t="shared" ref="F89:P89" si="42">F72</f>
        <v>381719951</v>
      </c>
      <c r="G89" s="392">
        <f t="shared" si="42"/>
        <v>489120997</v>
      </c>
      <c r="H89" s="392">
        <f t="shared" si="42"/>
        <v>396782797</v>
      </c>
      <c r="I89" s="392">
        <f t="shared" si="42"/>
        <v>334877832</v>
      </c>
      <c r="J89" s="392">
        <f t="shared" si="42"/>
        <v>469698214</v>
      </c>
      <c r="K89" s="392">
        <f t="shared" si="42"/>
        <v>615013453</v>
      </c>
      <c r="L89" s="392">
        <f t="shared" si="42"/>
        <v>1021185210</v>
      </c>
      <c r="M89" s="392">
        <f t="shared" si="42"/>
        <v>567858495</v>
      </c>
      <c r="N89" s="420">
        <f t="shared" si="42"/>
        <v>301090909.09090912</v>
      </c>
      <c r="O89" s="420">
        <f t="shared" si="42"/>
        <v>312272727.27272731</v>
      </c>
      <c r="P89" s="420">
        <f t="shared" si="42"/>
        <v>426000000.00000006</v>
      </c>
      <c r="Q89" s="386">
        <f t="shared" si="35"/>
        <v>481969170.94696969</v>
      </c>
    </row>
    <row r="90" spans="1:17" s="298" customFormat="1">
      <c r="A90" s="303" t="s">
        <v>1904</v>
      </c>
      <c r="C90" s="305"/>
      <c r="D90" s="305"/>
      <c r="E90" s="392">
        <f>SUM(E73:E75)</f>
        <v>538649683</v>
      </c>
      <c r="F90" s="392">
        <f t="shared" ref="F90:P90" si="43">SUM(F73:F75)</f>
        <v>460271174</v>
      </c>
      <c r="G90" s="392">
        <f t="shared" si="43"/>
        <v>244855004</v>
      </c>
      <c r="H90" s="392">
        <f t="shared" si="43"/>
        <v>244306467</v>
      </c>
      <c r="I90" s="392">
        <f t="shared" si="43"/>
        <v>271435979</v>
      </c>
      <c r="J90" s="392">
        <f t="shared" si="43"/>
        <v>250286404</v>
      </c>
      <c r="K90" s="392">
        <f t="shared" si="43"/>
        <v>971695611</v>
      </c>
      <c r="L90" s="392">
        <f t="shared" si="43"/>
        <v>1046246494</v>
      </c>
      <c r="M90" s="392">
        <f t="shared" si="43"/>
        <v>405506435</v>
      </c>
      <c r="N90" s="420">
        <f t="shared" si="43"/>
        <v>60720000</v>
      </c>
      <c r="O90" s="420">
        <f t="shared" si="43"/>
        <v>28052500</v>
      </c>
      <c r="P90" s="420">
        <f t="shared" si="43"/>
        <v>179630000.00000003</v>
      </c>
      <c r="Q90" s="386">
        <f t="shared" si="35"/>
        <v>391804645.91666669</v>
      </c>
    </row>
    <row r="91" spans="1:17">
      <c r="A91" s="303" t="s">
        <v>1909</v>
      </c>
      <c r="E91" s="388">
        <f>SUM(E76:E78)</f>
        <v>178969100</v>
      </c>
      <c r="F91" s="388">
        <f t="shared" ref="F91:P91" si="44">SUM(F76:F78)</f>
        <v>122882929</v>
      </c>
      <c r="G91" s="388">
        <f t="shared" si="44"/>
        <v>50235400</v>
      </c>
      <c r="H91" s="388">
        <f t="shared" si="44"/>
        <v>58423819</v>
      </c>
      <c r="I91" s="388">
        <f t="shared" si="44"/>
        <v>108834076</v>
      </c>
      <c r="J91" s="388">
        <f t="shared" si="44"/>
        <v>58886273</v>
      </c>
      <c r="K91" s="388">
        <f t="shared" si="44"/>
        <v>241152546</v>
      </c>
      <c r="L91" s="388">
        <f t="shared" si="44"/>
        <v>345134854</v>
      </c>
      <c r="M91" s="388">
        <f t="shared" si="44"/>
        <v>69857273</v>
      </c>
      <c r="N91" s="421">
        <f t="shared" si="44"/>
        <v>16560000</v>
      </c>
      <c r="O91" s="421">
        <f t="shared" si="44"/>
        <v>17175000</v>
      </c>
      <c r="P91" s="421">
        <f t="shared" si="44"/>
        <v>23430000.000000004</v>
      </c>
      <c r="Q91" s="386">
        <f t="shared" si="35"/>
        <v>107628439.16666667</v>
      </c>
    </row>
    <row r="92" spans="1:17">
      <c r="A92" s="303" t="s">
        <v>1911</v>
      </c>
      <c r="E92" s="388"/>
      <c r="F92" s="388"/>
      <c r="G92" s="388"/>
      <c r="H92" s="388"/>
      <c r="I92" s="388"/>
      <c r="J92" s="388"/>
      <c r="K92" s="388"/>
      <c r="L92" s="388"/>
      <c r="M92" s="388"/>
      <c r="N92" s="421"/>
      <c r="O92" s="421"/>
      <c r="P92" s="421"/>
      <c r="Q92" s="386"/>
    </row>
    <row r="93" spans="1:17">
      <c r="A93" s="303" t="s">
        <v>1919</v>
      </c>
      <c r="E93" s="388">
        <f>E79</f>
        <v>252000</v>
      </c>
      <c r="F93" s="388">
        <f t="shared" ref="F93:P93" si="45">F79</f>
        <v>168000</v>
      </c>
      <c r="G93" s="388">
        <f t="shared" si="45"/>
        <v>420000</v>
      </c>
      <c r="H93" s="388">
        <f t="shared" si="45"/>
        <v>0</v>
      </c>
      <c r="I93" s="388">
        <f t="shared" si="45"/>
        <v>504000</v>
      </c>
      <c r="J93" s="388">
        <f t="shared" si="45"/>
        <v>84000</v>
      </c>
      <c r="K93" s="388">
        <f t="shared" si="45"/>
        <v>840000</v>
      </c>
      <c r="L93" s="388">
        <f t="shared" si="45"/>
        <v>756000</v>
      </c>
      <c r="M93" s="388">
        <f t="shared" si="45"/>
        <v>252000</v>
      </c>
      <c r="N93" s="421">
        <f t="shared" si="45"/>
        <v>0</v>
      </c>
      <c r="O93" s="421">
        <f t="shared" si="45"/>
        <v>0</v>
      </c>
      <c r="P93" s="421">
        <f t="shared" si="45"/>
        <v>0</v>
      </c>
      <c r="Q93" s="386">
        <f t="shared" si="35"/>
        <v>273000</v>
      </c>
    </row>
    <row r="94" spans="1:17" s="351" customFormat="1" ht="12.75">
      <c r="A94" s="358" t="s">
        <v>2005</v>
      </c>
      <c r="C94" s="305"/>
      <c r="D94" s="305"/>
      <c r="E94" s="389">
        <v>490965024</v>
      </c>
      <c r="F94" s="390">
        <v>386610139</v>
      </c>
      <c r="G94" s="389">
        <v>478912342</v>
      </c>
      <c r="H94" s="390">
        <v>419963151</v>
      </c>
      <c r="I94" s="389">
        <v>334534394</v>
      </c>
      <c r="J94" s="390">
        <v>485710779</v>
      </c>
      <c r="K94" s="390">
        <v>537743838</v>
      </c>
      <c r="L94" s="390">
        <v>763869751</v>
      </c>
      <c r="M94" s="390">
        <v>512486526</v>
      </c>
      <c r="N94" s="408">
        <f>1000*'[8]Hach toan'!P44</f>
        <v>301090909.09090912</v>
      </c>
      <c r="O94" s="408">
        <f>1000*'[8]Hach toan'!Q44</f>
        <v>312272727.27272731</v>
      </c>
      <c r="P94" s="408">
        <f>1000*'[8]Hach toan'!R44</f>
        <v>426000000.00000006</v>
      </c>
      <c r="Q94" s="386">
        <f t="shared" si="35"/>
        <v>454179965.030303</v>
      </c>
    </row>
    <row r="95" spans="1:17" s="351" customFormat="1" ht="12.75">
      <c r="A95" s="358" t="s">
        <v>2002</v>
      </c>
      <c r="C95" s="305"/>
      <c r="D95" s="305"/>
      <c r="E95" s="389">
        <v>270117779</v>
      </c>
      <c r="F95" s="390">
        <v>138081352</v>
      </c>
      <c r="G95" s="389">
        <v>71517091</v>
      </c>
      <c r="H95" s="390">
        <v>73291940</v>
      </c>
      <c r="I95" s="389">
        <v>82293994</v>
      </c>
      <c r="J95" s="390">
        <v>75085921</v>
      </c>
      <c r="K95" s="390">
        <v>291636320</v>
      </c>
      <c r="L95" s="390">
        <v>313978493</v>
      </c>
      <c r="M95" s="390">
        <v>121651931</v>
      </c>
      <c r="N95" s="408">
        <f>1000*'[8]Hach toan'!P46</f>
        <v>18216000</v>
      </c>
      <c r="O95" s="408">
        <f>1000*'[8]Hach toan'!Q46</f>
        <v>8415750</v>
      </c>
      <c r="P95" s="408">
        <f>1000*'[8]Hach toan'!R46</f>
        <v>53889000.000000007</v>
      </c>
      <c r="Q95" s="386">
        <f t="shared" si="35"/>
        <v>126514630.91666667</v>
      </c>
    </row>
    <row r="96" spans="1:17" s="351" customFormat="1" ht="12.75">
      <c r="A96" s="358" t="s">
        <v>2007</v>
      </c>
      <c r="C96" s="305"/>
      <c r="D96" s="305"/>
      <c r="E96" s="389">
        <v>78801401</v>
      </c>
      <c r="F96" s="390">
        <v>27195225</v>
      </c>
      <c r="G96" s="389">
        <v>10000579</v>
      </c>
      <c r="H96" s="390">
        <v>11305113</v>
      </c>
      <c r="I96" s="389">
        <v>23973305</v>
      </c>
      <c r="J96" s="390">
        <v>12814520</v>
      </c>
      <c r="K96" s="390">
        <v>49891776</v>
      </c>
      <c r="L96" s="390">
        <v>67571657</v>
      </c>
      <c r="M96" s="390">
        <v>16530901</v>
      </c>
      <c r="N96" s="408">
        <f>1000*'[8]Hach toan'!P52</f>
        <v>3974399.9999999995</v>
      </c>
      <c r="O96" s="408">
        <f>1000*'[8]Hach toan'!Q52</f>
        <v>4122000</v>
      </c>
      <c r="P96" s="408">
        <f>1000*'[8]Hach toan'!R52</f>
        <v>5623200.0000000009</v>
      </c>
      <c r="Q96" s="386">
        <f t="shared" si="35"/>
        <v>25983673.083333332</v>
      </c>
    </row>
    <row r="97" spans="1:17" s="351" customFormat="1" ht="12.75">
      <c r="A97" s="358" t="s">
        <v>2019</v>
      </c>
      <c r="C97" s="305"/>
      <c r="D97" s="305"/>
      <c r="E97" s="389">
        <v>63515</v>
      </c>
      <c r="F97" s="390">
        <v>361022</v>
      </c>
      <c r="G97" s="389">
        <v>105003</v>
      </c>
      <c r="H97" s="389"/>
      <c r="I97" s="389">
        <v>115122</v>
      </c>
      <c r="J97" s="390">
        <v>23005</v>
      </c>
      <c r="K97" s="390">
        <v>225222</v>
      </c>
      <c r="L97" s="390">
        <v>207557</v>
      </c>
      <c r="M97" s="390">
        <v>50557</v>
      </c>
      <c r="N97" s="422"/>
      <c r="O97" s="422"/>
      <c r="P97" s="422"/>
      <c r="Q97" s="386">
        <f t="shared" si="35"/>
        <v>95916.916666666672</v>
      </c>
    </row>
    <row r="98" spans="1:17" s="351" customFormat="1" ht="12.75">
      <c r="A98" s="360"/>
      <c r="B98" s="358"/>
      <c r="C98" s="305"/>
      <c r="D98" s="305"/>
      <c r="E98" s="389"/>
      <c r="F98" s="390"/>
      <c r="G98" s="389"/>
      <c r="H98" s="391"/>
      <c r="I98" s="389"/>
      <c r="J98" s="390"/>
      <c r="K98" s="390"/>
      <c r="L98" s="390"/>
      <c r="M98" s="390"/>
      <c r="N98" s="391"/>
      <c r="O98" s="391"/>
      <c r="P98" s="391"/>
      <c r="Q98" s="386">
        <f t="shared" si="35"/>
        <v>0</v>
      </c>
    </row>
    <row r="99" spans="1:17">
      <c r="A99" s="304"/>
      <c r="B99" s="382" t="s">
        <v>2356</v>
      </c>
      <c r="C99" s="304"/>
      <c r="D99" s="304"/>
      <c r="E99" s="392">
        <f t="shared" ref="E99:P99" si="46">SUM(E94:E97)</f>
        <v>839947719</v>
      </c>
      <c r="F99" s="392">
        <f t="shared" si="46"/>
        <v>552247738</v>
      </c>
      <c r="G99" s="392">
        <f t="shared" si="46"/>
        <v>560535015</v>
      </c>
      <c r="H99" s="392">
        <f t="shared" si="46"/>
        <v>504560204</v>
      </c>
      <c r="I99" s="392">
        <f t="shared" si="46"/>
        <v>440916815</v>
      </c>
      <c r="J99" s="392">
        <f t="shared" si="46"/>
        <v>573634225</v>
      </c>
      <c r="K99" s="392">
        <f t="shared" si="46"/>
        <v>879497156</v>
      </c>
      <c r="L99" s="392">
        <f t="shared" si="46"/>
        <v>1145627458</v>
      </c>
      <c r="M99" s="392">
        <f t="shared" si="46"/>
        <v>650719915</v>
      </c>
      <c r="N99" s="392">
        <f t="shared" si="46"/>
        <v>323281309.09090912</v>
      </c>
      <c r="O99" s="392">
        <f t="shared" si="46"/>
        <v>324810477.27272731</v>
      </c>
      <c r="P99" s="392">
        <f t="shared" si="46"/>
        <v>485512200.00000006</v>
      </c>
      <c r="Q99" s="386">
        <f t="shared" si="35"/>
        <v>606774185.94696963</v>
      </c>
    </row>
    <row r="100" spans="1:17">
      <c r="A100" s="304"/>
      <c r="B100" s="304" t="s">
        <v>2348</v>
      </c>
      <c r="C100" s="334"/>
      <c r="D100" s="304"/>
      <c r="E100" s="398"/>
      <c r="F100" s="361"/>
      <c r="G100" s="361"/>
      <c r="H100" s="361"/>
      <c r="I100" s="361"/>
      <c r="J100" s="361"/>
      <c r="K100" s="361"/>
      <c r="L100" s="361"/>
      <c r="M100" s="361"/>
      <c r="N100" s="361"/>
      <c r="O100" s="361"/>
      <c r="P100" s="361"/>
    </row>
    <row r="101" spans="1:17">
      <c r="A101" s="304"/>
      <c r="B101" s="304"/>
      <c r="C101" s="304" t="s">
        <v>2349</v>
      </c>
      <c r="D101" s="304"/>
      <c r="E101" s="399">
        <f t="shared" ref="E101:P101" si="47">E94/E72</f>
        <v>1.0490493455104604</v>
      </c>
      <c r="F101" s="399">
        <f t="shared" si="47"/>
        <v>1.012810931121596</v>
      </c>
      <c r="G101" s="399">
        <f t="shared" si="47"/>
        <v>0.97912856928528058</v>
      </c>
      <c r="H101" s="399">
        <f t="shared" si="47"/>
        <v>1.0584207636401131</v>
      </c>
      <c r="I101" s="399">
        <f t="shared" si="47"/>
        <v>0.99897443793771334</v>
      </c>
      <c r="J101" s="399">
        <f t="shared" si="47"/>
        <v>1.0340911771063281</v>
      </c>
      <c r="K101" s="399">
        <f t="shared" si="47"/>
        <v>0.87436109791894256</v>
      </c>
      <c r="L101" s="399">
        <f t="shared" si="47"/>
        <v>0.7480227323307983</v>
      </c>
      <c r="M101" s="399">
        <f t="shared" si="47"/>
        <v>0.90248984652417674</v>
      </c>
      <c r="N101" s="399">
        <f t="shared" si="47"/>
        <v>1</v>
      </c>
      <c r="O101" s="399">
        <f t="shared" si="47"/>
        <v>1</v>
      </c>
      <c r="P101" s="399">
        <f t="shared" si="47"/>
        <v>1</v>
      </c>
      <c r="Q101" s="362">
        <f>SUM(E101:P101)/12</f>
        <v>0.97144574178128407</v>
      </c>
    </row>
    <row r="102" spans="1:17">
      <c r="A102" s="333"/>
      <c r="C102" s="337" t="s">
        <v>2350</v>
      </c>
      <c r="D102" s="337"/>
      <c r="E102" s="400">
        <f t="shared" ref="E102:P102" si="48">E95/E90</f>
        <v>0.50147208385157449</v>
      </c>
      <c r="F102" s="400">
        <f t="shared" si="48"/>
        <v>0.29999999956547357</v>
      </c>
      <c r="G102" s="400">
        <f t="shared" si="48"/>
        <v>0.29207935239910393</v>
      </c>
      <c r="H102" s="400">
        <f t="shared" si="48"/>
        <v>0.29999999959067802</v>
      </c>
      <c r="I102" s="400">
        <f t="shared" si="48"/>
        <v>0.30318012484262447</v>
      </c>
      <c r="J102" s="400">
        <f t="shared" si="48"/>
        <v>0.29999999920091547</v>
      </c>
      <c r="K102" s="400">
        <f t="shared" si="48"/>
        <v>0.30013135461203599</v>
      </c>
      <c r="L102" s="400">
        <f t="shared" si="48"/>
        <v>0.30009992368012656</v>
      </c>
      <c r="M102" s="400">
        <f t="shared" si="48"/>
        <v>0.30000000123302606</v>
      </c>
      <c r="N102" s="400">
        <f t="shared" si="48"/>
        <v>0.3</v>
      </c>
      <c r="O102" s="400">
        <f t="shared" si="48"/>
        <v>0.3</v>
      </c>
      <c r="P102" s="400">
        <f t="shared" si="48"/>
        <v>0.3</v>
      </c>
      <c r="Q102" s="362">
        <f>SUM(E102:P102)/12</f>
        <v>0.31641356991462982</v>
      </c>
    </row>
    <row r="103" spans="1:17">
      <c r="A103" s="333"/>
      <c r="C103" s="337" t="s">
        <v>2351</v>
      </c>
      <c r="D103" s="337"/>
      <c r="E103" s="400">
        <f t="shared" ref="E103:P103" si="49">E96/E91</f>
        <v>0.44030729885773578</v>
      </c>
      <c r="F103" s="400">
        <f t="shared" si="49"/>
        <v>0.22131003241304575</v>
      </c>
      <c r="G103" s="400">
        <f t="shared" si="49"/>
        <v>0.19907433801661775</v>
      </c>
      <c r="H103" s="400">
        <f t="shared" si="49"/>
        <v>0.19350178049812183</v>
      </c>
      <c r="I103" s="400">
        <f t="shared" si="49"/>
        <v>0.22027388738063985</v>
      </c>
      <c r="J103" s="400">
        <f t="shared" si="49"/>
        <v>0.21761472321401629</v>
      </c>
      <c r="K103" s="400">
        <f t="shared" si="49"/>
        <v>0.20688886278646215</v>
      </c>
      <c r="L103" s="400">
        <f t="shared" si="49"/>
        <v>0.1957833473405152</v>
      </c>
      <c r="M103" s="400">
        <f t="shared" si="49"/>
        <v>0.23663822376805346</v>
      </c>
      <c r="N103" s="400">
        <f t="shared" si="49"/>
        <v>0.23999999999999996</v>
      </c>
      <c r="O103" s="400">
        <f t="shared" si="49"/>
        <v>0.24</v>
      </c>
      <c r="P103" s="400">
        <f t="shared" si="49"/>
        <v>0.24</v>
      </c>
      <c r="Q103" s="362">
        <f>SUM(E103:P103)/12</f>
        <v>0.23761604118960067</v>
      </c>
    </row>
    <row r="104" spans="1:17">
      <c r="A104" s="355"/>
      <c r="C104" s="337" t="s">
        <v>2352</v>
      </c>
      <c r="D104" s="337"/>
      <c r="E104" s="399">
        <f>E97/E93</f>
        <v>0.25204365079365082</v>
      </c>
      <c r="F104" s="399">
        <f>F97/F93</f>
        <v>2.148940476190476</v>
      </c>
      <c r="G104" s="399">
        <f>G97/G93</f>
        <v>0.25000714285714287</v>
      </c>
      <c r="H104" s="399"/>
      <c r="I104" s="399">
        <f t="shared" ref="I104:M104" si="50">I97/I93</f>
        <v>0.22841666666666666</v>
      </c>
      <c r="J104" s="399">
        <f t="shared" si="50"/>
        <v>0.27386904761904762</v>
      </c>
      <c r="K104" s="399">
        <f t="shared" si="50"/>
        <v>0.26812142857142857</v>
      </c>
      <c r="L104" s="399">
        <f t="shared" si="50"/>
        <v>0.27454629629629629</v>
      </c>
      <c r="M104" s="399">
        <f t="shared" si="50"/>
        <v>0.20062301587301587</v>
      </c>
      <c r="N104" s="399" t="s">
        <v>2405</v>
      </c>
      <c r="O104" s="399" t="s">
        <v>2405</v>
      </c>
      <c r="P104" s="399" t="s">
        <v>2405</v>
      </c>
    </row>
    <row r="105" spans="1:17">
      <c r="A105" s="363" t="s">
        <v>2377</v>
      </c>
      <c r="B105" s="364"/>
      <c r="C105" s="365"/>
      <c r="D105" s="365"/>
      <c r="E105" s="401">
        <f t="shared" ref="E105:P105" si="51">SUM(E89:E93)-SUM(E94:E97)</f>
        <v>345932530</v>
      </c>
      <c r="F105" s="401">
        <f t="shared" si="51"/>
        <v>412794316</v>
      </c>
      <c r="G105" s="401">
        <f t="shared" si="51"/>
        <v>224096386</v>
      </c>
      <c r="H105" s="401">
        <f t="shared" si="51"/>
        <v>194952879</v>
      </c>
      <c r="I105" s="401">
        <f t="shared" si="51"/>
        <v>274735072</v>
      </c>
      <c r="J105" s="401">
        <f t="shared" si="51"/>
        <v>205320666</v>
      </c>
      <c r="K105" s="401">
        <f t="shared" si="51"/>
        <v>949204454</v>
      </c>
      <c r="L105" s="401">
        <f t="shared" si="51"/>
        <v>1267695100</v>
      </c>
      <c r="M105" s="401">
        <f t="shared" si="51"/>
        <v>392754288</v>
      </c>
      <c r="N105" s="401">
        <f t="shared" si="51"/>
        <v>55089600</v>
      </c>
      <c r="O105" s="401">
        <f t="shared" si="51"/>
        <v>32689750</v>
      </c>
      <c r="P105" s="401">
        <f t="shared" si="51"/>
        <v>143547800.00000006</v>
      </c>
      <c r="Q105" s="366"/>
    </row>
    <row r="108" spans="1:17">
      <c r="F108" s="383"/>
    </row>
    <row r="111" spans="1:17">
      <c r="H111" s="384"/>
      <c r="I111" s="384"/>
      <c r="J111" s="384"/>
      <c r="K111" s="384"/>
      <c r="L111" s="384"/>
      <c r="M111" s="384"/>
      <c r="N111" s="384"/>
    </row>
  </sheetData>
  <mergeCells count="11">
    <mergeCell ref="A58:C58"/>
    <mergeCell ref="A59:C59"/>
    <mergeCell ref="A60:C60"/>
    <mergeCell ref="A61:C61"/>
    <mergeCell ref="A9:C9"/>
    <mergeCell ref="A10:C10"/>
    <mergeCell ref="A11:C11"/>
    <mergeCell ref="A12:C12"/>
    <mergeCell ref="A16:C16"/>
    <mergeCell ref="A57:C57"/>
    <mergeCell ref="A17:C17"/>
  </mergeCells>
  <dataValidations count="41">
    <dataValidation type="textLength" errorStyle="information" allowBlank="1" showInputMessage="1" error="XLBVal:5=31235_x000d_&#10;" sqref="B65594 E65594:N65594 E131130:N131130 E196666:N196666 E262202:N262202 E327738:N327738 E393274:N393274 E458810:N458810 E524346:N524346 E589882:N589882 E655418:N655418 E720954:N720954 E786490:N786490 E852026:N852026 E917562:N917562 E983098:N983098 WLW983098:WLZ983098 WCA983098:WCD983098 VSE983098:VSH983098 VII983098:VIL983098 UYM983098:UYP983098 UOQ983098:UOT983098 UEU983098:UEX983098 TUY983098:TVB983098 TLC983098:TLF983098 TBG983098:TBJ983098 SRK983098:SRN983098 SHO983098:SHR983098 RXS983098:RXV983098 RNW983098:RNZ983098 REA983098:RED983098 QUE983098:QUH983098 QKI983098:QKL983098 QAM983098:QAP983098 PQQ983098:PQT983098 PGU983098:PGX983098 OWY983098:OXB983098 ONC983098:ONF983098 ODG983098:ODJ983098 NTK983098:NTN983098 NJO983098:NJR983098 MZS983098:MZV983098 MPW983098:MPZ983098 MGA983098:MGD983098 LWE983098:LWH983098 LMI983098:LML983098 LCM983098:LCP983098 KSQ983098:KST983098 KIU983098:KIX983098 JYY983098:JZB983098 JPC983098:JPF983098 JFG983098:JFJ983098 IVK983098:IVN983098 ILO983098:ILR983098 IBS983098:IBV983098 HRW983098:HRZ983098 HIA983098:HID983098 GYE983098:GYH983098 GOI983098:GOL983098 GEM983098:GEP983098 FUQ983098:FUT983098 FKU983098:FKX983098 FAY983098:FBB983098 ERC983098:ERF983098 EHG983098:EHJ983098 DXK983098:DXN983098 DNO983098:DNR983098 DDS983098:DDV983098 CTW983098:CTZ983098 CKA983098:CKD983098 CAE983098:CAH983098 BQI983098:BQL983098 BGM983098:BGP983098 AWQ983098:AWT983098 AMU983098:AMX983098 ACY983098:ADB983098 TC983098:TF983098 JG983098:JJ983098 WVS917562:WVV917562 WLW917562:WLZ917562 WCA917562:WCD917562 VSE917562:VSH917562 VII917562:VIL917562 UYM917562:UYP917562 UOQ917562:UOT917562 UEU917562:UEX917562 TUY917562:TVB917562 TLC917562:TLF917562 TBG917562:TBJ917562 SRK917562:SRN917562 SHO917562:SHR917562 RXS917562:RXV917562 RNW917562:RNZ917562 REA917562:RED917562 QUE917562:QUH917562 QKI917562:QKL917562 QAM917562:QAP917562 PQQ917562:PQT917562 PGU917562:PGX917562 OWY917562:OXB917562 ONC917562:ONF917562 ODG917562:ODJ917562 NTK917562:NTN917562 NJO917562:NJR917562 MZS917562:MZV917562 MPW917562:MPZ917562 MGA917562:MGD917562 LWE917562:LWH917562 LMI917562:LML917562 LCM917562:LCP917562 KSQ917562:KST917562 KIU917562:KIX917562 JYY917562:JZB917562 JPC917562:JPF917562 JFG917562:JFJ917562 IVK917562:IVN917562 ILO917562:ILR917562 IBS917562:IBV917562 HRW917562:HRZ917562 HIA917562:HID917562 GYE917562:GYH917562 GOI917562:GOL917562 GEM917562:GEP917562 FUQ917562:FUT917562 FKU917562:FKX917562 FAY917562:FBB917562 ERC917562:ERF917562 EHG917562:EHJ917562 DXK917562:DXN917562 DNO917562:DNR917562 DDS917562:DDV917562 CTW917562:CTZ917562 CKA917562:CKD917562 CAE917562:CAH917562 BQI917562:BQL917562 BGM917562:BGP917562 AWQ917562:AWT917562 AMU917562:AMX917562 ACY917562:ADB917562 TC917562:TF917562 JG917562:JJ917562 WVS852026:WVV852026 WLW852026:WLZ852026 WCA852026:WCD852026 VSE852026:VSH852026 VII852026:VIL852026 UYM852026:UYP852026 UOQ852026:UOT852026 UEU852026:UEX852026 TUY852026:TVB852026 TLC852026:TLF852026 TBG852026:TBJ852026 SRK852026:SRN852026 SHO852026:SHR852026 RXS852026:RXV852026 RNW852026:RNZ852026 REA852026:RED852026 QUE852026:QUH852026 QKI852026:QKL852026 QAM852026:QAP852026 PQQ852026:PQT852026 PGU852026:PGX852026 OWY852026:OXB852026 ONC852026:ONF852026 ODG852026:ODJ852026 NTK852026:NTN852026 NJO852026:NJR852026 MZS852026:MZV852026 MPW852026:MPZ852026 MGA852026:MGD852026 LWE852026:LWH852026 LMI852026:LML852026 LCM852026:LCP852026 KSQ852026:KST852026 KIU852026:KIX852026 JYY852026:JZB852026 JPC852026:JPF852026 JFG852026:JFJ852026 IVK852026:IVN852026 ILO852026:ILR852026 IBS852026:IBV852026 HRW852026:HRZ852026 HIA852026:HID852026 GYE852026:GYH852026 GOI852026:GOL852026 GEM852026:GEP852026 FUQ852026:FUT852026 FKU852026:FKX852026 FAY852026:FBB852026 ERC852026:ERF852026 EHG852026:EHJ852026 DXK852026:DXN852026 DNO852026:DNR852026 DDS852026:DDV852026 CTW852026:CTZ852026 CKA852026:CKD852026 CAE852026:CAH852026 BQI852026:BQL852026 BGM852026:BGP852026 AWQ852026:AWT852026 AMU852026:AMX852026 ACY852026:ADB852026 TC852026:TF852026 JG852026:JJ852026 WVS786490:WVV786490 WLW786490:WLZ786490 WCA786490:WCD786490 VSE786490:VSH786490 VII786490:VIL786490 UYM786490:UYP786490 UOQ786490:UOT786490 UEU786490:UEX786490 TUY786490:TVB786490 TLC786490:TLF786490 TBG786490:TBJ786490 SRK786490:SRN786490 SHO786490:SHR786490 RXS786490:RXV786490 RNW786490:RNZ786490 REA786490:RED786490 QUE786490:QUH786490 QKI786490:QKL786490 QAM786490:QAP786490 PQQ786490:PQT786490 PGU786490:PGX786490 OWY786490:OXB786490 ONC786490:ONF786490 ODG786490:ODJ786490 NTK786490:NTN786490 NJO786490:NJR786490 MZS786490:MZV786490 MPW786490:MPZ786490 MGA786490:MGD786490 LWE786490:LWH786490 LMI786490:LML786490 LCM786490:LCP786490 KSQ786490:KST786490 KIU786490:KIX786490 JYY786490:JZB786490 JPC786490:JPF786490 JFG786490:JFJ786490 IVK786490:IVN786490 ILO786490:ILR786490 IBS786490:IBV786490 HRW786490:HRZ786490 HIA786490:HID786490 GYE786490:GYH786490 GOI786490:GOL786490 GEM786490:GEP786490 FUQ786490:FUT786490 FKU786490:FKX786490 FAY786490:FBB786490 ERC786490:ERF786490 EHG786490:EHJ786490 DXK786490:DXN786490 DNO786490:DNR786490 DDS786490:DDV786490 CTW786490:CTZ786490 CKA786490:CKD786490 CAE786490:CAH786490 BQI786490:BQL786490 BGM786490:BGP786490 AWQ786490:AWT786490 AMU786490:AMX786490 ACY786490:ADB786490 TC786490:TF786490 JG786490:JJ786490 WVS720954:WVV720954 WLW720954:WLZ720954 WCA720954:WCD720954 VSE720954:VSH720954 VII720954:VIL720954 UYM720954:UYP720954 UOQ720954:UOT720954 UEU720954:UEX720954 TUY720954:TVB720954 TLC720954:TLF720954 TBG720954:TBJ720954 SRK720954:SRN720954 SHO720954:SHR720954 RXS720954:RXV720954 RNW720954:RNZ720954 REA720954:RED720954 QUE720954:QUH720954 QKI720954:QKL720954 QAM720954:QAP720954 PQQ720954:PQT720954 PGU720954:PGX720954 OWY720954:OXB720954 ONC720954:ONF720954 ODG720954:ODJ720954 NTK720954:NTN720954 NJO720954:NJR720954 MZS720954:MZV720954 MPW720954:MPZ720954 MGA720954:MGD720954 LWE720954:LWH720954 LMI720954:LML720954 LCM720954:LCP720954 KSQ720954:KST720954 KIU720954:KIX720954 JYY720954:JZB720954 JPC720954:JPF720954 JFG720954:JFJ720954 IVK720954:IVN720954 ILO720954:ILR720954 IBS720954:IBV720954 HRW720954:HRZ720954 HIA720954:HID720954 GYE720954:GYH720954 GOI720954:GOL720954 GEM720954:GEP720954 FUQ720954:FUT720954 FKU720954:FKX720954 FAY720954:FBB720954 ERC720954:ERF720954 EHG720954:EHJ720954 DXK720954:DXN720954 DNO720954:DNR720954 DDS720954:DDV720954 CTW720954:CTZ720954 CKA720954:CKD720954 CAE720954:CAH720954 BQI720954:BQL720954 BGM720954:BGP720954 AWQ720954:AWT720954 AMU720954:AMX720954 ACY720954:ADB720954 TC720954:TF720954 JG720954:JJ720954 WVS655418:WVV655418 WLW655418:WLZ655418 WCA655418:WCD655418 VSE655418:VSH655418 VII655418:VIL655418 UYM655418:UYP655418 UOQ655418:UOT655418 UEU655418:UEX655418 TUY655418:TVB655418 TLC655418:TLF655418 TBG655418:TBJ655418 SRK655418:SRN655418 SHO655418:SHR655418 RXS655418:RXV655418 RNW655418:RNZ655418 REA655418:RED655418 QUE655418:QUH655418 QKI655418:QKL655418 QAM655418:QAP655418 PQQ655418:PQT655418 PGU655418:PGX655418 OWY655418:OXB655418 ONC655418:ONF655418 ODG655418:ODJ655418 NTK655418:NTN655418 NJO655418:NJR655418 MZS655418:MZV655418 MPW655418:MPZ655418 MGA655418:MGD655418 LWE655418:LWH655418 LMI655418:LML655418 LCM655418:LCP655418 KSQ655418:KST655418 KIU655418:KIX655418 JYY655418:JZB655418 JPC655418:JPF655418 JFG655418:JFJ655418 IVK655418:IVN655418 ILO655418:ILR655418 IBS655418:IBV655418 HRW655418:HRZ655418 HIA655418:HID655418 GYE655418:GYH655418 GOI655418:GOL655418 GEM655418:GEP655418 FUQ655418:FUT655418 FKU655418:FKX655418 FAY655418:FBB655418 ERC655418:ERF655418 EHG655418:EHJ655418 DXK655418:DXN655418 DNO655418:DNR655418 DDS655418:DDV655418 CTW655418:CTZ655418 CKA655418:CKD655418 CAE655418:CAH655418 BQI655418:BQL655418 BGM655418:BGP655418 AWQ655418:AWT655418 AMU655418:AMX655418 ACY655418:ADB655418 TC655418:TF655418 JG655418:JJ655418 WVS589882:WVV589882 WLW589882:WLZ589882 WCA589882:WCD589882 VSE589882:VSH589882 VII589882:VIL589882 UYM589882:UYP589882 UOQ589882:UOT589882 UEU589882:UEX589882 TUY589882:TVB589882 TLC589882:TLF589882 TBG589882:TBJ589882 SRK589882:SRN589882 SHO589882:SHR589882 RXS589882:RXV589882 RNW589882:RNZ589882 REA589882:RED589882 QUE589882:QUH589882 QKI589882:QKL589882 QAM589882:QAP589882 PQQ589882:PQT589882 PGU589882:PGX589882 OWY589882:OXB589882 ONC589882:ONF589882 ODG589882:ODJ589882 NTK589882:NTN589882 NJO589882:NJR589882 MZS589882:MZV589882 MPW589882:MPZ589882 MGA589882:MGD589882 LWE589882:LWH589882 LMI589882:LML589882 LCM589882:LCP589882 KSQ589882:KST589882 KIU589882:KIX589882 JYY589882:JZB589882 JPC589882:JPF589882 JFG589882:JFJ589882 IVK589882:IVN589882 ILO589882:ILR589882 IBS589882:IBV589882 HRW589882:HRZ589882 HIA589882:HID589882 GYE589882:GYH589882 GOI589882:GOL589882 GEM589882:GEP589882 FUQ589882:FUT589882 FKU589882:FKX589882 FAY589882:FBB589882 ERC589882:ERF589882 EHG589882:EHJ589882 DXK589882:DXN589882 DNO589882:DNR589882 DDS589882:DDV589882 CTW589882:CTZ589882 CKA589882:CKD589882 CAE589882:CAH589882 BQI589882:BQL589882 BGM589882:BGP589882 AWQ589882:AWT589882 AMU589882:AMX589882 ACY589882:ADB589882 TC589882:TF589882 JG589882:JJ589882 WVS524346:WVV524346 WLW524346:WLZ524346 WCA524346:WCD524346 VSE524346:VSH524346 VII524346:VIL524346 UYM524346:UYP524346 UOQ524346:UOT524346 UEU524346:UEX524346 TUY524346:TVB524346 TLC524346:TLF524346 TBG524346:TBJ524346 SRK524346:SRN524346 SHO524346:SHR524346 RXS524346:RXV524346 RNW524346:RNZ524346 REA524346:RED524346 QUE524346:QUH524346 QKI524346:QKL524346 QAM524346:QAP524346 PQQ524346:PQT524346 PGU524346:PGX524346 OWY524346:OXB524346 ONC524346:ONF524346 ODG524346:ODJ524346 NTK524346:NTN524346 NJO524346:NJR524346 MZS524346:MZV524346 MPW524346:MPZ524346 MGA524346:MGD524346 LWE524346:LWH524346 LMI524346:LML524346 LCM524346:LCP524346 KSQ524346:KST524346 KIU524346:KIX524346 JYY524346:JZB524346 JPC524346:JPF524346 JFG524346:JFJ524346 IVK524346:IVN524346 ILO524346:ILR524346 IBS524346:IBV524346 HRW524346:HRZ524346 HIA524346:HID524346 GYE524346:GYH524346 GOI524346:GOL524346 GEM524346:GEP524346 FUQ524346:FUT524346 FKU524346:FKX524346 FAY524346:FBB524346 ERC524346:ERF524346 EHG524346:EHJ524346 DXK524346:DXN524346 DNO524346:DNR524346 DDS524346:DDV524346 CTW524346:CTZ524346 CKA524346:CKD524346 CAE524346:CAH524346 BQI524346:BQL524346 BGM524346:BGP524346 AWQ524346:AWT524346 AMU524346:AMX524346 ACY524346:ADB524346 TC524346:TF524346 JG524346:JJ524346 WVS458810:WVV458810 WLW458810:WLZ458810 WCA458810:WCD458810 VSE458810:VSH458810 VII458810:VIL458810 UYM458810:UYP458810 UOQ458810:UOT458810 UEU458810:UEX458810 TUY458810:TVB458810 TLC458810:TLF458810 TBG458810:TBJ458810 SRK458810:SRN458810 SHO458810:SHR458810 RXS458810:RXV458810 RNW458810:RNZ458810 REA458810:RED458810 QUE458810:QUH458810 QKI458810:QKL458810 QAM458810:QAP458810 PQQ458810:PQT458810 PGU458810:PGX458810 OWY458810:OXB458810 ONC458810:ONF458810 ODG458810:ODJ458810 NTK458810:NTN458810 NJO458810:NJR458810 MZS458810:MZV458810 MPW458810:MPZ458810 MGA458810:MGD458810 LWE458810:LWH458810 LMI458810:LML458810 LCM458810:LCP458810 KSQ458810:KST458810 KIU458810:KIX458810 JYY458810:JZB458810 JPC458810:JPF458810 JFG458810:JFJ458810 IVK458810:IVN458810 ILO458810:ILR458810 IBS458810:IBV458810 HRW458810:HRZ458810 HIA458810:HID458810 GYE458810:GYH458810 GOI458810:GOL458810 GEM458810:GEP458810 FUQ458810:FUT458810 FKU458810:FKX458810 FAY458810:FBB458810 ERC458810:ERF458810 EHG458810:EHJ458810 DXK458810:DXN458810 DNO458810:DNR458810 DDS458810:DDV458810 CTW458810:CTZ458810 CKA458810:CKD458810 CAE458810:CAH458810 BQI458810:BQL458810 BGM458810:BGP458810 AWQ458810:AWT458810 AMU458810:AMX458810 ACY458810:ADB458810 TC458810:TF458810 JG458810:JJ458810 WVS393274:WVV393274 WLW393274:WLZ393274 WCA393274:WCD393274 VSE393274:VSH393274 VII393274:VIL393274 UYM393274:UYP393274 UOQ393274:UOT393274 UEU393274:UEX393274 TUY393274:TVB393274 TLC393274:TLF393274 TBG393274:TBJ393274 SRK393274:SRN393274 SHO393274:SHR393274 RXS393274:RXV393274 RNW393274:RNZ393274 REA393274:RED393274 QUE393274:QUH393274 QKI393274:QKL393274 QAM393274:QAP393274 PQQ393274:PQT393274 PGU393274:PGX393274 OWY393274:OXB393274 ONC393274:ONF393274 ODG393274:ODJ393274 NTK393274:NTN393274 NJO393274:NJR393274 MZS393274:MZV393274 MPW393274:MPZ393274 MGA393274:MGD393274 LWE393274:LWH393274 LMI393274:LML393274 LCM393274:LCP393274 KSQ393274:KST393274 KIU393274:KIX393274 JYY393274:JZB393274 JPC393274:JPF393274 JFG393274:JFJ393274 IVK393274:IVN393274 ILO393274:ILR393274 IBS393274:IBV393274 HRW393274:HRZ393274 HIA393274:HID393274 GYE393274:GYH393274 GOI393274:GOL393274 GEM393274:GEP393274 FUQ393274:FUT393274 FKU393274:FKX393274 FAY393274:FBB393274 ERC393274:ERF393274 EHG393274:EHJ393274 DXK393274:DXN393274 DNO393274:DNR393274 DDS393274:DDV393274 CTW393274:CTZ393274 CKA393274:CKD393274 CAE393274:CAH393274 BQI393274:BQL393274 BGM393274:BGP393274 AWQ393274:AWT393274 AMU393274:AMX393274 ACY393274:ADB393274 TC393274:TF393274 JG393274:JJ393274 WVS327738:WVV327738 WLW327738:WLZ327738 WCA327738:WCD327738 VSE327738:VSH327738 VII327738:VIL327738 UYM327738:UYP327738 UOQ327738:UOT327738 UEU327738:UEX327738 TUY327738:TVB327738 TLC327738:TLF327738 TBG327738:TBJ327738 SRK327738:SRN327738 SHO327738:SHR327738 RXS327738:RXV327738 RNW327738:RNZ327738 REA327738:RED327738 QUE327738:QUH327738 QKI327738:QKL327738 QAM327738:QAP327738 PQQ327738:PQT327738 PGU327738:PGX327738 OWY327738:OXB327738 ONC327738:ONF327738 ODG327738:ODJ327738 NTK327738:NTN327738 NJO327738:NJR327738 MZS327738:MZV327738 MPW327738:MPZ327738 MGA327738:MGD327738 LWE327738:LWH327738 LMI327738:LML327738 LCM327738:LCP327738 KSQ327738:KST327738 KIU327738:KIX327738 JYY327738:JZB327738 JPC327738:JPF327738 JFG327738:JFJ327738 IVK327738:IVN327738 ILO327738:ILR327738 IBS327738:IBV327738 HRW327738:HRZ327738 HIA327738:HID327738 GYE327738:GYH327738 GOI327738:GOL327738 GEM327738:GEP327738 FUQ327738:FUT327738 FKU327738:FKX327738 FAY327738:FBB327738 ERC327738:ERF327738 EHG327738:EHJ327738 DXK327738:DXN327738 DNO327738:DNR327738 DDS327738:DDV327738 CTW327738:CTZ327738 CKA327738:CKD327738 CAE327738:CAH327738 BQI327738:BQL327738 BGM327738:BGP327738 AWQ327738:AWT327738 AMU327738:AMX327738 ACY327738:ADB327738 TC327738:TF327738 JG327738:JJ327738 WVS262202:WVV262202 WLW262202:WLZ262202 WCA262202:WCD262202 VSE262202:VSH262202 VII262202:VIL262202 UYM262202:UYP262202 UOQ262202:UOT262202 UEU262202:UEX262202 TUY262202:TVB262202 TLC262202:TLF262202 TBG262202:TBJ262202 SRK262202:SRN262202 SHO262202:SHR262202 RXS262202:RXV262202 RNW262202:RNZ262202 REA262202:RED262202 QUE262202:QUH262202 QKI262202:QKL262202 QAM262202:QAP262202 PQQ262202:PQT262202 PGU262202:PGX262202 OWY262202:OXB262202 ONC262202:ONF262202 ODG262202:ODJ262202 NTK262202:NTN262202 NJO262202:NJR262202 MZS262202:MZV262202 MPW262202:MPZ262202 MGA262202:MGD262202 LWE262202:LWH262202 LMI262202:LML262202 LCM262202:LCP262202 KSQ262202:KST262202 KIU262202:KIX262202 JYY262202:JZB262202 JPC262202:JPF262202 JFG262202:JFJ262202 IVK262202:IVN262202 ILO262202:ILR262202 IBS262202:IBV262202 HRW262202:HRZ262202 HIA262202:HID262202 GYE262202:GYH262202 GOI262202:GOL262202 GEM262202:GEP262202 FUQ262202:FUT262202 FKU262202:FKX262202 FAY262202:FBB262202 ERC262202:ERF262202 EHG262202:EHJ262202 DXK262202:DXN262202 DNO262202:DNR262202 DDS262202:DDV262202 CTW262202:CTZ262202 CKA262202:CKD262202 CAE262202:CAH262202 BQI262202:BQL262202 BGM262202:BGP262202 AWQ262202:AWT262202 AMU262202:AMX262202 ACY262202:ADB262202 TC262202:TF262202 JG262202:JJ262202 WVS196666:WVV196666 WLW196666:WLZ196666 WCA196666:WCD196666 VSE196666:VSH196666 VII196666:VIL196666 UYM196666:UYP196666 UOQ196666:UOT196666 UEU196666:UEX196666 TUY196666:TVB196666 TLC196666:TLF196666 TBG196666:TBJ196666 SRK196666:SRN196666 SHO196666:SHR196666 RXS196666:RXV196666 RNW196666:RNZ196666 REA196666:RED196666 QUE196666:QUH196666 QKI196666:QKL196666 QAM196666:QAP196666 PQQ196666:PQT196666 PGU196666:PGX196666 OWY196666:OXB196666 ONC196666:ONF196666 ODG196666:ODJ196666 NTK196666:NTN196666 NJO196666:NJR196666 MZS196666:MZV196666 MPW196666:MPZ196666 MGA196666:MGD196666 LWE196666:LWH196666 LMI196666:LML196666 LCM196666:LCP196666 KSQ196666:KST196666 KIU196666:KIX196666 JYY196666:JZB196666 JPC196666:JPF196666 JFG196666:JFJ196666 IVK196666:IVN196666 ILO196666:ILR196666 IBS196666:IBV196666 HRW196666:HRZ196666 HIA196666:HID196666 GYE196666:GYH196666 GOI196666:GOL196666 GEM196666:GEP196666 FUQ196666:FUT196666 FKU196666:FKX196666 FAY196666:FBB196666 ERC196666:ERF196666 EHG196666:EHJ196666 DXK196666:DXN196666 DNO196666:DNR196666 DDS196666:DDV196666 CTW196666:CTZ196666 CKA196666:CKD196666 CAE196666:CAH196666 BQI196666:BQL196666 BGM196666:BGP196666 AWQ196666:AWT196666 AMU196666:AMX196666 ACY196666:ADB196666 TC196666:TF196666 JG196666:JJ196666 WVS131130:WVV131130 WLW131130:WLZ131130 WCA131130:WCD131130 VSE131130:VSH131130 VII131130:VIL131130 UYM131130:UYP131130 UOQ131130:UOT131130 UEU131130:UEX131130 TUY131130:TVB131130 TLC131130:TLF131130 TBG131130:TBJ131130 SRK131130:SRN131130 SHO131130:SHR131130 RXS131130:RXV131130 RNW131130:RNZ131130 REA131130:RED131130 QUE131130:QUH131130 QKI131130:QKL131130 QAM131130:QAP131130 PQQ131130:PQT131130 PGU131130:PGX131130 OWY131130:OXB131130 ONC131130:ONF131130 ODG131130:ODJ131130 NTK131130:NTN131130 NJO131130:NJR131130 MZS131130:MZV131130 MPW131130:MPZ131130 MGA131130:MGD131130 LWE131130:LWH131130 LMI131130:LML131130 LCM131130:LCP131130 KSQ131130:KST131130 KIU131130:KIX131130 JYY131130:JZB131130 JPC131130:JPF131130 JFG131130:JFJ131130 IVK131130:IVN131130 ILO131130:ILR131130 IBS131130:IBV131130 HRW131130:HRZ131130 HIA131130:HID131130 GYE131130:GYH131130 GOI131130:GOL131130 GEM131130:GEP131130 FUQ131130:FUT131130 FKU131130:FKX131130 FAY131130:FBB131130 ERC131130:ERF131130 EHG131130:EHJ131130 DXK131130:DXN131130 DNO131130:DNR131130 DDS131130:DDV131130 CTW131130:CTZ131130 CKA131130:CKD131130 CAE131130:CAH131130 BQI131130:BQL131130 BGM131130:BGP131130 AWQ131130:AWT131130 AMU131130:AMX131130 ACY131130:ADB131130 TC131130:TF131130 JG131130:JJ131130 WVS65594:WVV65594 WLW65594:WLZ65594 WCA65594:WCD65594 VSE65594:VSH65594 VII65594:VIL65594 UYM65594:UYP65594 UOQ65594:UOT65594 UEU65594:UEX65594 TUY65594:TVB65594 TLC65594:TLF65594 TBG65594:TBJ65594 SRK65594:SRN65594 SHO65594:SHR65594 RXS65594:RXV65594 RNW65594:RNZ65594 REA65594:RED65594 QUE65594:QUH65594 QKI65594:QKL65594 QAM65594:QAP65594 PQQ65594:PQT65594 PGU65594:PGX65594 OWY65594:OXB65594 ONC65594:ONF65594 ODG65594:ODJ65594 NTK65594:NTN65594 NJO65594:NJR65594 MZS65594:MZV65594 MPW65594:MPZ65594 MGA65594:MGD65594 LWE65594:LWH65594 LMI65594:LML65594 LCM65594:LCP65594 KSQ65594:KST65594 KIU65594:KIX65594 JYY65594:JZB65594 JPC65594:JPF65594 JFG65594:JFJ65594 IVK65594:IVN65594 ILO65594:ILR65594 IBS65594:IBV65594 HRW65594:HRZ65594 HIA65594:HID65594 GYE65594:GYH65594 GOI65594:GOL65594 GEM65594:GEP65594 FUQ65594:FUT65594 FKU65594:FKX65594 FAY65594:FBB65594 ERC65594:ERF65594 EHG65594:EHJ65594 DXK65594:DXN65594 DNO65594:DNR65594 DDS65594:DDV65594 CTW65594:CTZ65594 CKA65594:CKD65594 CAE65594:CAH65594 BQI65594:BQL65594 BGM65594:BGP65594 AWQ65594:AWT65594 AMU65594:AMX65594 ACY65594:ADB65594 TC65594:TF65594 JG65594:JJ65594 WVS983098:WVV983098 WVQ983098 WLU983098 WBY983098 VSC983098 VIG983098 UYK983098 UOO983098 UES983098 TUW983098 TLA983098 TBE983098 SRI983098 SHM983098 RXQ983098 RNU983098 RDY983098 QUC983098 QKG983098 QAK983098 PQO983098 PGS983098 OWW983098 ONA983098 ODE983098 NTI983098 NJM983098 MZQ983098 MPU983098 MFY983098 LWC983098 LMG983098 LCK983098 KSO983098 KIS983098 JYW983098 JPA983098 JFE983098 IVI983098 ILM983098 IBQ983098 HRU983098 HHY983098 GYC983098 GOG983098 GEK983098 FUO983098 FKS983098 FAW983098 ERA983098 EHE983098 DXI983098 DNM983098 DDQ983098 CTU983098 CJY983098 CAC983098 BQG983098 BGK983098 AWO983098 AMS983098 ACW983098 TA983098 JE983098 B983098 WVQ917562 WLU917562 WBY917562 VSC917562 VIG917562 UYK917562 UOO917562 UES917562 TUW917562 TLA917562 TBE917562 SRI917562 SHM917562 RXQ917562 RNU917562 RDY917562 QUC917562 QKG917562 QAK917562 PQO917562 PGS917562 OWW917562 ONA917562 ODE917562 NTI917562 NJM917562 MZQ917562 MPU917562 MFY917562 LWC917562 LMG917562 LCK917562 KSO917562 KIS917562 JYW917562 JPA917562 JFE917562 IVI917562 ILM917562 IBQ917562 HRU917562 HHY917562 GYC917562 GOG917562 GEK917562 FUO917562 FKS917562 FAW917562 ERA917562 EHE917562 DXI917562 DNM917562 DDQ917562 CTU917562 CJY917562 CAC917562 BQG917562 BGK917562 AWO917562 AMS917562 ACW917562 TA917562 JE917562 B917562 WVQ852026 WLU852026 WBY852026 VSC852026 VIG852026 UYK852026 UOO852026 UES852026 TUW852026 TLA852026 TBE852026 SRI852026 SHM852026 RXQ852026 RNU852026 RDY852026 QUC852026 QKG852026 QAK852026 PQO852026 PGS852026 OWW852026 ONA852026 ODE852026 NTI852026 NJM852026 MZQ852026 MPU852026 MFY852026 LWC852026 LMG852026 LCK852026 KSO852026 KIS852026 JYW852026 JPA852026 JFE852026 IVI852026 ILM852026 IBQ852026 HRU852026 HHY852026 GYC852026 GOG852026 GEK852026 FUO852026 FKS852026 FAW852026 ERA852026 EHE852026 DXI852026 DNM852026 DDQ852026 CTU852026 CJY852026 CAC852026 BQG852026 BGK852026 AWO852026 AMS852026 ACW852026 TA852026 JE852026 B852026 WVQ786490 WLU786490 WBY786490 VSC786490 VIG786490 UYK786490 UOO786490 UES786490 TUW786490 TLA786490 TBE786490 SRI786490 SHM786490 RXQ786490 RNU786490 RDY786490 QUC786490 QKG786490 QAK786490 PQO786490 PGS786490 OWW786490 ONA786490 ODE786490 NTI786490 NJM786490 MZQ786490 MPU786490 MFY786490 LWC786490 LMG786490 LCK786490 KSO786490 KIS786490 JYW786490 JPA786490 JFE786490 IVI786490 ILM786490 IBQ786490 HRU786490 HHY786490 GYC786490 GOG786490 GEK786490 FUO786490 FKS786490 FAW786490 ERA786490 EHE786490 DXI786490 DNM786490 DDQ786490 CTU786490 CJY786490 CAC786490 BQG786490 BGK786490 AWO786490 AMS786490 ACW786490 TA786490 JE786490 B786490 WVQ720954 WLU720954 WBY720954 VSC720954 VIG720954 UYK720954 UOO720954 UES720954 TUW720954 TLA720954 TBE720954 SRI720954 SHM720954 RXQ720954 RNU720954 RDY720954 QUC720954 QKG720954 QAK720954 PQO720954 PGS720954 OWW720954 ONA720954 ODE720954 NTI720954 NJM720954 MZQ720954 MPU720954 MFY720954 LWC720954 LMG720954 LCK720954 KSO720954 KIS720954 JYW720954 JPA720954 JFE720954 IVI720954 ILM720954 IBQ720954 HRU720954 HHY720954 GYC720954 GOG720954 GEK720954 FUO720954 FKS720954 FAW720954 ERA720954 EHE720954 DXI720954 DNM720954 DDQ720954 CTU720954 CJY720954 CAC720954 BQG720954 BGK720954 AWO720954 AMS720954 ACW720954 TA720954 JE720954 B720954 WVQ655418 WLU655418 WBY655418 VSC655418 VIG655418 UYK655418 UOO655418 UES655418 TUW655418 TLA655418 TBE655418 SRI655418 SHM655418 RXQ655418 RNU655418 RDY655418 QUC655418 QKG655418 QAK655418 PQO655418 PGS655418 OWW655418 ONA655418 ODE655418 NTI655418 NJM655418 MZQ655418 MPU655418 MFY655418 LWC655418 LMG655418 LCK655418 KSO655418 KIS655418 JYW655418 JPA655418 JFE655418 IVI655418 ILM655418 IBQ655418 HRU655418 HHY655418 GYC655418 GOG655418 GEK655418 FUO655418 FKS655418 FAW655418 ERA655418 EHE655418 DXI655418 DNM655418 DDQ655418 CTU655418 CJY655418 CAC655418 BQG655418 BGK655418 AWO655418 AMS655418 ACW655418 TA655418 JE655418 B655418 WVQ589882 WLU589882 WBY589882 VSC589882 VIG589882 UYK589882 UOO589882 UES589882 TUW589882 TLA589882 TBE589882 SRI589882 SHM589882 RXQ589882 RNU589882 RDY589882 QUC589882 QKG589882 QAK589882 PQO589882 PGS589882 OWW589882 ONA589882 ODE589882 NTI589882 NJM589882 MZQ589882 MPU589882 MFY589882 LWC589882 LMG589882 LCK589882 KSO589882 KIS589882 JYW589882 JPA589882 JFE589882 IVI589882 ILM589882 IBQ589882 HRU589882 HHY589882 GYC589882 GOG589882 GEK589882 FUO589882 FKS589882 FAW589882 ERA589882 EHE589882 DXI589882 DNM589882 DDQ589882 CTU589882 CJY589882 CAC589882 BQG589882 BGK589882 AWO589882 AMS589882 ACW589882 TA589882 JE589882 B589882 WVQ524346 WLU524346 WBY524346 VSC524346 VIG524346 UYK524346 UOO524346 UES524346 TUW524346 TLA524346 TBE524346 SRI524346 SHM524346 RXQ524346 RNU524346 RDY524346 QUC524346 QKG524346 QAK524346 PQO524346 PGS524346 OWW524346 ONA524346 ODE524346 NTI524346 NJM524346 MZQ524346 MPU524346 MFY524346 LWC524346 LMG524346 LCK524346 KSO524346 KIS524346 JYW524346 JPA524346 JFE524346 IVI524346 ILM524346 IBQ524346 HRU524346 HHY524346 GYC524346 GOG524346 GEK524346 FUO524346 FKS524346 FAW524346 ERA524346 EHE524346 DXI524346 DNM524346 DDQ524346 CTU524346 CJY524346 CAC524346 BQG524346 BGK524346 AWO524346 AMS524346 ACW524346 TA524346 JE524346 B524346 WVQ458810 WLU458810 WBY458810 VSC458810 VIG458810 UYK458810 UOO458810 UES458810 TUW458810 TLA458810 TBE458810 SRI458810 SHM458810 RXQ458810 RNU458810 RDY458810 QUC458810 QKG458810 QAK458810 PQO458810 PGS458810 OWW458810 ONA458810 ODE458810 NTI458810 NJM458810 MZQ458810 MPU458810 MFY458810 LWC458810 LMG458810 LCK458810 KSO458810 KIS458810 JYW458810 JPA458810 JFE458810 IVI458810 ILM458810 IBQ458810 HRU458810 HHY458810 GYC458810 GOG458810 GEK458810 FUO458810 FKS458810 FAW458810 ERA458810 EHE458810 DXI458810 DNM458810 DDQ458810 CTU458810 CJY458810 CAC458810 BQG458810 BGK458810 AWO458810 AMS458810 ACW458810 TA458810 JE458810 B458810 WVQ393274 WLU393274 WBY393274 VSC393274 VIG393274 UYK393274 UOO393274 UES393274 TUW393274 TLA393274 TBE393274 SRI393274 SHM393274 RXQ393274 RNU393274 RDY393274 QUC393274 QKG393274 QAK393274 PQO393274 PGS393274 OWW393274 ONA393274 ODE393274 NTI393274 NJM393274 MZQ393274 MPU393274 MFY393274 LWC393274 LMG393274 LCK393274 KSO393274 KIS393274 JYW393274 JPA393274 JFE393274 IVI393274 ILM393274 IBQ393274 HRU393274 HHY393274 GYC393274 GOG393274 GEK393274 FUO393274 FKS393274 FAW393274 ERA393274 EHE393274 DXI393274 DNM393274 DDQ393274 CTU393274 CJY393274 CAC393274 BQG393274 BGK393274 AWO393274 AMS393274 ACW393274 TA393274 JE393274 B393274 WVQ327738 WLU327738 WBY327738 VSC327738 VIG327738 UYK327738 UOO327738 UES327738 TUW327738 TLA327738 TBE327738 SRI327738 SHM327738 RXQ327738 RNU327738 RDY327738 QUC327738 QKG327738 QAK327738 PQO327738 PGS327738 OWW327738 ONA327738 ODE327738 NTI327738 NJM327738 MZQ327738 MPU327738 MFY327738 LWC327738 LMG327738 LCK327738 KSO327738 KIS327738 JYW327738 JPA327738 JFE327738 IVI327738 ILM327738 IBQ327738 HRU327738 HHY327738 GYC327738 GOG327738 GEK327738 FUO327738 FKS327738 FAW327738 ERA327738 EHE327738 DXI327738 DNM327738 DDQ327738 CTU327738 CJY327738 CAC327738 BQG327738 BGK327738 AWO327738 AMS327738 ACW327738 TA327738 JE327738 B327738 WVQ262202 WLU262202 WBY262202 VSC262202 VIG262202 UYK262202 UOO262202 UES262202 TUW262202 TLA262202 TBE262202 SRI262202 SHM262202 RXQ262202 RNU262202 RDY262202 QUC262202 QKG262202 QAK262202 PQO262202 PGS262202 OWW262202 ONA262202 ODE262202 NTI262202 NJM262202 MZQ262202 MPU262202 MFY262202 LWC262202 LMG262202 LCK262202 KSO262202 KIS262202 JYW262202 JPA262202 JFE262202 IVI262202 ILM262202 IBQ262202 HRU262202 HHY262202 GYC262202 GOG262202 GEK262202 FUO262202 FKS262202 FAW262202 ERA262202 EHE262202 DXI262202 DNM262202 DDQ262202 CTU262202 CJY262202 CAC262202 BQG262202 BGK262202 AWO262202 AMS262202 ACW262202 TA262202 JE262202 B262202 WVQ196666 WLU196666 WBY196666 VSC196666 VIG196666 UYK196666 UOO196666 UES196666 TUW196666 TLA196666 TBE196666 SRI196666 SHM196666 RXQ196666 RNU196666 RDY196666 QUC196666 QKG196666 QAK196666 PQO196666 PGS196666 OWW196666 ONA196666 ODE196666 NTI196666 NJM196666 MZQ196666 MPU196666 MFY196666 LWC196666 LMG196666 LCK196666 KSO196666 KIS196666 JYW196666 JPA196666 JFE196666 IVI196666 ILM196666 IBQ196666 HRU196666 HHY196666 GYC196666 GOG196666 GEK196666 FUO196666 FKS196666 FAW196666 ERA196666 EHE196666 DXI196666 DNM196666 DDQ196666 CTU196666 CJY196666 CAC196666 BQG196666 BGK196666 AWO196666 AMS196666 ACW196666 TA196666 JE196666 B196666 WVQ131130 WLU131130 WBY131130 VSC131130 VIG131130 UYK131130 UOO131130 UES131130 TUW131130 TLA131130 TBE131130 SRI131130 SHM131130 RXQ131130 RNU131130 RDY131130 QUC131130 QKG131130 QAK131130 PQO131130 PGS131130 OWW131130 ONA131130 ODE131130 NTI131130 NJM131130 MZQ131130 MPU131130 MFY131130 LWC131130 LMG131130 LCK131130 KSO131130 KIS131130 JYW131130 JPA131130 JFE131130 IVI131130 ILM131130 IBQ131130 HRU131130 HHY131130 GYC131130 GOG131130 GEK131130 FUO131130 FKS131130 FAW131130 ERA131130 EHE131130 DXI131130 DNM131130 DDQ131130 CTU131130 CJY131130 CAC131130 BQG131130 BGK131130 AWO131130 AMS131130 ACW131130 TA131130 JE131130 B131130 WVQ65594 WLU65594 WBY65594 VSC65594 VIG65594 UYK65594 UOO65594 UES65594 TUW65594 TLA65594 TBE65594 SRI65594 SHM65594 RXQ65594 RNU65594 RDY65594 QUC65594 QKG65594 QAK65594 PQO65594 PGS65594 OWW65594 ONA65594 ODE65594 NTI65594 NJM65594 MZQ65594 MPU65594 MFY65594 LWC65594 LMG65594 LCK65594 KSO65594 KIS65594 JYW65594 JPA65594 JFE65594 IVI65594 ILM65594 IBQ65594 HRU65594 HHY65594 GYC65594 GOG65594 GEK65594 FUO65594 FKS65594 FAW65594 ERA65594 EHE65594 DXI65594 DNM65594 DDQ65594 CTU65594 CJY65594 CAC65594 BQG65594 BGK65594 AWO65594 AMS65594 ACW65594 TA65594 JE65594">
      <formula1>0</formula1>
      <formula2>10000</formula2>
    </dataValidation>
    <dataValidation type="textLength" errorStyle="information" allowBlank="1" showInputMessage="1" error="XLBVal:5=41.3712169680111_x000d_&#10;" sqref="WVS983081:WVV983083 E65577:N65579 E131113:N131115 E196649:N196651 E262185:N262187 E327721:N327723 E393257:N393259 E458793:N458795 E524329:N524331 E589865:N589867 E655401:N655403 E720937:N720939 E786473:N786475 E852009:N852011 E917545:N917547 E983081:N983083 WLW983081:WLZ983083 WCA983081:WCD983083 VSE983081:VSH983083 VII983081:VIL983083 UYM983081:UYP983083 UOQ983081:UOT983083 UEU983081:UEX983083 TUY983081:TVB983083 TLC983081:TLF983083 TBG983081:TBJ983083 SRK983081:SRN983083 SHO983081:SHR983083 RXS983081:RXV983083 RNW983081:RNZ983083 REA983081:RED983083 QUE983081:QUH983083 QKI983081:QKL983083 QAM983081:QAP983083 PQQ983081:PQT983083 PGU983081:PGX983083 OWY983081:OXB983083 ONC983081:ONF983083 ODG983081:ODJ983083 NTK983081:NTN983083 NJO983081:NJR983083 MZS983081:MZV983083 MPW983081:MPZ983083 MGA983081:MGD983083 LWE983081:LWH983083 LMI983081:LML983083 LCM983081:LCP983083 KSQ983081:KST983083 KIU983081:KIX983083 JYY983081:JZB983083 JPC983081:JPF983083 JFG983081:JFJ983083 IVK983081:IVN983083 ILO983081:ILR983083 IBS983081:IBV983083 HRW983081:HRZ983083 HIA983081:HID983083 GYE983081:GYH983083 GOI983081:GOL983083 GEM983081:GEP983083 FUQ983081:FUT983083 FKU983081:FKX983083 FAY983081:FBB983083 ERC983081:ERF983083 EHG983081:EHJ983083 DXK983081:DXN983083 DNO983081:DNR983083 DDS983081:DDV983083 CTW983081:CTZ983083 CKA983081:CKD983083 CAE983081:CAH983083 BQI983081:BQL983083 BGM983081:BGP983083 AWQ983081:AWT983083 AMU983081:AMX983083 ACY983081:ADB983083 TC983081:TF983083 JG983081:JJ983083 WVS917545:WVV917547 WLW917545:WLZ917547 WCA917545:WCD917547 VSE917545:VSH917547 VII917545:VIL917547 UYM917545:UYP917547 UOQ917545:UOT917547 UEU917545:UEX917547 TUY917545:TVB917547 TLC917545:TLF917547 TBG917545:TBJ917547 SRK917545:SRN917547 SHO917545:SHR917547 RXS917545:RXV917547 RNW917545:RNZ917547 REA917545:RED917547 QUE917545:QUH917547 QKI917545:QKL917547 QAM917545:QAP917547 PQQ917545:PQT917547 PGU917545:PGX917547 OWY917545:OXB917547 ONC917545:ONF917547 ODG917545:ODJ917547 NTK917545:NTN917547 NJO917545:NJR917547 MZS917545:MZV917547 MPW917545:MPZ917547 MGA917545:MGD917547 LWE917545:LWH917547 LMI917545:LML917547 LCM917545:LCP917547 KSQ917545:KST917547 KIU917545:KIX917547 JYY917545:JZB917547 JPC917545:JPF917547 JFG917545:JFJ917547 IVK917545:IVN917547 ILO917545:ILR917547 IBS917545:IBV917547 HRW917545:HRZ917547 HIA917545:HID917547 GYE917545:GYH917547 GOI917545:GOL917547 GEM917545:GEP917547 FUQ917545:FUT917547 FKU917545:FKX917547 FAY917545:FBB917547 ERC917545:ERF917547 EHG917545:EHJ917547 DXK917545:DXN917547 DNO917545:DNR917547 DDS917545:DDV917547 CTW917545:CTZ917547 CKA917545:CKD917547 CAE917545:CAH917547 BQI917545:BQL917547 BGM917545:BGP917547 AWQ917545:AWT917547 AMU917545:AMX917547 ACY917545:ADB917547 TC917545:TF917547 JG917545:JJ917547 WVS852009:WVV852011 WLW852009:WLZ852011 WCA852009:WCD852011 VSE852009:VSH852011 VII852009:VIL852011 UYM852009:UYP852011 UOQ852009:UOT852011 UEU852009:UEX852011 TUY852009:TVB852011 TLC852009:TLF852011 TBG852009:TBJ852011 SRK852009:SRN852011 SHO852009:SHR852011 RXS852009:RXV852011 RNW852009:RNZ852011 REA852009:RED852011 QUE852009:QUH852011 QKI852009:QKL852011 QAM852009:QAP852011 PQQ852009:PQT852011 PGU852009:PGX852011 OWY852009:OXB852011 ONC852009:ONF852011 ODG852009:ODJ852011 NTK852009:NTN852011 NJO852009:NJR852011 MZS852009:MZV852011 MPW852009:MPZ852011 MGA852009:MGD852011 LWE852009:LWH852011 LMI852009:LML852011 LCM852009:LCP852011 KSQ852009:KST852011 KIU852009:KIX852011 JYY852009:JZB852011 JPC852009:JPF852011 JFG852009:JFJ852011 IVK852009:IVN852011 ILO852009:ILR852011 IBS852009:IBV852011 HRW852009:HRZ852011 HIA852009:HID852011 GYE852009:GYH852011 GOI852009:GOL852011 GEM852009:GEP852011 FUQ852009:FUT852011 FKU852009:FKX852011 FAY852009:FBB852011 ERC852009:ERF852011 EHG852009:EHJ852011 DXK852009:DXN852011 DNO852009:DNR852011 DDS852009:DDV852011 CTW852009:CTZ852011 CKA852009:CKD852011 CAE852009:CAH852011 BQI852009:BQL852011 BGM852009:BGP852011 AWQ852009:AWT852011 AMU852009:AMX852011 ACY852009:ADB852011 TC852009:TF852011 JG852009:JJ852011 WVS786473:WVV786475 WLW786473:WLZ786475 WCA786473:WCD786475 VSE786473:VSH786475 VII786473:VIL786475 UYM786473:UYP786475 UOQ786473:UOT786475 UEU786473:UEX786475 TUY786473:TVB786475 TLC786473:TLF786475 TBG786473:TBJ786475 SRK786473:SRN786475 SHO786473:SHR786475 RXS786473:RXV786475 RNW786473:RNZ786475 REA786473:RED786475 QUE786473:QUH786475 QKI786473:QKL786475 QAM786473:QAP786475 PQQ786473:PQT786475 PGU786473:PGX786475 OWY786473:OXB786475 ONC786473:ONF786475 ODG786473:ODJ786475 NTK786473:NTN786475 NJO786473:NJR786475 MZS786473:MZV786475 MPW786473:MPZ786475 MGA786473:MGD786475 LWE786473:LWH786475 LMI786473:LML786475 LCM786473:LCP786475 KSQ786473:KST786475 KIU786473:KIX786475 JYY786473:JZB786475 JPC786473:JPF786475 JFG786473:JFJ786475 IVK786473:IVN786475 ILO786473:ILR786475 IBS786473:IBV786475 HRW786473:HRZ786475 HIA786473:HID786475 GYE786473:GYH786475 GOI786473:GOL786475 GEM786473:GEP786475 FUQ786473:FUT786475 FKU786473:FKX786475 FAY786473:FBB786475 ERC786473:ERF786475 EHG786473:EHJ786475 DXK786473:DXN786475 DNO786473:DNR786475 DDS786473:DDV786475 CTW786473:CTZ786475 CKA786473:CKD786475 CAE786473:CAH786475 BQI786473:BQL786475 BGM786473:BGP786475 AWQ786473:AWT786475 AMU786473:AMX786475 ACY786473:ADB786475 TC786473:TF786475 JG786473:JJ786475 WVS720937:WVV720939 WLW720937:WLZ720939 WCA720937:WCD720939 VSE720937:VSH720939 VII720937:VIL720939 UYM720937:UYP720939 UOQ720937:UOT720939 UEU720937:UEX720939 TUY720937:TVB720939 TLC720937:TLF720939 TBG720937:TBJ720939 SRK720937:SRN720939 SHO720937:SHR720939 RXS720937:RXV720939 RNW720937:RNZ720939 REA720937:RED720939 QUE720937:QUH720939 QKI720937:QKL720939 QAM720937:QAP720939 PQQ720937:PQT720939 PGU720937:PGX720939 OWY720937:OXB720939 ONC720937:ONF720939 ODG720937:ODJ720939 NTK720937:NTN720939 NJO720937:NJR720939 MZS720937:MZV720939 MPW720937:MPZ720939 MGA720937:MGD720939 LWE720937:LWH720939 LMI720937:LML720939 LCM720937:LCP720939 KSQ720937:KST720939 KIU720937:KIX720939 JYY720937:JZB720939 JPC720937:JPF720939 JFG720937:JFJ720939 IVK720937:IVN720939 ILO720937:ILR720939 IBS720937:IBV720939 HRW720937:HRZ720939 HIA720937:HID720939 GYE720937:GYH720939 GOI720937:GOL720939 GEM720937:GEP720939 FUQ720937:FUT720939 FKU720937:FKX720939 FAY720937:FBB720939 ERC720937:ERF720939 EHG720937:EHJ720939 DXK720937:DXN720939 DNO720937:DNR720939 DDS720937:DDV720939 CTW720937:CTZ720939 CKA720937:CKD720939 CAE720937:CAH720939 BQI720937:BQL720939 BGM720937:BGP720939 AWQ720937:AWT720939 AMU720937:AMX720939 ACY720937:ADB720939 TC720937:TF720939 JG720937:JJ720939 WVS655401:WVV655403 WLW655401:WLZ655403 WCA655401:WCD655403 VSE655401:VSH655403 VII655401:VIL655403 UYM655401:UYP655403 UOQ655401:UOT655403 UEU655401:UEX655403 TUY655401:TVB655403 TLC655401:TLF655403 TBG655401:TBJ655403 SRK655401:SRN655403 SHO655401:SHR655403 RXS655401:RXV655403 RNW655401:RNZ655403 REA655401:RED655403 QUE655401:QUH655403 QKI655401:QKL655403 QAM655401:QAP655403 PQQ655401:PQT655403 PGU655401:PGX655403 OWY655401:OXB655403 ONC655401:ONF655403 ODG655401:ODJ655403 NTK655401:NTN655403 NJO655401:NJR655403 MZS655401:MZV655403 MPW655401:MPZ655403 MGA655401:MGD655403 LWE655401:LWH655403 LMI655401:LML655403 LCM655401:LCP655403 KSQ655401:KST655403 KIU655401:KIX655403 JYY655401:JZB655403 JPC655401:JPF655403 JFG655401:JFJ655403 IVK655401:IVN655403 ILO655401:ILR655403 IBS655401:IBV655403 HRW655401:HRZ655403 HIA655401:HID655403 GYE655401:GYH655403 GOI655401:GOL655403 GEM655401:GEP655403 FUQ655401:FUT655403 FKU655401:FKX655403 FAY655401:FBB655403 ERC655401:ERF655403 EHG655401:EHJ655403 DXK655401:DXN655403 DNO655401:DNR655403 DDS655401:DDV655403 CTW655401:CTZ655403 CKA655401:CKD655403 CAE655401:CAH655403 BQI655401:BQL655403 BGM655401:BGP655403 AWQ655401:AWT655403 AMU655401:AMX655403 ACY655401:ADB655403 TC655401:TF655403 JG655401:JJ655403 WVS589865:WVV589867 WLW589865:WLZ589867 WCA589865:WCD589867 VSE589865:VSH589867 VII589865:VIL589867 UYM589865:UYP589867 UOQ589865:UOT589867 UEU589865:UEX589867 TUY589865:TVB589867 TLC589865:TLF589867 TBG589865:TBJ589867 SRK589865:SRN589867 SHO589865:SHR589867 RXS589865:RXV589867 RNW589865:RNZ589867 REA589865:RED589867 QUE589865:QUH589867 QKI589865:QKL589867 QAM589865:QAP589867 PQQ589865:PQT589867 PGU589865:PGX589867 OWY589865:OXB589867 ONC589865:ONF589867 ODG589865:ODJ589867 NTK589865:NTN589867 NJO589865:NJR589867 MZS589865:MZV589867 MPW589865:MPZ589867 MGA589865:MGD589867 LWE589865:LWH589867 LMI589865:LML589867 LCM589865:LCP589867 KSQ589865:KST589867 KIU589865:KIX589867 JYY589865:JZB589867 JPC589865:JPF589867 JFG589865:JFJ589867 IVK589865:IVN589867 ILO589865:ILR589867 IBS589865:IBV589867 HRW589865:HRZ589867 HIA589865:HID589867 GYE589865:GYH589867 GOI589865:GOL589867 GEM589865:GEP589867 FUQ589865:FUT589867 FKU589865:FKX589867 FAY589865:FBB589867 ERC589865:ERF589867 EHG589865:EHJ589867 DXK589865:DXN589867 DNO589865:DNR589867 DDS589865:DDV589867 CTW589865:CTZ589867 CKA589865:CKD589867 CAE589865:CAH589867 BQI589865:BQL589867 BGM589865:BGP589867 AWQ589865:AWT589867 AMU589865:AMX589867 ACY589865:ADB589867 TC589865:TF589867 JG589865:JJ589867 WVS524329:WVV524331 WLW524329:WLZ524331 WCA524329:WCD524331 VSE524329:VSH524331 VII524329:VIL524331 UYM524329:UYP524331 UOQ524329:UOT524331 UEU524329:UEX524331 TUY524329:TVB524331 TLC524329:TLF524331 TBG524329:TBJ524331 SRK524329:SRN524331 SHO524329:SHR524331 RXS524329:RXV524331 RNW524329:RNZ524331 REA524329:RED524331 QUE524329:QUH524331 QKI524329:QKL524331 QAM524329:QAP524331 PQQ524329:PQT524331 PGU524329:PGX524331 OWY524329:OXB524331 ONC524329:ONF524331 ODG524329:ODJ524331 NTK524329:NTN524331 NJO524329:NJR524331 MZS524329:MZV524331 MPW524329:MPZ524331 MGA524329:MGD524331 LWE524329:LWH524331 LMI524329:LML524331 LCM524329:LCP524331 KSQ524329:KST524331 KIU524329:KIX524331 JYY524329:JZB524331 JPC524329:JPF524331 JFG524329:JFJ524331 IVK524329:IVN524331 ILO524329:ILR524331 IBS524329:IBV524331 HRW524329:HRZ524331 HIA524329:HID524331 GYE524329:GYH524331 GOI524329:GOL524331 GEM524329:GEP524331 FUQ524329:FUT524331 FKU524329:FKX524331 FAY524329:FBB524331 ERC524329:ERF524331 EHG524329:EHJ524331 DXK524329:DXN524331 DNO524329:DNR524331 DDS524329:DDV524331 CTW524329:CTZ524331 CKA524329:CKD524331 CAE524329:CAH524331 BQI524329:BQL524331 BGM524329:BGP524331 AWQ524329:AWT524331 AMU524329:AMX524331 ACY524329:ADB524331 TC524329:TF524331 JG524329:JJ524331 WVS458793:WVV458795 WLW458793:WLZ458795 WCA458793:WCD458795 VSE458793:VSH458795 VII458793:VIL458795 UYM458793:UYP458795 UOQ458793:UOT458795 UEU458793:UEX458795 TUY458793:TVB458795 TLC458793:TLF458795 TBG458793:TBJ458795 SRK458793:SRN458795 SHO458793:SHR458795 RXS458793:RXV458795 RNW458793:RNZ458795 REA458793:RED458795 QUE458793:QUH458795 QKI458793:QKL458795 QAM458793:QAP458795 PQQ458793:PQT458795 PGU458793:PGX458795 OWY458793:OXB458795 ONC458793:ONF458795 ODG458793:ODJ458795 NTK458793:NTN458795 NJO458793:NJR458795 MZS458793:MZV458795 MPW458793:MPZ458795 MGA458793:MGD458795 LWE458793:LWH458795 LMI458793:LML458795 LCM458793:LCP458795 KSQ458793:KST458795 KIU458793:KIX458795 JYY458793:JZB458795 JPC458793:JPF458795 JFG458793:JFJ458795 IVK458793:IVN458795 ILO458793:ILR458795 IBS458793:IBV458795 HRW458793:HRZ458795 HIA458793:HID458795 GYE458793:GYH458795 GOI458793:GOL458795 GEM458793:GEP458795 FUQ458793:FUT458795 FKU458793:FKX458795 FAY458793:FBB458795 ERC458793:ERF458795 EHG458793:EHJ458795 DXK458793:DXN458795 DNO458793:DNR458795 DDS458793:DDV458795 CTW458793:CTZ458795 CKA458793:CKD458795 CAE458793:CAH458795 BQI458793:BQL458795 BGM458793:BGP458795 AWQ458793:AWT458795 AMU458793:AMX458795 ACY458793:ADB458795 TC458793:TF458795 JG458793:JJ458795 WVS393257:WVV393259 WLW393257:WLZ393259 WCA393257:WCD393259 VSE393257:VSH393259 VII393257:VIL393259 UYM393257:UYP393259 UOQ393257:UOT393259 UEU393257:UEX393259 TUY393257:TVB393259 TLC393257:TLF393259 TBG393257:TBJ393259 SRK393257:SRN393259 SHO393257:SHR393259 RXS393257:RXV393259 RNW393257:RNZ393259 REA393257:RED393259 QUE393257:QUH393259 QKI393257:QKL393259 QAM393257:QAP393259 PQQ393257:PQT393259 PGU393257:PGX393259 OWY393257:OXB393259 ONC393257:ONF393259 ODG393257:ODJ393259 NTK393257:NTN393259 NJO393257:NJR393259 MZS393257:MZV393259 MPW393257:MPZ393259 MGA393257:MGD393259 LWE393257:LWH393259 LMI393257:LML393259 LCM393257:LCP393259 KSQ393257:KST393259 KIU393257:KIX393259 JYY393257:JZB393259 JPC393257:JPF393259 JFG393257:JFJ393259 IVK393257:IVN393259 ILO393257:ILR393259 IBS393257:IBV393259 HRW393257:HRZ393259 HIA393257:HID393259 GYE393257:GYH393259 GOI393257:GOL393259 GEM393257:GEP393259 FUQ393257:FUT393259 FKU393257:FKX393259 FAY393257:FBB393259 ERC393257:ERF393259 EHG393257:EHJ393259 DXK393257:DXN393259 DNO393257:DNR393259 DDS393257:DDV393259 CTW393257:CTZ393259 CKA393257:CKD393259 CAE393257:CAH393259 BQI393257:BQL393259 BGM393257:BGP393259 AWQ393257:AWT393259 AMU393257:AMX393259 ACY393257:ADB393259 TC393257:TF393259 JG393257:JJ393259 WVS327721:WVV327723 WLW327721:WLZ327723 WCA327721:WCD327723 VSE327721:VSH327723 VII327721:VIL327723 UYM327721:UYP327723 UOQ327721:UOT327723 UEU327721:UEX327723 TUY327721:TVB327723 TLC327721:TLF327723 TBG327721:TBJ327723 SRK327721:SRN327723 SHO327721:SHR327723 RXS327721:RXV327723 RNW327721:RNZ327723 REA327721:RED327723 QUE327721:QUH327723 QKI327721:QKL327723 QAM327721:QAP327723 PQQ327721:PQT327723 PGU327721:PGX327723 OWY327721:OXB327723 ONC327721:ONF327723 ODG327721:ODJ327723 NTK327721:NTN327723 NJO327721:NJR327723 MZS327721:MZV327723 MPW327721:MPZ327723 MGA327721:MGD327723 LWE327721:LWH327723 LMI327721:LML327723 LCM327721:LCP327723 KSQ327721:KST327723 KIU327721:KIX327723 JYY327721:JZB327723 JPC327721:JPF327723 JFG327721:JFJ327723 IVK327721:IVN327723 ILO327721:ILR327723 IBS327721:IBV327723 HRW327721:HRZ327723 HIA327721:HID327723 GYE327721:GYH327723 GOI327721:GOL327723 GEM327721:GEP327723 FUQ327721:FUT327723 FKU327721:FKX327723 FAY327721:FBB327723 ERC327721:ERF327723 EHG327721:EHJ327723 DXK327721:DXN327723 DNO327721:DNR327723 DDS327721:DDV327723 CTW327721:CTZ327723 CKA327721:CKD327723 CAE327721:CAH327723 BQI327721:BQL327723 BGM327721:BGP327723 AWQ327721:AWT327723 AMU327721:AMX327723 ACY327721:ADB327723 TC327721:TF327723 JG327721:JJ327723 WVS262185:WVV262187 WLW262185:WLZ262187 WCA262185:WCD262187 VSE262185:VSH262187 VII262185:VIL262187 UYM262185:UYP262187 UOQ262185:UOT262187 UEU262185:UEX262187 TUY262185:TVB262187 TLC262185:TLF262187 TBG262185:TBJ262187 SRK262185:SRN262187 SHO262185:SHR262187 RXS262185:RXV262187 RNW262185:RNZ262187 REA262185:RED262187 QUE262185:QUH262187 QKI262185:QKL262187 QAM262185:QAP262187 PQQ262185:PQT262187 PGU262185:PGX262187 OWY262185:OXB262187 ONC262185:ONF262187 ODG262185:ODJ262187 NTK262185:NTN262187 NJO262185:NJR262187 MZS262185:MZV262187 MPW262185:MPZ262187 MGA262185:MGD262187 LWE262185:LWH262187 LMI262185:LML262187 LCM262185:LCP262187 KSQ262185:KST262187 KIU262185:KIX262187 JYY262185:JZB262187 JPC262185:JPF262187 JFG262185:JFJ262187 IVK262185:IVN262187 ILO262185:ILR262187 IBS262185:IBV262187 HRW262185:HRZ262187 HIA262185:HID262187 GYE262185:GYH262187 GOI262185:GOL262187 GEM262185:GEP262187 FUQ262185:FUT262187 FKU262185:FKX262187 FAY262185:FBB262187 ERC262185:ERF262187 EHG262185:EHJ262187 DXK262185:DXN262187 DNO262185:DNR262187 DDS262185:DDV262187 CTW262185:CTZ262187 CKA262185:CKD262187 CAE262185:CAH262187 BQI262185:BQL262187 BGM262185:BGP262187 AWQ262185:AWT262187 AMU262185:AMX262187 ACY262185:ADB262187 TC262185:TF262187 JG262185:JJ262187 WVS196649:WVV196651 WLW196649:WLZ196651 WCA196649:WCD196651 VSE196649:VSH196651 VII196649:VIL196651 UYM196649:UYP196651 UOQ196649:UOT196651 UEU196649:UEX196651 TUY196649:TVB196651 TLC196649:TLF196651 TBG196649:TBJ196651 SRK196649:SRN196651 SHO196649:SHR196651 RXS196649:RXV196651 RNW196649:RNZ196651 REA196649:RED196651 QUE196649:QUH196651 QKI196649:QKL196651 QAM196649:QAP196651 PQQ196649:PQT196651 PGU196649:PGX196651 OWY196649:OXB196651 ONC196649:ONF196651 ODG196649:ODJ196651 NTK196649:NTN196651 NJO196649:NJR196651 MZS196649:MZV196651 MPW196649:MPZ196651 MGA196649:MGD196651 LWE196649:LWH196651 LMI196649:LML196651 LCM196649:LCP196651 KSQ196649:KST196651 KIU196649:KIX196651 JYY196649:JZB196651 JPC196649:JPF196651 JFG196649:JFJ196651 IVK196649:IVN196651 ILO196649:ILR196651 IBS196649:IBV196651 HRW196649:HRZ196651 HIA196649:HID196651 GYE196649:GYH196651 GOI196649:GOL196651 GEM196649:GEP196651 FUQ196649:FUT196651 FKU196649:FKX196651 FAY196649:FBB196651 ERC196649:ERF196651 EHG196649:EHJ196651 DXK196649:DXN196651 DNO196649:DNR196651 DDS196649:DDV196651 CTW196649:CTZ196651 CKA196649:CKD196651 CAE196649:CAH196651 BQI196649:BQL196651 BGM196649:BGP196651 AWQ196649:AWT196651 AMU196649:AMX196651 ACY196649:ADB196651 TC196649:TF196651 JG196649:JJ196651 WVS131113:WVV131115 WLW131113:WLZ131115 WCA131113:WCD131115 VSE131113:VSH131115 VII131113:VIL131115 UYM131113:UYP131115 UOQ131113:UOT131115 UEU131113:UEX131115 TUY131113:TVB131115 TLC131113:TLF131115 TBG131113:TBJ131115 SRK131113:SRN131115 SHO131113:SHR131115 RXS131113:RXV131115 RNW131113:RNZ131115 REA131113:RED131115 QUE131113:QUH131115 QKI131113:QKL131115 QAM131113:QAP131115 PQQ131113:PQT131115 PGU131113:PGX131115 OWY131113:OXB131115 ONC131113:ONF131115 ODG131113:ODJ131115 NTK131113:NTN131115 NJO131113:NJR131115 MZS131113:MZV131115 MPW131113:MPZ131115 MGA131113:MGD131115 LWE131113:LWH131115 LMI131113:LML131115 LCM131113:LCP131115 KSQ131113:KST131115 KIU131113:KIX131115 JYY131113:JZB131115 JPC131113:JPF131115 JFG131113:JFJ131115 IVK131113:IVN131115 ILO131113:ILR131115 IBS131113:IBV131115 HRW131113:HRZ131115 HIA131113:HID131115 GYE131113:GYH131115 GOI131113:GOL131115 GEM131113:GEP131115 FUQ131113:FUT131115 FKU131113:FKX131115 FAY131113:FBB131115 ERC131113:ERF131115 EHG131113:EHJ131115 DXK131113:DXN131115 DNO131113:DNR131115 DDS131113:DDV131115 CTW131113:CTZ131115 CKA131113:CKD131115 CAE131113:CAH131115 BQI131113:BQL131115 BGM131113:BGP131115 AWQ131113:AWT131115 AMU131113:AMX131115 ACY131113:ADB131115 TC131113:TF131115 JG131113:JJ131115 WVS65577:WVV65579 WLW65577:WLZ65579 WCA65577:WCD65579 VSE65577:VSH65579 VII65577:VIL65579 UYM65577:UYP65579 UOQ65577:UOT65579 UEU65577:UEX65579 TUY65577:TVB65579 TLC65577:TLF65579 TBG65577:TBJ65579 SRK65577:SRN65579 SHO65577:SHR65579 RXS65577:RXV65579 RNW65577:RNZ65579 REA65577:RED65579 QUE65577:QUH65579 QKI65577:QKL65579 QAM65577:QAP65579 PQQ65577:PQT65579 PGU65577:PGX65579 OWY65577:OXB65579 ONC65577:ONF65579 ODG65577:ODJ65579 NTK65577:NTN65579 NJO65577:NJR65579 MZS65577:MZV65579 MPW65577:MPZ65579 MGA65577:MGD65579 LWE65577:LWH65579 LMI65577:LML65579 LCM65577:LCP65579 KSQ65577:KST65579 KIU65577:KIX65579 JYY65577:JZB65579 JPC65577:JPF65579 JFG65577:JFJ65579 IVK65577:IVN65579 ILO65577:ILR65579 IBS65577:IBV65579 HRW65577:HRZ65579 HIA65577:HID65579 GYE65577:GYH65579 GOI65577:GOL65579 GEM65577:GEP65579 FUQ65577:FUT65579 FKU65577:FKX65579 FAY65577:FBB65579 ERC65577:ERF65579 EHG65577:EHJ65579 DXK65577:DXN65579 DNO65577:DNR65579 DDS65577:DDV65579 CTW65577:CTZ65579 CKA65577:CKD65579 CAE65577:CAH65579 BQI65577:BQL65579 BGM65577:BGP65579 AWQ65577:AWT65579 AMU65577:AMX65579 ACY65577:ADB65579 TC65577:TF65579 JG65577:JJ65579">
      <formula1>0</formula1>
      <formula2>10000</formula2>
    </dataValidation>
    <dataValidation type="textLength" errorStyle="information" allowBlank="1" showInputMessage="1" error="XLBVal:5=59491.81_x000d_&#10;" sqref="WVS983077:WVW983079 E71:M71 E917541:O917543 E852005:O852007 E786469:O786471 E720933:O720935 E655397:O655399 E589861:O589863 E524325:O524327 E458789:O458791 E393253:O393255 E327717:O327719 E262181:O262183 E196645:O196647 E131109:O131111 E65573:O65575 E983077:O983079 E65571:N65571 E131107:N131107 E196643:N196643 E262179:N262179 E327715:N327715 E393251:N393251 E458787:N458787 E524323:N524323 E589859:N589859 E655395:N655395 E720931:N720931 E786467:N786467 E852003:N852003 E917539:N917539 E983075:N983075 WLW983077:WMA983079 WCA983077:WCE983079 VSE983077:VSI983079 VII983077:VIM983079 UYM983077:UYQ983079 UOQ983077:UOU983079 UEU983077:UEY983079 TUY983077:TVC983079 TLC983077:TLG983079 TBG983077:TBK983079 SRK983077:SRO983079 SHO983077:SHS983079 RXS983077:RXW983079 RNW983077:ROA983079 REA983077:REE983079 QUE983077:QUI983079 QKI983077:QKM983079 QAM983077:QAQ983079 PQQ983077:PQU983079 PGU983077:PGY983079 OWY983077:OXC983079 ONC983077:ONG983079 ODG983077:ODK983079 NTK983077:NTO983079 NJO983077:NJS983079 MZS983077:MZW983079 MPW983077:MQA983079 MGA983077:MGE983079 LWE983077:LWI983079 LMI983077:LMM983079 LCM983077:LCQ983079 KSQ983077:KSU983079 KIU983077:KIY983079 JYY983077:JZC983079 JPC983077:JPG983079 JFG983077:JFK983079 IVK983077:IVO983079 ILO983077:ILS983079 IBS983077:IBW983079 HRW983077:HSA983079 HIA983077:HIE983079 GYE983077:GYI983079 GOI983077:GOM983079 GEM983077:GEQ983079 FUQ983077:FUU983079 FKU983077:FKY983079 FAY983077:FBC983079 ERC983077:ERG983079 EHG983077:EHK983079 DXK983077:DXO983079 DNO983077:DNS983079 DDS983077:DDW983079 CTW983077:CUA983079 CKA983077:CKE983079 CAE983077:CAI983079 BQI983077:BQM983079 BGM983077:BGQ983079 AWQ983077:AWU983079 AMU983077:AMY983079 ACY983077:ADC983079 TC983077:TG983079 JG983077:JK983079 WVS917541:WVW917543 WLW917541:WMA917543 WCA917541:WCE917543 VSE917541:VSI917543 VII917541:VIM917543 UYM917541:UYQ917543 UOQ917541:UOU917543 UEU917541:UEY917543 TUY917541:TVC917543 TLC917541:TLG917543 TBG917541:TBK917543 SRK917541:SRO917543 SHO917541:SHS917543 RXS917541:RXW917543 RNW917541:ROA917543 REA917541:REE917543 QUE917541:QUI917543 QKI917541:QKM917543 QAM917541:QAQ917543 PQQ917541:PQU917543 PGU917541:PGY917543 OWY917541:OXC917543 ONC917541:ONG917543 ODG917541:ODK917543 NTK917541:NTO917543 NJO917541:NJS917543 MZS917541:MZW917543 MPW917541:MQA917543 MGA917541:MGE917543 LWE917541:LWI917543 LMI917541:LMM917543 LCM917541:LCQ917543 KSQ917541:KSU917543 KIU917541:KIY917543 JYY917541:JZC917543 JPC917541:JPG917543 JFG917541:JFK917543 IVK917541:IVO917543 ILO917541:ILS917543 IBS917541:IBW917543 HRW917541:HSA917543 HIA917541:HIE917543 GYE917541:GYI917543 GOI917541:GOM917543 GEM917541:GEQ917543 FUQ917541:FUU917543 FKU917541:FKY917543 FAY917541:FBC917543 ERC917541:ERG917543 EHG917541:EHK917543 DXK917541:DXO917543 DNO917541:DNS917543 DDS917541:DDW917543 CTW917541:CUA917543 CKA917541:CKE917543 CAE917541:CAI917543 BQI917541:BQM917543 BGM917541:BGQ917543 AWQ917541:AWU917543 AMU917541:AMY917543 ACY917541:ADC917543 TC917541:TG917543 JG917541:JK917543 WVS852005:WVW852007 WLW852005:WMA852007 WCA852005:WCE852007 VSE852005:VSI852007 VII852005:VIM852007 UYM852005:UYQ852007 UOQ852005:UOU852007 UEU852005:UEY852007 TUY852005:TVC852007 TLC852005:TLG852007 TBG852005:TBK852007 SRK852005:SRO852007 SHO852005:SHS852007 RXS852005:RXW852007 RNW852005:ROA852007 REA852005:REE852007 QUE852005:QUI852007 QKI852005:QKM852007 QAM852005:QAQ852007 PQQ852005:PQU852007 PGU852005:PGY852007 OWY852005:OXC852007 ONC852005:ONG852007 ODG852005:ODK852007 NTK852005:NTO852007 NJO852005:NJS852007 MZS852005:MZW852007 MPW852005:MQA852007 MGA852005:MGE852007 LWE852005:LWI852007 LMI852005:LMM852007 LCM852005:LCQ852007 KSQ852005:KSU852007 KIU852005:KIY852007 JYY852005:JZC852007 JPC852005:JPG852007 JFG852005:JFK852007 IVK852005:IVO852007 ILO852005:ILS852007 IBS852005:IBW852007 HRW852005:HSA852007 HIA852005:HIE852007 GYE852005:GYI852007 GOI852005:GOM852007 GEM852005:GEQ852007 FUQ852005:FUU852007 FKU852005:FKY852007 FAY852005:FBC852007 ERC852005:ERG852007 EHG852005:EHK852007 DXK852005:DXO852007 DNO852005:DNS852007 DDS852005:DDW852007 CTW852005:CUA852007 CKA852005:CKE852007 CAE852005:CAI852007 BQI852005:BQM852007 BGM852005:BGQ852007 AWQ852005:AWU852007 AMU852005:AMY852007 ACY852005:ADC852007 TC852005:TG852007 JG852005:JK852007 WVS786469:WVW786471 WLW786469:WMA786471 WCA786469:WCE786471 VSE786469:VSI786471 VII786469:VIM786471 UYM786469:UYQ786471 UOQ786469:UOU786471 UEU786469:UEY786471 TUY786469:TVC786471 TLC786469:TLG786471 TBG786469:TBK786471 SRK786469:SRO786471 SHO786469:SHS786471 RXS786469:RXW786471 RNW786469:ROA786471 REA786469:REE786471 QUE786469:QUI786471 QKI786469:QKM786471 QAM786469:QAQ786471 PQQ786469:PQU786471 PGU786469:PGY786471 OWY786469:OXC786471 ONC786469:ONG786471 ODG786469:ODK786471 NTK786469:NTO786471 NJO786469:NJS786471 MZS786469:MZW786471 MPW786469:MQA786471 MGA786469:MGE786471 LWE786469:LWI786471 LMI786469:LMM786471 LCM786469:LCQ786471 KSQ786469:KSU786471 KIU786469:KIY786471 JYY786469:JZC786471 JPC786469:JPG786471 JFG786469:JFK786471 IVK786469:IVO786471 ILO786469:ILS786471 IBS786469:IBW786471 HRW786469:HSA786471 HIA786469:HIE786471 GYE786469:GYI786471 GOI786469:GOM786471 GEM786469:GEQ786471 FUQ786469:FUU786471 FKU786469:FKY786471 FAY786469:FBC786471 ERC786469:ERG786471 EHG786469:EHK786471 DXK786469:DXO786471 DNO786469:DNS786471 DDS786469:DDW786471 CTW786469:CUA786471 CKA786469:CKE786471 CAE786469:CAI786471 BQI786469:BQM786471 BGM786469:BGQ786471 AWQ786469:AWU786471 AMU786469:AMY786471 ACY786469:ADC786471 TC786469:TG786471 JG786469:JK786471 WVS720933:WVW720935 WLW720933:WMA720935 WCA720933:WCE720935 VSE720933:VSI720935 VII720933:VIM720935 UYM720933:UYQ720935 UOQ720933:UOU720935 UEU720933:UEY720935 TUY720933:TVC720935 TLC720933:TLG720935 TBG720933:TBK720935 SRK720933:SRO720935 SHO720933:SHS720935 RXS720933:RXW720935 RNW720933:ROA720935 REA720933:REE720935 QUE720933:QUI720935 QKI720933:QKM720935 QAM720933:QAQ720935 PQQ720933:PQU720935 PGU720933:PGY720935 OWY720933:OXC720935 ONC720933:ONG720935 ODG720933:ODK720935 NTK720933:NTO720935 NJO720933:NJS720935 MZS720933:MZW720935 MPW720933:MQA720935 MGA720933:MGE720935 LWE720933:LWI720935 LMI720933:LMM720935 LCM720933:LCQ720935 KSQ720933:KSU720935 KIU720933:KIY720935 JYY720933:JZC720935 JPC720933:JPG720935 JFG720933:JFK720935 IVK720933:IVO720935 ILO720933:ILS720935 IBS720933:IBW720935 HRW720933:HSA720935 HIA720933:HIE720935 GYE720933:GYI720935 GOI720933:GOM720935 GEM720933:GEQ720935 FUQ720933:FUU720935 FKU720933:FKY720935 FAY720933:FBC720935 ERC720933:ERG720935 EHG720933:EHK720935 DXK720933:DXO720935 DNO720933:DNS720935 DDS720933:DDW720935 CTW720933:CUA720935 CKA720933:CKE720935 CAE720933:CAI720935 BQI720933:BQM720935 BGM720933:BGQ720935 AWQ720933:AWU720935 AMU720933:AMY720935 ACY720933:ADC720935 TC720933:TG720935 JG720933:JK720935 WVS655397:WVW655399 WLW655397:WMA655399 WCA655397:WCE655399 VSE655397:VSI655399 VII655397:VIM655399 UYM655397:UYQ655399 UOQ655397:UOU655399 UEU655397:UEY655399 TUY655397:TVC655399 TLC655397:TLG655399 TBG655397:TBK655399 SRK655397:SRO655399 SHO655397:SHS655399 RXS655397:RXW655399 RNW655397:ROA655399 REA655397:REE655399 QUE655397:QUI655399 QKI655397:QKM655399 QAM655397:QAQ655399 PQQ655397:PQU655399 PGU655397:PGY655399 OWY655397:OXC655399 ONC655397:ONG655399 ODG655397:ODK655399 NTK655397:NTO655399 NJO655397:NJS655399 MZS655397:MZW655399 MPW655397:MQA655399 MGA655397:MGE655399 LWE655397:LWI655399 LMI655397:LMM655399 LCM655397:LCQ655399 KSQ655397:KSU655399 KIU655397:KIY655399 JYY655397:JZC655399 JPC655397:JPG655399 JFG655397:JFK655399 IVK655397:IVO655399 ILO655397:ILS655399 IBS655397:IBW655399 HRW655397:HSA655399 HIA655397:HIE655399 GYE655397:GYI655399 GOI655397:GOM655399 GEM655397:GEQ655399 FUQ655397:FUU655399 FKU655397:FKY655399 FAY655397:FBC655399 ERC655397:ERG655399 EHG655397:EHK655399 DXK655397:DXO655399 DNO655397:DNS655399 DDS655397:DDW655399 CTW655397:CUA655399 CKA655397:CKE655399 CAE655397:CAI655399 BQI655397:BQM655399 BGM655397:BGQ655399 AWQ655397:AWU655399 AMU655397:AMY655399 ACY655397:ADC655399 TC655397:TG655399 JG655397:JK655399 WVS589861:WVW589863 WLW589861:WMA589863 WCA589861:WCE589863 VSE589861:VSI589863 VII589861:VIM589863 UYM589861:UYQ589863 UOQ589861:UOU589863 UEU589861:UEY589863 TUY589861:TVC589863 TLC589861:TLG589863 TBG589861:TBK589863 SRK589861:SRO589863 SHO589861:SHS589863 RXS589861:RXW589863 RNW589861:ROA589863 REA589861:REE589863 QUE589861:QUI589863 QKI589861:QKM589863 QAM589861:QAQ589863 PQQ589861:PQU589863 PGU589861:PGY589863 OWY589861:OXC589863 ONC589861:ONG589863 ODG589861:ODK589863 NTK589861:NTO589863 NJO589861:NJS589863 MZS589861:MZW589863 MPW589861:MQA589863 MGA589861:MGE589863 LWE589861:LWI589863 LMI589861:LMM589863 LCM589861:LCQ589863 KSQ589861:KSU589863 KIU589861:KIY589863 JYY589861:JZC589863 JPC589861:JPG589863 JFG589861:JFK589863 IVK589861:IVO589863 ILO589861:ILS589863 IBS589861:IBW589863 HRW589861:HSA589863 HIA589861:HIE589863 GYE589861:GYI589863 GOI589861:GOM589863 GEM589861:GEQ589863 FUQ589861:FUU589863 FKU589861:FKY589863 FAY589861:FBC589863 ERC589861:ERG589863 EHG589861:EHK589863 DXK589861:DXO589863 DNO589861:DNS589863 DDS589861:DDW589863 CTW589861:CUA589863 CKA589861:CKE589863 CAE589861:CAI589863 BQI589861:BQM589863 BGM589861:BGQ589863 AWQ589861:AWU589863 AMU589861:AMY589863 ACY589861:ADC589863 TC589861:TG589863 JG589861:JK589863 WVS524325:WVW524327 WLW524325:WMA524327 WCA524325:WCE524327 VSE524325:VSI524327 VII524325:VIM524327 UYM524325:UYQ524327 UOQ524325:UOU524327 UEU524325:UEY524327 TUY524325:TVC524327 TLC524325:TLG524327 TBG524325:TBK524327 SRK524325:SRO524327 SHO524325:SHS524327 RXS524325:RXW524327 RNW524325:ROA524327 REA524325:REE524327 QUE524325:QUI524327 QKI524325:QKM524327 QAM524325:QAQ524327 PQQ524325:PQU524327 PGU524325:PGY524327 OWY524325:OXC524327 ONC524325:ONG524327 ODG524325:ODK524327 NTK524325:NTO524327 NJO524325:NJS524327 MZS524325:MZW524327 MPW524325:MQA524327 MGA524325:MGE524327 LWE524325:LWI524327 LMI524325:LMM524327 LCM524325:LCQ524327 KSQ524325:KSU524327 KIU524325:KIY524327 JYY524325:JZC524327 JPC524325:JPG524327 JFG524325:JFK524327 IVK524325:IVO524327 ILO524325:ILS524327 IBS524325:IBW524327 HRW524325:HSA524327 HIA524325:HIE524327 GYE524325:GYI524327 GOI524325:GOM524327 GEM524325:GEQ524327 FUQ524325:FUU524327 FKU524325:FKY524327 FAY524325:FBC524327 ERC524325:ERG524327 EHG524325:EHK524327 DXK524325:DXO524327 DNO524325:DNS524327 DDS524325:DDW524327 CTW524325:CUA524327 CKA524325:CKE524327 CAE524325:CAI524327 BQI524325:BQM524327 BGM524325:BGQ524327 AWQ524325:AWU524327 AMU524325:AMY524327 ACY524325:ADC524327 TC524325:TG524327 JG524325:JK524327 WVS458789:WVW458791 WLW458789:WMA458791 WCA458789:WCE458791 VSE458789:VSI458791 VII458789:VIM458791 UYM458789:UYQ458791 UOQ458789:UOU458791 UEU458789:UEY458791 TUY458789:TVC458791 TLC458789:TLG458791 TBG458789:TBK458791 SRK458789:SRO458791 SHO458789:SHS458791 RXS458789:RXW458791 RNW458789:ROA458791 REA458789:REE458791 QUE458789:QUI458791 QKI458789:QKM458791 QAM458789:QAQ458791 PQQ458789:PQU458791 PGU458789:PGY458791 OWY458789:OXC458791 ONC458789:ONG458791 ODG458789:ODK458791 NTK458789:NTO458791 NJO458789:NJS458791 MZS458789:MZW458791 MPW458789:MQA458791 MGA458789:MGE458791 LWE458789:LWI458791 LMI458789:LMM458791 LCM458789:LCQ458791 KSQ458789:KSU458791 KIU458789:KIY458791 JYY458789:JZC458791 JPC458789:JPG458791 JFG458789:JFK458791 IVK458789:IVO458791 ILO458789:ILS458791 IBS458789:IBW458791 HRW458789:HSA458791 HIA458789:HIE458791 GYE458789:GYI458791 GOI458789:GOM458791 GEM458789:GEQ458791 FUQ458789:FUU458791 FKU458789:FKY458791 FAY458789:FBC458791 ERC458789:ERG458791 EHG458789:EHK458791 DXK458789:DXO458791 DNO458789:DNS458791 DDS458789:DDW458791 CTW458789:CUA458791 CKA458789:CKE458791 CAE458789:CAI458791 BQI458789:BQM458791 BGM458789:BGQ458791 AWQ458789:AWU458791 AMU458789:AMY458791 ACY458789:ADC458791 TC458789:TG458791 JG458789:JK458791 WVS393253:WVW393255 WLW393253:WMA393255 WCA393253:WCE393255 VSE393253:VSI393255 VII393253:VIM393255 UYM393253:UYQ393255 UOQ393253:UOU393255 UEU393253:UEY393255 TUY393253:TVC393255 TLC393253:TLG393255 TBG393253:TBK393255 SRK393253:SRO393255 SHO393253:SHS393255 RXS393253:RXW393255 RNW393253:ROA393255 REA393253:REE393255 QUE393253:QUI393255 QKI393253:QKM393255 QAM393253:QAQ393255 PQQ393253:PQU393255 PGU393253:PGY393255 OWY393253:OXC393255 ONC393253:ONG393255 ODG393253:ODK393255 NTK393253:NTO393255 NJO393253:NJS393255 MZS393253:MZW393255 MPW393253:MQA393255 MGA393253:MGE393255 LWE393253:LWI393255 LMI393253:LMM393255 LCM393253:LCQ393255 KSQ393253:KSU393255 KIU393253:KIY393255 JYY393253:JZC393255 JPC393253:JPG393255 JFG393253:JFK393255 IVK393253:IVO393255 ILO393253:ILS393255 IBS393253:IBW393255 HRW393253:HSA393255 HIA393253:HIE393255 GYE393253:GYI393255 GOI393253:GOM393255 GEM393253:GEQ393255 FUQ393253:FUU393255 FKU393253:FKY393255 FAY393253:FBC393255 ERC393253:ERG393255 EHG393253:EHK393255 DXK393253:DXO393255 DNO393253:DNS393255 DDS393253:DDW393255 CTW393253:CUA393255 CKA393253:CKE393255 CAE393253:CAI393255 BQI393253:BQM393255 BGM393253:BGQ393255 AWQ393253:AWU393255 AMU393253:AMY393255 ACY393253:ADC393255 TC393253:TG393255 JG393253:JK393255 WVS327717:WVW327719 WLW327717:WMA327719 WCA327717:WCE327719 VSE327717:VSI327719 VII327717:VIM327719 UYM327717:UYQ327719 UOQ327717:UOU327719 UEU327717:UEY327719 TUY327717:TVC327719 TLC327717:TLG327719 TBG327717:TBK327719 SRK327717:SRO327719 SHO327717:SHS327719 RXS327717:RXW327719 RNW327717:ROA327719 REA327717:REE327719 QUE327717:QUI327719 QKI327717:QKM327719 QAM327717:QAQ327719 PQQ327717:PQU327719 PGU327717:PGY327719 OWY327717:OXC327719 ONC327717:ONG327719 ODG327717:ODK327719 NTK327717:NTO327719 NJO327717:NJS327719 MZS327717:MZW327719 MPW327717:MQA327719 MGA327717:MGE327719 LWE327717:LWI327719 LMI327717:LMM327719 LCM327717:LCQ327719 KSQ327717:KSU327719 KIU327717:KIY327719 JYY327717:JZC327719 JPC327717:JPG327719 JFG327717:JFK327719 IVK327717:IVO327719 ILO327717:ILS327719 IBS327717:IBW327719 HRW327717:HSA327719 HIA327717:HIE327719 GYE327717:GYI327719 GOI327717:GOM327719 GEM327717:GEQ327719 FUQ327717:FUU327719 FKU327717:FKY327719 FAY327717:FBC327719 ERC327717:ERG327719 EHG327717:EHK327719 DXK327717:DXO327719 DNO327717:DNS327719 DDS327717:DDW327719 CTW327717:CUA327719 CKA327717:CKE327719 CAE327717:CAI327719 BQI327717:BQM327719 BGM327717:BGQ327719 AWQ327717:AWU327719 AMU327717:AMY327719 ACY327717:ADC327719 TC327717:TG327719 JG327717:JK327719 WVS262181:WVW262183 WLW262181:WMA262183 WCA262181:WCE262183 VSE262181:VSI262183 VII262181:VIM262183 UYM262181:UYQ262183 UOQ262181:UOU262183 UEU262181:UEY262183 TUY262181:TVC262183 TLC262181:TLG262183 TBG262181:TBK262183 SRK262181:SRO262183 SHO262181:SHS262183 RXS262181:RXW262183 RNW262181:ROA262183 REA262181:REE262183 QUE262181:QUI262183 QKI262181:QKM262183 QAM262181:QAQ262183 PQQ262181:PQU262183 PGU262181:PGY262183 OWY262181:OXC262183 ONC262181:ONG262183 ODG262181:ODK262183 NTK262181:NTO262183 NJO262181:NJS262183 MZS262181:MZW262183 MPW262181:MQA262183 MGA262181:MGE262183 LWE262181:LWI262183 LMI262181:LMM262183 LCM262181:LCQ262183 KSQ262181:KSU262183 KIU262181:KIY262183 JYY262181:JZC262183 JPC262181:JPG262183 JFG262181:JFK262183 IVK262181:IVO262183 ILO262181:ILS262183 IBS262181:IBW262183 HRW262181:HSA262183 HIA262181:HIE262183 GYE262181:GYI262183 GOI262181:GOM262183 GEM262181:GEQ262183 FUQ262181:FUU262183 FKU262181:FKY262183 FAY262181:FBC262183 ERC262181:ERG262183 EHG262181:EHK262183 DXK262181:DXO262183 DNO262181:DNS262183 DDS262181:DDW262183 CTW262181:CUA262183 CKA262181:CKE262183 CAE262181:CAI262183 BQI262181:BQM262183 BGM262181:BGQ262183 AWQ262181:AWU262183 AMU262181:AMY262183 ACY262181:ADC262183 TC262181:TG262183 JG262181:JK262183 WVS196645:WVW196647 WLW196645:WMA196647 WCA196645:WCE196647 VSE196645:VSI196647 VII196645:VIM196647 UYM196645:UYQ196647 UOQ196645:UOU196647 UEU196645:UEY196647 TUY196645:TVC196647 TLC196645:TLG196647 TBG196645:TBK196647 SRK196645:SRO196647 SHO196645:SHS196647 RXS196645:RXW196647 RNW196645:ROA196647 REA196645:REE196647 QUE196645:QUI196647 QKI196645:QKM196647 QAM196645:QAQ196647 PQQ196645:PQU196647 PGU196645:PGY196647 OWY196645:OXC196647 ONC196645:ONG196647 ODG196645:ODK196647 NTK196645:NTO196647 NJO196645:NJS196647 MZS196645:MZW196647 MPW196645:MQA196647 MGA196645:MGE196647 LWE196645:LWI196647 LMI196645:LMM196647 LCM196645:LCQ196647 KSQ196645:KSU196647 KIU196645:KIY196647 JYY196645:JZC196647 JPC196645:JPG196647 JFG196645:JFK196647 IVK196645:IVO196647 ILO196645:ILS196647 IBS196645:IBW196647 HRW196645:HSA196647 HIA196645:HIE196647 GYE196645:GYI196647 GOI196645:GOM196647 GEM196645:GEQ196647 FUQ196645:FUU196647 FKU196645:FKY196647 FAY196645:FBC196647 ERC196645:ERG196647 EHG196645:EHK196647 DXK196645:DXO196647 DNO196645:DNS196647 DDS196645:DDW196647 CTW196645:CUA196647 CKA196645:CKE196647 CAE196645:CAI196647 BQI196645:BQM196647 BGM196645:BGQ196647 AWQ196645:AWU196647 AMU196645:AMY196647 ACY196645:ADC196647 TC196645:TG196647 JG196645:JK196647 WVS131109:WVW131111 WLW131109:WMA131111 WCA131109:WCE131111 VSE131109:VSI131111 VII131109:VIM131111 UYM131109:UYQ131111 UOQ131109:UOU131111 UEU131109:UEY131111 TUY131109:TVC131111 TLC131109:TLG131111 TBG131109:TBK131111 SRK131109:SRO131111 SHO131109:SHS131111 RXS131109:RXW131111 RNW131109:ROA131111 REA131109:REE131111 QUE131109:QUI131111 QKI131109:QKM131111 QAM131109:QAQ131111 PQQ131109:PQU131111 PGU131109:PGY131111 OWY131109:OXC131111 ONC131109:ONG131111 ODG131109:ODK131111 NTK131109:NTO131111 NJO131109:NJS131111 MZS131109:MZW131111 MPW131109:MQA131111 MGA131109:MGE131111 LWE131109:LWI131111 LMI131109:LMM131111 LCM131109:LCQ131111 KSQ131109:KSU131111 KIU131109:KIY131111 JYY131109:JZC131111 JPC131109:JPG131111 JFG131109:JFK131111 IVK131109:IVO131111 ILO131109:ILS131111 IBS131109:IBW131111 HRW131109:HSA131111 HIA131109:HIE131111 GYE131109:GYI131111 GOI131109:GOM131111 GEM131109:GEQ131111 FUQ131109:FUU131111 FKU131109:FKY131111 FAY131109:FBC131111 ERC131109:ERG131111 EHG131109:EHK131111 DXK131109:DXO131111 DNO131109:DNS131111 DDS131109:DDW131111 CTW131109:CUA131111 CKA131109:CKE131111 CAE131109:CAI131111 BQI131109:BQM131111 BGM131109:BGQ131111 AWQ131109:AWU131111 AMU131109:AMY131111 ACY131109:ADC131111 TC131109:TG131111 JG131109:JK131111 WVS65573:WVW65575 WLW65573:WMA65575 WCA65573:WCE65575 VSE65573:VSI65575 VII65573:VIM65575 UYM65573:UYQ65575 UOQ65573:UOU65575 UEU65573:UEY65575 TUY65573:TVC65575 TLC65573:TLG65575 TBG65573:TBK65575 SRK65573:SRO65575 SHO65573:SHS65575 RXS65573:RXW65575 RNW65573:ROA65575 REA65573:REE65575 QUE65573:QUI65575 QKI65573:QKM65575 QAM65573:QAQ65575 PQQ65573:PQU65575 PGU65573:PGY65575 OWY65573:OXC65575 ONC65573:ONG65575 ODG65573:ODK65575 NTK65573:NTO65575 NJO65573:NJS65575 MZS65573:MZW65575 MPW65573:MQA65575 MGA65573:MGE65575 LWE65573:LWI65575 LMI65573:LMM65575 LCM65573:LCQ65575 KSQ65573:KSU65575 KIU65573:KIY65575 JYY65573:JZC65575 JPC65573:JPG65575 JFG65573:JFK65575 IVK65573:IVO65575 ILO65573:ILS65575 IBS65573:IBW65575 HRW65573:HSA65575 HIA65573:HIE65575 GYE65573:GYI65575 GOI65573:GOM65575 GEM65573:GEQ65575 FUQ65573:FUU65575 FKU65573:FKY65575 FAY65573:FBC65575 ERC65573:ERG65575 EHG65573:EHK65575 DXK65573:DXO65575 DNO65573:DNS65575 DDS65573:DDW65575 CTW65573:CUA65575 CKA65573:CKE65575 CAE65573:CAI65575 BQI65573:BQM65575 BGM65573:BGQ65575 AWQ65573:AWU65575 AMU65573:AMY65575 ACY65573:ADC65575 TC65573:TG65575 JG65573:JK65575 WVS983075:WVV983075 WLW983075:WLZ983075 WCA983075:WCD983075 VSE983075:VSH983075 VII983075:VIL983075 UYM983075:UYP983075 UOQ983075:UOT983075 UEU983075:UEX983075 TUY983075:TVB983075 TLC983075:TLF983075 TBG983075:TBJ983075 SRK983075:SRN983075 SHO983075:SHR983075 RXS983075:RXV983075 RNW983075:RNZ983075 REA983075:RED983075 QUE983075:QUH983075 QKI983075:QKL983075 QAM983075:QAP983075 PQQ983075:PQT983075 PGU983075:PGX983075 OWY983075:OXB983075 ONC983075:ONF983075 ODG983075:ODJ983075 NTK983075:NTN983075 NJO983075:NJR983075 MZS983075:MZV983075 MPW983075:MPZ983075 MGA983075:MGD983075 LWE983075:LWH983075 LMI983075:LML983075 LCM983075:LCP983075 KSQ983075:KST983075 KIU983075:KIX983075 JYY983075:JZB983075 JPC983075:JPF983075 JFG983075:JFJ983075 IVK983075:IVN983075 ILO983075:ILR983075 IBS983075:IBV983075 HRW983075:HRZ983075 HIA983075:HID983075 GYE983075:GYH983075 GOI983075:GOL983075 GEM983075:GEP983075 FUQ983075:FUT983075 FKU983075:FKX983075 FAY983075:FBB983075 ERC983075:ERF983075 EHG983075:EHJ983075 DXK983075:DXN983075 DNO983075:DNR983075 DDS983075:DDV983075 CTW983075:CTZ983075 CKA983075:CKD983075 CAE983075:CAH983075 BQI983075:BQL983075 BGM983075:BGP983075 AWQ983075:AWT983075 AMU983075:AMX983075 ACY983075:ADB983075 TC983075:TF983075 JG983075:JJ983075 WVS917539:WVV917539 WLW917539:WLZ917539 WCA917539:WCD917539 VSE917539:VSH917539 VII917539:VIL917539 UYM917539:UYP917539 UOQ917539:UOT917539 UEU917539:UEX917539 TUY917539:TVB917539 TLC917539:TLF917539 TBG917539:TBJ917539 SRK917539:SRN917539 SHO917539:SHR917539 RXS917539:RXV917539 RNW917539:RNZ917539 REA917539:RED917539 QUE917539:QUH917539 QKI917539:QKL917539 QAM917539:QAP917539 PQQ917539:PQT917539 PGU917539:PGX917539 OWY917539:OXB917539 ONC917539:ONF917539 ODG917539:ODJ917539 NTK917539:NTN917539 NJO917539:NJR917539 MZS917539:MZV917539 MPW917539:MPZ917539 MGA917539:MGD917539 LWE917539:LWH917539 LMI917539:LML917539 LCM917539:LCP917539 KSQ917539:KST917539 KIU917539:KIX917539 JYY917539:JZB917539 JPC917539:JPF917539 JFG917539:JFJ917539 IVK917539:IVN917539 ILO917539:ILR917539 IBS917539:IBV917539 HRW917539:HRZ917539 HIA917539:HID917539 GYE917539:GYH917539 GOI917539:GOL917539 GEM917539:GEP917539 FUQ917539:FUT917539 FKU917539:FKX917539 FAY917539:FBB917539 ERC917539:ERF917539 EHG917539:EHJ917539 DXK917539:DXN917539 DNO917539:DNR917539 DDS917539:DDV917539 CTW917539:CTZ917539 CKA917539:CKD917539 CAE917539:CAH917539 BQI917539:BQL917539 BGM917539:BGP917539 AWQ917539:AWT917539 AMU917539:AMX917539 ACY917539:ADB917539 TC917539:TF917539 JG917539:JJ917539 WVS852003:WVV852003 WLW852003:WLZ852003 WCA852003:WCD852003 VSE852003:VSH852003 VII852003:VIL852003 UYM852003:UYP852003 UOQ852003:UOT852003 UEU852003:UEX852003 TUY852003:TVB852003 TLC852003:TLF852003 TBG852003:TBJ852003 SRK852003:SRN852003 SHO852003:SHR852003 RXS852003:RXV852003 RNW852003:RNZ852003 REA852003:RED852003 QUE852003:QUH852003 QKI852003:QKL852003 QAM852003:QAP852003 PQQ852003:PQT852003 PGU852003:PGX852003 OWY852003:OXB852003 ONC852003:ONF852003 ODG852003:ODJ852003 NTK852003:NTN852003 NJO852003:NJR852003 MZS852003:MZV852003 MPW852003:MPZ852003 MGA852003:MGD852003 LWE852003:LWH852003 LMI852003:LML852003 LCM852003:LCP852003 KSQ852003:KST852003 KIU852003:KIX852003 JYY852003:JZB852003 JPC852003:JPF852003 JFG852003:JFJ852003 IVK852003:IVN852003 ILO852003:ILR852003 IBS852003:IBV852003 HRW852003:HRZ852003 HIA852003:HID852003 GYE852003:GYH852003 GOI852003:GOL852003 GEM852003:GEP852003 FUQ852003:FUT852003 FKU852003:FKX852003 FAY852003:FBB852003 ERC852003:ERF852003 EHG852003:EHJ852003 DXK852003:DXN852003 DNO852003:DNR852003 DDS852003:DDV852003 CTW852003:CTZ852003 CKA852003:CKD852003 CAE852003:CAH852003 BQI852003:BQL852003 BGM852003:BGP852003 AWQ852003:AWT852003 AMU852003:AMX852003 ACY852003:ADB852003 TC852003:TF852003 JG852003:JJ852003 WVS786467:WVV786467 WLW786467:WLZ786467 WCA786467:WCD786467 VSE786467:VSH786467 VII786467:VIL786467 UYM786467:UYP786467 UOQ786467:UOT786467 UEU786467:UEX786467 TUY786467:TVB786467 TLC786467:TLF786467 TBG786467:TBJ786467 SRK786467:SRN786467 SHO786467:SHR786467 RXS786467:RXV786467 RNW786467:RNZ786467 REA786467:RED786467 QUE786467:QUH786467 QKI786467:QKL786467 QAM786467:QAP786467 PQQ786467:PQT786467 PGU786467:PGX786467 OWY786467:OXB786467 ONC786467:ONF786467 ODG786467:ODJ786467 NTK786467:NTN786467 NJO786467:NJR786467 MZS786467:MZV786467 MPW786467:MPZ786467 MGA786467:MGD786467 LWE786467:LWH786467 LMI786467:LML786467 LCM786467:LCP786467 KSQ786467:KST786467 KIU786467:KIX786467 JYY786467:JZB786467 JPC786467:JPF786467 JFG786467:JFJ786467 IVK786467:IVN786467 ILO786467:ILR786467 IBS786467:IBV786467 HRW786467:HRZ786467 HIA786467:HID786467 GYE786467:GYH786467 GOI786467:GOL786467 GEM786467:GEP786467 FUQ786467:FUT786467 FKU786467:FKX786467 FAY786467:FBB786467 ERC786467:ERF786467 EHG786467:EHJ786467 DXK786467:DXN786467 DNO786467:DNR786467 DDS786467:DDV786467 CTW786467:CTZ786467 CKA786467:CKD786467 CAE786467:CAH786467 BQI786467:BQL786467 BGM786467:BGP786467 AWQ786467:AWT786467 AMU786467:AMX786467 ACY786467:ADB786467 TC786467:TF786467 JG786467:JJ786467 WVS720931:WVV720931 WLW720931:WLZ720931 WCA720931:WCD720931 VSE720931:VSH720931 VII720931:VIL720931 UYM720931:UYP720931 UOQ720931:UOT720931 UEU720931:UEX720931 TUY720931:TVB720931 TLC720931:TLF720931 TBG720931:TBJ720931 SRK720931:SRN720931 SHO720931:SHR720931 RXS720931:RXV720931 RNW720931:RNZ720931 REA720931:RED720931 QUE720931:QUH720931 QKI720931:QKL720931 QAM720931:QAP720931 PQQ720931:PQT720931 PGU720931:PGX720931 OWY720931:OXB720931 ONC720931:ONF720931 ODG720931:ODJ720931 NTK720931:NTN720931 NJO720931:NJR720931 MZS720931:MZV720931 MPW720931:MPZ720931 MGA720931:MGD720931 LWE720931:LWH720931 LMI720931:LML720931 LCM720931:LCP720931 KSQ720931:KST720931 KIU720931:KIX720931 JYY720931:JZB720931 JPC720931:JPF720931 JFG720931:JFJ720931 IVK720931:IVN720931 ILO720931:ILR720931 IBS720931:IBV720931 HRW720931:HRZ720931 HIA720931:HID720931 GYE720931:GYH720931 GOI720931:GOL720931 GEM720931:GEP720931 FUQ720931:FUT720931 FKU720931:FKX720931 FAY720931:FBB720931 ERC720931:ERF720931 EHG720931:EHJ720931 DXK720931:DXN720931 DNO720931:DNR720931 DDS720931:DDV720931 CTW720931:CTZ720931 CKA720931:CKD720931 CAE720931:CAH720931 BQI720931:BQL720931 BGM720931:BGP720931 AWQ720931:AWT720931 AMU720931:AMX720931 ACY720931:ADB720931 TC720931:TF720931 JG720931:JJ720931 WVS655395:WVV655395 WLW655395:WLZ655395 WCA655395:WCD655395 VSE655395:VSH655395 VII655395:VIL655395 UYM655395:UYP655395 UOQ655395:UOT655395 UEU655395:UEX655395 TUY655395:TVB655395 TLC655395:TLF655395 TBG655395:TBJ655395 SRK655395:SRN655395 SHO655395:SHR655395 RXS655395:RXV655395 RNW655395:RNZ655395 REA655395:RED655395 QUE655395:QUH655395 QKI655395:QKL655395 QAM655395:QAP655395 PQQ655395:PQT655395 PGU655395:PGX655395 OWY655395:OXB655395 ONC655395:ONF655395 ODG655395:ODJ655395 NTK655395:NTN655395 NJO655395:NJR655395 MZS655395:MZV655395 MPW655395:MPZ655395 MGA655395:MGD655395 LWE655395:LWH655395 LMI655395:LML655395 LCM655395:LCP655395 KSQ655395:KST655395 KIU655395:KIX655395 JYY655395:JZB655395 JPC655395:JPF655395 JFG655395:JFJ655395 IVK655395:IVN655395 ILO655395:ILR655395 IBS655395:IBV655395 HRW655395:HRZ655395 HIA655395:HID655395 GYE655395:GYH655395 GOI655395:GOL655395 GEM655395:GEP655395 FUQ655395:FUT655395 FKU655395:FKX655395 FAY655395:FBB655395 ERC655395:ERF655395 EHG655395:EHJ655395 DXK655395:DXN655395 DNO655395:DNR655395 DDS655395:DDV655395 CTW655395:CTZ655395 CKA655395:CKD655395 CAE655395:CAH655395 BQI655395:BQL655395 BGM655395:BGP655395 AWQ655395:AWT655395 AMU655395:AMX655395 ACY655395:ADB655395 TC655395:TF655395 JG655395:JJ655395 WVS589859:WVV589859 WLW589859:WLZ589859 WCA589859:WCD589859 VSE589859:VSH589859 VII589859:VIL589859 UYM589859:UYP589859 UOQ589859:UOT589859 UEU589859:UEX589859 TUY589859:TVB589859 TLC589859:TLF589859 TBG589859:TBJ589859 SRK589859:SRN589859 SHO589859:SHR589859 RXS589859:RXV589859 RNW589859:RNZ589859 REA589859:RED589859 QUE589859:QUH589859 QKI589859:QKL589859 QAM589859:QAP589859 PQQ589859:PQT589859 PGU589859:PGX589859 OWY589859:OXB589859 ONC589859:ONF589859 ODG589859:ODJ589859 NTK589859:NTN589859 NJO589859:NJR589859 MZS589859:MZV589859 MPW589859:MPZ589859 MGA589859:MGD589859 LWE589859:LWH589859 LMI589859:LML589859 LCM589859:LCP589859 KSQ589859:KST589859 KIU589859:KIX589859 JYY589859:JZB589859 JPC589859:JPF589859 JFG589859:JFJ589859 IVK589859:IVN589859 ILO589859:ILR589859 IBS589859:IBV589859 HRW589859:HRZ589859 HIA589859:HID589859 GYE589859:GYH589859 GOI589859:GOL589859 GEM589859:GEP589859 FUQ589859:FUT589859 FKU589859:FKX589859 FAY589859:FBB589859 ERC589859:ERF589859 EHG589859:EHJ589859 DXK589859:DXN589859 DNO589859:DNR589859 DDS589859:DDV589859 CTW589859:CTZ589859 CKA589859:CKD589859 CAE589859:CAH589859 BQI589859:BQL589859 BGM589859:BGP589859 AWQ589859:AWT589859 AMU589859:AMX589859 ACY589859:ADB589859 TC589859:TF589859 JG589859:JJ589859 WVS524323:WVV524323 WLW524323:WLZ524323 WCA524323:WCD524323 VSE524323:VSH524323 VII524323:VIL524323 UYM524323:UYP524323 UOQ524323:UOT524323 UEU524323:UEX524323 TUY524323:TVB524323 TLC524323:TLF524323 TBG524323:TBJ524323 SRK524323:SRN524323 SHO524323:SHR524323 RXS524323:RXV524323 RNW524323:RNZ524323 REA524323:RED524323 QUE524323:QUH524323 QKI524323:QKL524323 QAM524323:QAP524323 PQQ524323:PQT524323 PGU524323:PGX524323 OWY524323:OXB524323 ONC524323:ONF524323 ODG524323:ODJ524323 NTK524323:NTN524323 NJO524323:NJR524323 MZS524323:MZV524323 MPW524323:MPZ524323 MGA524323:MGD524323 LWE524323:LWH524323 LMI524323:LML524323 LCM524323:LCP524323 KSQ524323:KST524323 KIU524323:KIX524323 JYY524323:JZB524323 JPC524323:JPF524323 JFG524323:JFJ524323 IVK524323:IVN524323 ILO524323:ILR524323 IBS524323:IBV524323 HRW524323:HRZ524323 HIA524323:HID524323 GYE524323:GYH524323 GOI524323:GOL524323 GEM524323:GEP524323 FUQ524323:FUT524323 FKU524323:FKX524323 FAY524323:FBB524323 ERC524323:ERF524323 EHG524323:EHJ524323 DXK524323:DXN524323 DNO524323:DNR524323 DDS524323:DDV524323 CTW524323:CTZ524323 CKA524323:CKD524323 CAE524323:CAH524323 BQI524323:BQL524323 BGM524323:BGP524323 AWQ524323:AWT524323 AMU524323:AMX524323 ACY524323:ADB524323 TC524323:TF524323 JG524323:JJ524323 WVS458787:WVV458787 WLW458787:WLZ458787 WCA458787:WCD458787 VSE458787:VSH458787 VII458787:VIL458787 UYM458787:UYP458787 UOQ458787:UOT458787 UEU458787:UEX458787 TUY458787:TVB458787 TLC458787:TLF458787 TBG458787:TBJ458787 SRK458787:SRN458787 SHO458787:SHR458787 RXS458787:RXV458787 RNW458787:RNZ458787 REA458787:RED458787 QUE458787:QUH458787 QKI458787:QKL458787 QAM458787:QAP458787 PQQ458787:PQT458787 PGU458787:PGX458787 OWY458787:OXB458787 ONC458787:ONF458787 ODG458787:ODJ458787 NTK458787:NTN458787 NJO458787:NJR458787 MZS458787:MZV458787 MPW458787:MPZ458787 MGA458787:MGD458787 LWE458787:LWH458787 LMI458787:LML458787 LCM458787:LCP458787 KSQ458787:KST458787 KIU458787:KIX458787 JYY458787:JZB458787 JPC458787:JPF458787 JFG458787:JFJ458787 IVK458787:IVN458787 ILO458787:ILR458787 IBS458787:IBV458787 HRW458787:HRZ458787 HIA458787:HID458787 GYE458787:GYH458787 GOI458787:GOL458787 GEM458787:GEP458787 FUQ458787:FUT458787 FKU458787:FKX458787 FAY458787:FBB458787 ERC458787:ERF458787 EHG458787:EHJ458787 DXK458787:DXN458787 DNO458787:DNR458787 DDS458787:DDV458787 CTW458787:CTZ458787 CKA458787:CKD458787 CAE458787:CAH458787 BQI458787:BQL458787 BGM458787:BGP458787 AWQ458787:AWT458787 AMU458787:AMX458787 ACY458787:ADB458787 TC458787:TF458787 JG458787:JJ458787 WVS393251:WVV393251 WLW393251:WLZ393251 WCA393251:WCD393251 VSE393251:VSH393251 VII393251:VIL393251 UYM393251:UYP393251 UOQ393251:UOT393251 UEU393251:UEX393251 TUY393251:TVB393251 TLC393251:TLF393251 TBG393251:TBJ393251 SRK393251:SRN393251 SHO393251:SHR393251 RXS393251:RXV393251 RNW393251:RNZ393251 REA393251:RED393251 QUE393251:QUH393251 QKI393251:QKL393251 QAM393251:QAP393251 PQQ393251:PQT393251 PGU393251:PGX393251 OWY393251:OXB393251 ONC393251:ONF393251 ODG393251:ODJ393251 NTK393251:NTN393251 NJO393251:NJR393251 MZS393251:MZV393251 MPW393251:MPZ393251 MGA393251:MGD393251 LWE393251:LWH393251 LMI393251:LML393251 LCM393251:LCP393251 KSQ393251:KST393251 KIU393251:KIX393251 JYY393251:JZB393251 JPC393251:JPF393251 JFG393251:JFJ393251 IVK393251:IVN393251 ILO393251:ILR393251 IBS393251:IBV393251 HRW393251:HRZ393251 HIA393251:HID393251 GYE393251:GYH393251 GOI393251:GOL393251 GEM393251:GEP393251 FUQ393251:FUT393251 FKU393251:FKX393251 FAY393251:FBB393251 ERC393251:ERF393251 EHG393251:EHJ393251 DXK393251:DXN393251 DNO393251:DNR393251 DDS393251:DDV393251 CTW393251:CTZ393251 CKA393251:CKD393251 CAE393251:CAH393251 BQI393251:BQL393251 BGM393251:BGP393251 AWQ393251:AWT393251 AMU393251:AMX393251 ACY393251:ADB393251 TC393251:TF393251 JG393251:JJ393251 WVS327715:WVV327715 WLW327715:WLZ327715 WCA327715:WCD327715 VSE327715:VSH327715 VII327715:VIL327715 UYM327715:UYP327715 UOQ327715:UOT327715 UEU327715:UEX327715 TUY327715:TVB327715 TLC327715:TLF327715 TBG327715:TBJ327715 SRK327715:SRN327715 SHO327715:SHR327715 RXS327715:RXV327715 RNW327715:RNZ327715 REA327715:RED327715 QUE327715:QUH327715 QKI327715:QKL327715 QAM327715:QAP327715 PQQ327715:PQT327715 PGU327715:PGX327715 OWY327715:OXB327715 ONC327715:ONF327715 ODG327715:ODJ327715 NTK327715:NTN327715 NJO327715:NJR327715 MZS327715:MZV327715 MPW327715:MPZ327715 MGA327715:MGD327715 LWE327715:LWH327715 LMI327715:LML327715 LCM327715:LCP327715 KSQ327715:KST327715 KIU327715:KIX327715 JYY327715:JZB327715 JPC327715:JPF327715 JFG327715:JFJ327715 IVK327715:IVN327715 ILO327715:ILR327715 IBS327715:IBV327715 HRW327715:HRZ327715 HIA327715:HID327715 GYE327715:GYH327715 GOI327715:GOL327715 GEM327715:GEP327715 FUQ327715:FUT327715 FKU327715:FKX327715 FAY327715:FBB327715 ERC327715:ERF327715 EHG327715:EHJ327715 DXK327715:DXN327715 DNO327715:DNR327715 DDS327715:DDV327715 CTW327715:CTZ327715 CKA327715:CKD327715 CAE327715:CAH327715 BQI327715:BQL327715 BGM327715:BGP327715 AWQ327715:AWT327715 AMU327715:AMX327715 ACY327715:ADB327715 TC327715:TF327715 JG327715:JJ327715 WVS262179:WVV262179 WLW262179:WLZ262179 WCA262179:WCD262179 VSE262179:VSH262179 VII262179:VIL262179 UYM262179:UYP262179 UOQ262179:UOT262179 UEU262179:UEX262179 TUY262179:TVB262179 TLC262179:TLF262179 TBG262179:TBJ262179 SRK262179:SRN262179 SHO262179:SHR262179 RXS262179:RXV262179 RNW262179:RNZ262179 REA262179:RED262179 QUE262179:QUH262179 QKI262179:QKL262179 QAM262179:QAP262179 PQQ262179:PQT262179 PGU262179:PGX262179 OWY262179:OXB262179 ONC262179:ONF262179 ODG262179:ODJ262179 NTK262179:NTN262179 NJO262179:NJR262179 MZS262179:MZV262179 MPW262179:MPZ262179 MGA262179:MGD262179 LWE262179:LWH262179 LMI262179:LML262179 LCM262179:LCP262179 KSQ262179:KST262179 KIU262179:KIX262179 JYY262179:JZB262179 JPC262179:JPF262179 JFG262179:JFJ262179 IVK262179:IVN262179 ILO262179:ILR262179 IBS262179:IBV262179 HRW262179:HRZ262179 HIA262179:HID262179 GYE262179:GYH262179 GOI262179:GOL262179 GEM262179:GEP262179 FUQ262179:FUT262179 FKU262179:FKX262179 FAY262179:FBB262179 ERC262179:ERF262179 EHG262179:EHJ262179 DXK262179:DXN262179 DNO262179:DNR262179 DDS262179:DDV262179 CTW262179:CTZ262179 CKA262179:CKD262179 CAE262179:CAH262179 BQI262179:BQL262179 BGM262179:BGP262179 AWQ262179:AWT262179 AMU262179:AMX262179 ACY262179:ADB262179 TC262179:TF262179 JG262179:JJ262179 WVS196643:WVV196643 WLW196643:WLZ196643 WCA196643:WCD196643 VSE196643:VSH196643 VII196643:VIL196643 UYM196643:UYP196643 UOQ196643:UOT196643 UEU196643:UEX196643 TUY196643:TVB196643 TLC196643:TLF196643 TBG196643:TBJ196643 SRK196643:SRN196643 SHO196643:SHR196643 RXS196643:RXV196643 RNW196643:RNZ196643 REA196643:RED196643 QUE196643:QUH196643 QKI196643:QKL196643 QAM196643:QAP196643 PQQ196643:PQT196643 PGU196643:PGX196643 OWY196643:OXB196643 ONC196643:ONF196643 ODG196643:ODJ196643 NTK196643:NTN196643 NJO196643:NJR196643 MZS196643:MZV196643 MPW196643:MPZ196643 MGA196643:MGD196643 LWE196643:LWH196643 LMI196643:LML196643 LCM196643:LCP196643 KSQ196643:KST196643 KIU196643:KIX196643 JYY196643:JZB196643 JPC196643:JPF196643 JFG196643:JFJ196643 IVK196643:IVN196643 ILO196643:ILR196643 IBS196643:IBV196643 HRW196643:HRZ196643 HIA196643:HID196643 GYE196643:GYH196643 GOI196643:GOL196643 GEM196643:GEP196643 FUQ196643:FUT196643 FKU196643:FKX196643 FAY196643:FBB196643 ERC196643:ERF196643 EHG196643:EHJ196643 DXK196643:DXN196643 DNO196643:DNR196643 DDS196643:DDV196643 CTW196643:CTZ196643 CKA196643:CKD196643 CAE196643:CAH196643 BQI196643:BQL196643 BGM196643:BGP196643 AWQ196643:AWT196643 AMU196643:AMX196643 ACY196643:ADB196643 TC196643:TF196643 JG196643:JJ196643 WVS131107:WVV131107 WLW131107:WLZ131107 WCA131107:WCD131107 VSE131107:VSH131107 VII131107:VIL131107 UYM131107:UYP131107 UOQ131107:UOT131107 UEU131107:UEX131107 TUY131107:TVB131107 TLC131107:TLF131107 TBG131107:TBJ131107 SRK131107:SRN131107 SHO131107:SHR131107 RXS131107:RXV131107 RNW131107:RNZ131107 REA131107:RED131107 QUE131107:QUH131107 QKI131107:QKL131107 QAM131107:QAP131107 PQQ131107:PQT131107 PGU131107:PGX131107 OWY131107:OXB131107 ONC131107:ONF131107 ODG131107:ODJ131107 NTK131107:NTN131107 NJO131107:NJR131107 MZS131107:MZV131107 MPW131107:MPZ131107 MGA131107:MGD131107 LWE131107:LWH131107 LMI131107:LML131107 LCM131107:LCP131107 KSQ131107:KST131107 KIU131107:KIX131107 JYY131107:JZB131107 JPC131107:JPF131107 JFG131107:JFJ131107 IVK131107:IVN131107 ILO131107:ILR131107 IBS131107:IBV131107 HRW131107:HRZ131107 HIA131107:HID131107 GYE131107:GYH131107 GOI131107:GOL131107 GEM131107:GEP131107 FUQ131107:FUT131107 FKU131107:FKX131107 FAY131107:FBB131107 ERC131107:ERF131107 EHG131107:EHJ131107 DXK131107:DXN131107 DNO131107:DNR131107 DDS131107:DDV131107 CTW131107:CTZ131107 CKA131107:CKD131107 CAE131107:CAH131107 BQI131107:BQL131107 BGM131107:BGP131107 AWQ131107:AWT131107 AMU131107:AMX131107 ACY131107:ADB131107 TC131107:TF131107 JG131107:JJ131107 WVS65571:WVV65571 WLW65571:WLZ65571 WCA65571:WCD65571 VSE65571:VSH65571 VII65571:VIL65571 UYM65571:UYP65571 UOQ65571:UOT65571 UEU65571:UEX65571 TUY65571:TVB65571 TLC65571:TLF65571 TBG65571:TBJ65571 SRK65571:SRN65571 SHO65571:SHR65571 RXS65571:RXV65571 RNW65571:RNZ65571 REA65571:RED65571 QUE65571:QUH65571 QKI65571:QKL65571 QAM65571:QAP65571 PQQ65571:PQT65571 PGU65571:PGX65571 OWY65571:OXB65571 ONC65571:ONF65571 ODG65571:ODJ65571 NTK65571:NTN65571 NJO65571:NJR65571 MZS65571:MZV65571 MPW65571:MPZ65571 MGA65571:MGD65571 LWE65571:LWH65571 LMI65571:LML65571 LCM65571:LCP65571 KSQ65571:KST65571 KIU65571:KIX65571 JYY65571:JZB65571 JPC65571:JPF65571 JFG65571:JFJ65571 IVK65571:IVN65571 ILO65571:ILR65571 IBS65571:IBV65571 HRW65571:HRZ65571 HIA65571:HID65571 GYE65571:GYH65571 GOI65571:GOL65571 GEM65571:GEP65571 FUQ65571:FUT65571 FKU65571:FKX65571 FAY65571:FBB65571 ERC65571:ERF65571 EHG65571:EHJ65571 DXK65571:DXN65571 DNO65571:DNR65571 DDS65571:DDV65571 CTW65571:CTZ65571 CKA65571:CKD65571 CAE65571:CAH65571 BQI65571:BQL65571 BGM65571:BGP65571 AWQ65571:AWT65571 AMU65571:AMX65571 ACY65571:ADB65571 TC65571:TF65571 JG65571:JJ65571 JG71:JJ71 WVS71:WVV71 WLW71:WLZ71 WCA71:WCD71 VSE71:VSH71 VII71:VIL71 UYM71:UYP71 UOQ71:UOT71 UEU71:UEX71 TUY71:TVB71 TLC71:TLF71 TBG71:TBJ71 SRK71:SRN71 SHO71:SHR71 RXS71:RXV71 RNW71:RNZ71 REA71:RED71 QUE71:QUH71 QKI71:QKL71 QAM71:QAP71 PQQ71:PQT71 PGU71:PGX71 OWY71:OXB71 ONC71:ONF71 ODG71:ODJ71 NTK71:NTN71 NJO71:NJR71 MZS71:MZV71 MPW71:MPZ71 MGA71:MGD71 LWE71:LWH71 LMI71:LML71 LCM71:LCP71 KSQ71:KST71 KIU71:KIX71 JYY71:JZB71 JPC71:JPF71 JFG71:JFJ71 IVK71:IVN71 ILO71:ILR71 IBS71:IBV71 HRW71:HRZ71 HIA71:HID71 GYE71:GYH71 GOI71:GOL71 GEM71:GEP71 FUQ71:FUT71 FKU71:FKX71 FAY71:FBB71 ERC71:ERF71 EHG71:EHJ71 DXK71:DXN71 DNO71:DNR71 DDS71:DDV71 CTW71:CTZ71 CKA71:CKD71 CAE71:CAH71 BQI71:BQL71 BGM71:BGP71 AWQ71:AWT71 AMU71:AMX71 ACY71:ADB71 TC71:TF71 TC27:TF27 ACY27:ADB27 AMU27:AMX27 AWQ27:AWT27 BGM27:BGP27 BQI27:BQL27 CAE27:CAH27 CKA27:CKD27 CTW27:CTZ27 DDS27:DDV27 DNO27:DNR27 DXK27:DXN27 EHG27:EHJ27 ERC27:ERF27 FAY27:FBB27 FKU27:FKX27 FUQ27:FUT27 GEM27:GEP27 GOI27:GOL27 GYE27:GYH27 HIA27:HID27 HRW27:HRZ27 IBS27:IBV27 ILO27:ILR27 IVK27:IVN27 JFG27:JFJ27 JPC27:JPF27 JYY27:JZB27 KIU27:KIX27 KSQ27:KST27 LCM27:LCP27 LMI27:LML27 LWE27:LWH27 MGA27:MGD27 MPW27:MPZ27 MZS27:MZV27 NJO27:NJR27 NTK27:NTN27 ODG27:ODJ27 ONC27:ONF27 OWY27:OXB27 PGU27:PGX27 PQQ27:PQT27 QAM27:QAP27 QKI27:QKL27 QUE27:QUH27 REA27:RED27 RNW27:RNZ27 RXS27:RXV27 SHO27:SHR27 SRK27:SRN27 TBG27:TBJ27 TLC27:TLF27 TUY27:TVB27 UEU27:UEX27 UOQ27:UOT27 UYM27:UYP27 VII27:VIL27 VSE27:VSH27 WCA27:WCD27 WLW27:WLZ27 WVS27:WVV27 JG27:JJ27 E27:L27">
      <formula1>0</formula1>
      <formula2>10000</formula2>
    </dataValidation>
    <dataValidation type="textLength" errorStyle="information" allowBlank="1" showInputMessage="1" error="XLBVal:5=19.9112915601023_x000d_&#10;" sqref="WVS983085:WVV983086 JG65581:JJ65582 ACY39:ADB39 AMU39:AMX39 AWQ39:AWT39 BGM39:BGP39 BQI39:BQL39 CAE39:CAH39 CKA39:CKD39 CTW39:CTZ39 DDS39:DDV39 DNO39:DNR39 DXK39:DXN39 EHG39:EHJ39 ERC39:ERF39 FAY39:FBB39 FKU39:FKX39 FUQ39:FUT39 GEM39:GEP39 GOI39:GOL39 GYE39:GYH39 HIA39:HID39 HRW39:HRZ39 IBS39:IBV39 ILO39:ILR39 IVK39:IVN39 JFG39:JFJ39 JPC39:JPF39 JYY39:JZB39 KIU39:KIX39 KSQ39:KST39 LCM39:LCP39 LMI39:LML39 LWE39:LWH39 MGA39:MGD39 MPW39:MPZ39 MZS39:MZV39 NJO39:NJR39 NTK39:NTN39 ODG39:ODJ39 ONC39:ONF39 OWY39:OXB39 PGU39:PGX39 PQQ39:PQT39 QAM39:QAP39 QKI39:QKL39 QUE39:QUH39 REA39:RED39 RNW39:RNZ39 RXS39:RXV39 SHO39:SHR39 SRK39:SRN39 TBG39:TBJ39 TLC39:TLF39 TUY39:TVB39 UEU39:UEX39 UOQ39:UOT39 UYM39:UYP39 VII39:VIL39 VSE39:VSH39 WCA39:WCD39 WLW39:WLZ39 WVS39:WVV39 JG39:JJ39 TC39:TF39 E89:P89 ACY89:ADB89 AMU89:AMX89 AWQ89:AWT89 BGM89:BGP89 BQI89:BQL89 CAE89:CAH89 CKA89:CKD89 CTW89:CTZ89 DDS89:DDV89 DNO89:DNR89 DXK89:DXN89 EHG89:EHJ89 ERC89:ERF89 FAY89:FBB89 FKU89:FKX89 FUQ89:FUT89 GEM89:GEP89 GOI89:GOL89 GYE89:GYH89 HIA89:HID89 HRW89:HRZ89 IBS89:IBV89 ILO89:ILR89 IVK89:IVN89 JFG89:JFJ89 JPC89:JPF89 JYY89:JZB89 KIU89:KIX89 KSQ89:KST89 LCM89:LCP89 LMI89:LML89 LWE89:LWH89 MGA89:MGD89 MPW89:MPZ89 MZS89:MZV89 NJO89:NJR89 NTK89:NTN89 ODG89:ODJ89 ONC89:ONF89 OWY89:OXB89 PGU89:PGX89 PQQ89:PQT89 QAM89:QAP89 QKI89:QKL89 QUE89:QUH89 REA89:RED89 RNW89:RNZ89 RXS89:RXV89 SHO89:SHR89 SRK89:SRN89 TBG89:TBJ89 TLC89:TLF89 TUY89:TVB89 UEU89:UEX89 UOQ89:UOT89 UYM89:UYP89 VII89:VIL89 VSE89:VSH89 WCA89:WCD89 WLW89:WLZ89 WVS89:WVV89 JG89:JJ89 TC89:TF89 E65581:N65582 E131117:N131118 E196653:N196654 E262189:N262190 E327725:N327726 E393261:N393262 E458797:N458798 E524333:N524334 E589869:N589870 E655405:N655406 E720941:N720942 E786477:N786478 E852013:N852014 E917549:N917550 E983085:N983086 WLW983085:WLZ983086 WCA983085:WCD983086 VSE983085:VSH983086 VII983085:VIL983086 UYM983085:UYP983086 UOQ983085:UOT983086 UEU983085:UEX983086 TUY983085:TVB983086 TLC983085:TLF983086 TBG983085:TBJ983086 SRK983085:SRN983086 SHO983085:SHR983086 RXS983085:RXV983086 RNW983085:RNZ983086 REA983085:RED983086 QUE983085:QUH983086 QKI983085:QKL983086 QAM983085:QAP983086 PQQ983085:PQT983086 PGU983085:PGX983086 OWY983085:OXB983086 ONC983085:ONF983086 ODG983085:ODJ983086 NTK983085:NTN983086 NJO983085:NJR983086 MZS983085:MZV983086 MPW983085:MPZ983086 MGA983085:MGD983086 LWE983085:LWH983086 LMI983085:LML983086 LCM983085:LCP983086 KSQ983085:KST983086 KIU983085:KIX983086 JYY983085:JZB983086 JPC983085:JPF983086 JFG983085:JFJ983086 IVK983085:IVN983086 ILO983085:ILR983086 IBS983085:IBV983086 HRW983085:HRZ983086 HIA983085:HID983086 GYE983085:GYH983086 GOI983085:GOL983086 GEM983085:GEP983086 FUQ983085:FUT983086 FKU983085:FKX983086 FAY983085:FBB983086 ERC983085:ERF983086 EHG983085:EHJ983086 DXK983085:DXN983086 DNO983085:DNR983086 DDS983085:DDV983086 CTW983085:CTZ983086 CKA983085:CKD983086 CAE983085:CAH983086 BQI983085:BQL983086 BGM983085:BGP983086 AWQ983085:AWT983086 AMU983085:AMX983086 ACY983085:ADB983086 TC983085:TF983086 JG983085:JJ983086 WVS917549:WVV917550 WLW917549:WLZ917550 WCA917549:WCD917550 VSE917549:VSH917550 VII917549:VIL917550 UYM917549:UYP917550 UOQ917549:UOT917550 UEU917549:UEX917550 TUY917549:TVB917550 TLC917549:TLF917550 TBG917549:TBJ917550 SRK917549:SRN917550 SHO917549:SHR917550 RXS917549:RXV917550 RNW917549:RNZ917550 REA917549:RED917550 QUE917549:QUH917550 QKI917549:QKL917550 QAM917549:QAP917550 PQQ917549:PQT917550 PGU917549:PGX917550 OWY917549:OXB917550 ONC917549:ONF917550 ODG917549:ODJ917550 NTK917549:NTN917550 NJO917549:NJR917550 MZS917549:MZV917550 MPW917549:MPZ917550 MGA917549:MGD917550 LWE917549:LWH917550 LMI917549:LML917550 LCM917549:LCP917550 KSQ917549:KST917550 KIU917549:KIX917550 JYY917549:JZB917550 JPC917549:JPF917550 JFG917549:JFJ917550 IVK917549:IVN917550 ILO917549:ILR917550 IBS917549:IBV917550 HRW917549:HRZ917550 HIA917549:HID917550 GYE917549:GYH917550 GOI917549:GOL917550 GEM917549:GEP917550 FUQ917549:FUT917550 FKU917549:FKX917550 FAY917549:FBB917550 ERC917549:ERF917550 EHG917549:EHJ917550 DXK917549:DXN917550 DNO917549:DNR917550 DDS917549:DDV917550 CTW917549:CTZ917550 CKA917549:CKD917550 CAE917549:CAH917550 BQI917549:BQL917550 BGM917549:BGP917550 AWQ917549:AWT917550 AMU917549:AMX917550 ACY917549:ADB917550 TC917549:TF917550 JG917549:JJ917550 WVS852013:WVV852014 WLW852013:WLZ852014 WCA852013:WCD852014 VSE852013:VSH852014 VII852013:VIL852014 UYM852013:UYP852014 UOQ852013:UOT852014 UEU852013:UEX852014 TUY852013:TVB852014 TLC852013:TLF852014 TBG852013:TBJ852014 SRK852013:SRN852014 SHO852013:SHR852014 RXS852013:RXV852014 RNW852013:RNZ852014 REA852013:RED852014 QUE852013:QUH852014 QKI852013:QKL852014 QAM852013:QAP852014 PQQ852013:PQT852014 PGU852013:PGX852014 OWY852013:OXB852014 ONC852013:ONF852014 ODG852013:ODJ852014 NTK852013:NTN852014 NJO852013:NJR852014 MZS852013:MZV852014 MPW852013:MPZ852014 MGA852013:MGD852014 LWE852013:LWH852014 LMI852013:LML852014 LCM852013:LCP852014 KSQ852013:KST852014 KIU852013:KIX852014 JYY852013:JZB852014 JPC852013:JPF852014 JFG852013:JFJ852014 IVK852013:IVN852014 ILO852013:ILR852014 IBS852013:IBV852014 HRW852013:HRZ852014 HIA852013:HID852014 GYE852013:GYH852014 GOI852013:GOL852014 GEM852013:GEP852014 FUQ852013:FUT852014 FKU852013:FKX852014 FAY852013:FBB852014 ERC852013:ERF852014 EHG852013:EHJ852014 DXK852013:DXN852014 DNO852013:DNR852014 DDS852013:DDV852014 CTW852013:CTZ852014 CKA852013:CKD852014 CAE852013:CAH852014 BQI852013:BQL852014 BGM852013:BGP852014 AWQ852013:AWT852014 AMU852013:AMX852014 ACY852013:ADB852014 TC852013:TF852014 JG852013:JJ852014 WVS786477:WVV786478 WLW786477:WLZ786478 WCA786477:WCD786478 VSE786477:VSH786478 VII786477:VIL786478 UYM786477:UYP786478 UOQ786477:UOT786478 UEU786477:UEX786478 TUY786477:TVB786478 TLC786477:TLF786478 TBG786477:TBJ786478 SRK786477:SRN786478 SHO786477:SHR786478 RXS786477:RXV786478 RNW786477:RNZ786478 REA786477:RED786478 QUE786477:QUH786478 QKI786477:QKL786478 QAM786477:QAP786478 PQQ786477:PQT786478 PGU786477:PGX786478 OWY786477:OXB786478 ONC786477:ONF786478 ODG786477:ODJ786478 NTK786477:NTN786478 NJO786477:NJR786478 MZS786477:MZV786478 MPW786477:MPZ786478 MGA786477:MGD786478 LWE786477:LWH786478 LMI786477:LML786478 LCM786477:LCP786478 KSQ786477:KST786478 KIU786477:KIX786478 JYY786477:JZB786478 JPC786477:JPF786478 JFG786477:JFJ786478 IVK786477:IVN786478 ILO786477:ILR786478 IBS786477:IBV786478 HRW786477:HRZ786478 HIA786477:HID786478 GYE786477:GYH786478 GOI786477:GOL786478 GEM786477:GEP786478 FUQ786477:FUT786478 FKU786477:FKX786478 FAY786477:FBB786478 ERC786477:ERF786478 EHG786477:EHJ786478 DXK786477:DXN786478 DNO786477:DNR786478 DDS786477:DDV786478 CTW786477:CTZ786478 CKA786477:CKD786478 CAE786477:CAH786478 BQI786477:BQL786478 BGM786477:BGP786478 AWQ786477:AWT786478 AMU786477:AMX786478 ACY786477:ADB786478 TC786477:TF786478 JG786477:JJ786478 WVS720941:WVV720942 WLW720941:WLZ720942 WCA720941:WCD720942 VSE720941:VSH720942 VII720941:VIL720942 UYM720941:UYP720942 UOQ720941:UOT720942 UEU720941:UEX720942 TUY720941:TVB720942 TLC720941:TLF720942 TBG720941:TBJ720942 SRK720941:SRN720942 SHO720941:SHR720942 RXS720941:RXV720942 RNW720941:RNZ720942 REA720941:RED720942 QUE720941:QUH720942 QKI720941:QKL720942 QAM720941:QAP720942 PQQ720941:PQT720942 PGU720941:PGX720942 OWY720941:OXB720942 ONC720941:ONF720942 ODG720941:ODJ720942 NTK720941:NTN720942 NJO720941:NJR720942 MZS720941:MZV720942 MPW720941:MPZ720942 MGA720941:MGD720942 LWE720941:LWH720942 LMI720941:LML720942 LCM720941:LCP720942 KSQ720941:KST720942 KIU720941:KIX720942 JYY720941:JZB720942 JPC720941:JPF720942 JFG720941:JFJ720942 IVK720941:IVN720942 ILO720941:ILR720942 IBS720941:IBV720942 HRW720941:HRZ720942 HIA720941:HID720942 GYE720941:GYH720942 GOI720941:GOL720942 GEM720941:GEP720942 FUQ720941:FUT720942 FKU720941:FKX720942 FAY720941:FBB720942 ERC720941:ERF720942 EHG720941:EHJ720942 DXK720941:DXN720942 DNO720941:DNR720942 DDS720941:DDV720942 CTW720941:CTZ720942 CKA720941:CKD720942 CAE720941:CAH720942 BQI720941:BQL720942 BGM720941:BGP720942 AWQ720941:AWT720942 AMU720941:AMX720942 ACY720941:ADB720942 TC720941:TF720942 JG720941:JJ720942 WVS655405:WVV655406 WLW655405:WLZ655406 WCA655405:WCD655406 VSE655405:VSH655406 VII655405:VIL655406 UYM655405:UYP655406 UOQ655405:UOT655406 UEU655405:UEX655406 TUY655405:TVB655406 TLC655405:TLF655406 TBG655405:TBJ655406 SRK655405:SRN655406 SHO655405:SHR655406 RXS655405:RXV655406 RNW655405:RNZ655406 REA655405:RED655406 QUE655405:QUH655406 QKI655405:QKL655406 QAM655405:QAP655406 PQQ655405:PQT655406 PGU655405:PGX655406 OWY655405:OXB655406 ONC655405:ONF655406 ODG655405:ODJ655406 NTK655405:NTN655406 NJO655405:NJR655406 MZS655405:MZV655406 MPW655405:MPZ655406 MGA655405:MGD655406 LWE655405:LWH655406 LMI655405:LML655406 LCM655405:LCP655406 KSQ655405:KST655406 KIU655405:KIX655406 JYY655405:JZB655406 JPC655405:JPF655406 JFG655405:JFJ655406 IVK655405:IVN655406 ILO655405:ILR655406 IBS655405:IBV655406 HRW655405:HRZ655406 HIA655405:HID655406 GYE655405:GYH655406 GOI655405:GOL655406 GEM655405:GEP655406 FUQ655405:FUT655406 FKU655405:FKX655406 FAY655405:FBB655406 ERC655405:ERF655406 EHG655405:EHJ655406 DXK655405:DXN655406 DNO655405:DNR655406 DDS655405:DDV655406 CTW655405:CTZ655406 CKA655405:CKD655406 CAE655405:CAH655406 BQI655405:BQL655406 BGM655405:BGP655406 AWQ655405:AWT655406 AMU655405:AMX655406 ACY655405:ADB655406 TC655405:TF655406 JG655405:JJ655406 WVS589869:WVV589870 WLW589869:WLZ589870 WCA589869:WCD589870 VSE589869:VSH589870 VII589869:VIL589870 UYM589869:UYP589870 UOQ589869:UOT589870 UEU589869:UEX589870 TUY589869:TVB589870 TLC589869:TLF589870 TBG589869:TBJ589870 SRK589869:SRN589870 SHO589869:SHR589870 RXS589869:RXV589870 RNW589869:RNZ589870 REA589869:RED589870 QUE589869:QUH589870 QKI589869:QKL589870 QAM589869:QAP589870 PQQ589869:PQT589870 PGU589869:PGX589870 OWY589869:OXB589870 ONC589869:ONF589870 ODG589869:ODJ589870 NTK589869:NTN589870 NJO589869:NJR589870 MZS589869:MZV589870 MPW589869:MPZ589870 MGA589869:MGD589870 LWE589869:LWH589870 LMI589869:LML589870 LCM589869:LCP589870 KSQ589869:KST589870 KIU589869:KIX589870 JYY589869:JZB589870 JPC589869:JPF589870 JFG589869:JFJ589870 IVK589869:IVN589870 ILO589869:ILR589870 IBS589869:IBV589870 HRW589869:HRZ589870 HIA589869:HID589870 GYE589869:GYH589870 GOI589869:GOL589870 GEM589869:GEP589870 FUQ589869:FUT589870 FKU589869:FKX589870 FAY589869:FBB589870 ERC589869:ERF589870 EHG589869:EHJ589870 DXK589869:DXN589870 DNO589869:DNR589870 DDS589869:DDV589870 CTW589869:CTZ589870 CKA589869:CKD589870 CAE589869:CAH589870 BQI589869:BQL589870 BGM589869:BGP589870 AWQ589869:AWT589870 AMU589869:AMX589870 ACY589869:ADB589870 TC589869:TF589870 JG589869:JJ589870 WVS524333:WVV524334 WLW524333:WLZ524334 WCA524333:WCD524334 VSE524333:VSH524334 VII524333:VIL524334 UYM524333:UYP524334 UOQ524333:UOT524334 UEU524333:UEX524334 TUY524333:TVB524334 TLC524333:TLF524334 TBG524333:TBJ524334 SRK524333:SRN524334 SHO524333:SHR524334 RXS524333:RXV524334 RNW524333:RNZ524334 REA524333:RED524334 QUE524333:QUH524334 QKI524333:QKL524334 QAM524333:QAP524334 PQQ524333:PQT524334 PGU524333:PGX524334 OWY524333:OXB524334 ONC524333:ONF524334 ODG524333:ODJ524334 NTK524333:NTN524334 NJO524333:NJR524334 MZS524333:MZV524334 MPW524333:MPZ524334 MGA524333:MGD524334 LWE524333:LWH524334 LMI524333:LML524334 LCM524333:LCP524334 KSQ524333:KST524334 KIU524333:KIX524334 JYY524333:JZB524334 JPC524333:JPF524334 JFG524333:JFJ524334 IVK524333:IVN524334 ILO524333:ILR524334 IBS524333:IBV524334 HRW524333:HRZ524334 HIA524333:HID524334 GYE524333:GYH524334 GOI524333:GOL524334 GEM524333:GEP524334 FUQ524333:FUT524334 FKU524333:FKX524334 FAY524333:FBB524334 ERC524333:ERF524334 EHG524333:EHJ524334 DXK524333:DXN524334 DNO524333:DNR524334 DDS524333:DDV524334 CTW524333:CTZ524334 CKA524333:CKD524334 CAE524333:CAH524334 BQI524333:BQL524334 BGM524333:BGP524334 AWQ524333:AWT524334 AMU524333:AMX524334 ACY524333:ADB524334 TC524333:TF524334 JG524333:JJ524334 WVS458797:WVV458798 WLW458797:WLZ458798 WCA458797:WCD458798 VSE458797:VSH458798 VII458797:VIL458798 UYM458797:UYP458798 UOQ458797:UOT458798 UEU458797:UEX458798 TUY458797:TVB458798 TLC458797:TLF458798 TBG458797:TBJ458798 SRK458797:SRN458798 SHO458797:SHR458798 RXS458797:RXV458798 RNW458797:RNZ458798 REA458797:RED458798 QUE458797:QUH458798 QKI458797:QKL458798 QAM458797:QAP458798 PQQ458797:PQT458798 PGU458797:PGX458798 OWY458797:OXB458798 ONC458797:ONF458798 ODG458797:ODJ458798 NTK458797:NTN458798 NJO458797:NJR458798 MZS458797:MZV458798 MPW458797:MPZ458798 MGA458797:MGD458798 LWE458797:LWH458798 LMI458797:LML458798 LCM458797:LCP458798 KSQ458797:KST458798 KIU458797:KIX458798 JYY458797:JZB458798 JPC458797:JPF458798 JFG458797:JFJ458798 IVK458797:IVN458798 ILO458797:ILR458798 IBS458797:IBV458798 HRW458797:HRZ458798 HIA458797:HID458798 GYE458797:GYH458798 GOI458797:GOL458798 GEM458797:GEP458798 FUQ458797:FUT458798 FKU458797:FKX458798 FAY458797:FBB458798 ERC458797:ERF458798 EHG458797:EHJ458798 DXK458797:DXN458798 DNO458797:DNR458798 DDS458797:DDV458798 CTW458797:CTZ458798 CKA458797:CKD458798 CAE458797:CAH458798 BQI458797:BQL458798 BGM458797:BGP458798 AWQ458797:AWT458798 AMU458797:AMX458798 ACY458797:ADB458798 TC458797:TF458798 JG458797:JJ458798 WVS393261:WVV393262 WLW393261:WLZ393262 WCA393261:WCD393262 VSE393261:VSH393262 VII393261:VIL393262 UYM393261:UYP393262 UOQ393261:UOT393262 UEU393261:UEX393262 TUY393261:TVB393262 TLC393261:TLF393262 TBG393261:TBJ393262 SRK393261:SRN393262 SHO393261:SHR393262 RXS393261:RXV393262 RNW393261:RNZ393262 REA393261:RED393262 QUE393261:QUH393262 QKI393261:QKL393262 QAM393261:QAP393262 PQQ393261:PQT393262 PGU393261:PGX393262 OWY393261:OXB393262 ONC393261:ONF393262 ODG393261:ODJ393262 NTK393261:NTN393262 NJO393261:NJR393262 MZS393261:MZV393262 MPW393261:MPZ393262 MGA393261:MGD393262 LWE393261:LWH393262 LMI393261:LML393262 LCM393261:LCP393262 KSQ393261:KST393262 KIU393261:KIX393262 JYY393261:JZB393262 JPC393261:JPF393262 JFG393261:JFJ393262 IVK393261:IVN393262 ILO393261:ILR393262 IBS393261:IBV393262 HRW393261:HRZ393262 HIA393261:HID393262 GYE393261:GYH393262 GOI393261:GOL393262 GEM393261:GEP393262 FUQ393261:FUT393262 FKU393261:FKX393262 FAY393261:FBB393262 ERC393261:ERF393262 EHG393261:EHJ393262 DXK393261:DXN393262 DNO393261:DNR393262 DDS393261:DDV393262 CTW393261:CTZ393262 CKA393261:CKD393262 CAE393261:CAH393262 BQI393261:BQL393262 BGM393261:BGP393262 AWQ393261:AWT393262 AMU393261:AMX393262 ACY393261:ADB393262 TC393261:TF393262 JG393261:JJ393262 WVS327725:WVV327726 WLW327725:WLZ327726 WCA327725:WCD327726 VSE327725:VSH327726 VII327725:VIL327726 UYM327725:UYP327726 UOQ327725:UOT327726 UEU327725:UEX327726 TUY327725:TVB327726 TLC327725:TLF327726 TBG327725:TBJ327726 SRK327725:SRN327726 SHO327725:SHR327726 RXS327725:RXV327726 RNW327725:RNZ327726 REA327725:RED327726 QUE327725:QUH327726 QKI327725:QKL327726 QAM327725:QAP327726 PQQ327725:PQT327726 PGU327725:PGX327726 OWY327725:OXB327726 ONC327725:ONF327726 ODG327725:ODJ327726 NTK327725:NTN327726 NJO327725:NJR327726 MZS327725:MZV327726 MPW327725:MPZ327726 MGA327725:MGD327726 LWE327725:LWH327726 LMI327725:LML327726 LCM327725:LCP327726 KSQ327725:KST327726 KIU327725:KIX327726 JYY327725:JZB327726 JPC327725:JPF327726 JFG327725:JFJ327726 IVK327725:IVN327726 ILO327725:ILR327726 IBS327725:IBV327726 HRW327725:HRZ327726 HIA327725:HID327726 GYE327725:GYH327726 GOI327725:GOL327726 GEM327725:GEP327726 FUQ327725:FUT327726 FKU327725:FKX327726 FAY327725:FBB327726 ERC327725:ERF327726 EHG327725:EHJ327726 DXK327725:DXN327726 DNO327725:DNR327726 DDS327725:DDV327726 CTW327725:CTZ327726 CKA327725:CKD327726 CAE327725:CAH327726 BQI327725:BQL327726 BGM327725:BGP327726 AWQ327725:AWT327726 AMU327725:AMX327726 ACY327725:ADB327726 TC327725:TF327726 JG327725:JJ327726 WVS262189:WVV262190 WLW262189:WLZ262190 WCA262189:WCD262190 VSE262189:VSH262190 VII262189:VIL262190 UYM262189:UYP262190 UOQ262189:UOT262190 UEU262189:UEX262190 TUY262189:TVB262190 TLC262189:TLF262190 TBG262189:TBJ262190 SRK262189:SRN262190 SHO262189:SHR262190 RXS262189:RXV262190 RNW262189:RNZ262190 REA262189:RED262190 QUE262189:QUH262190 QKI262189:QKL262190 QAM262189:QAP262190 PQQ262189:PQT262190 PGU262189:PGX262190 OWY262189:OXB262190 ONC262189:ONF262190 ODG262189:ODJ262190 NTK262189:NTN262190 NJO262189:NJR262190 MZS262189:MZV262190 MPW262189:MPZ262190 MGA262189:MGD262190 LWE262189:LWH262190 LMI262189:LML262190 LCM262189:LCP262190 KSQ262189:KST262190 KIU262189:KIX262190 JYY262189:JZB262190 JPC262189:JPF262190 JFG262189:JFJ262190 IVK262189:IVN262190 ILO262189:ILR262190 IBS262189:IBV262190 HRW262189:HRZ262190 HIA262189:HID262190 GYE262189:GYH262190 GOI262189:GOL262190 GEM262189:GEP262190 FUQ262189:FUT262190 FKU262189:FKX262190 FAY262189:FBB262190 ERC262189:ERF262190 EHG262189:EHJ262190 DXK262189:DXN262190 DNO262189:DNR262190 DDS262189:DDV262190 CTW262189:CTZ262190 CKA262189:CKD262190 CAE262189:CAH262190 BQI262189:BQL262190 BGM262189:BGP262190 AWQ262189:AWT262190 AMU262189:AMX262190 ACY262189:ADB262190 TC262189:TF262190 JG262189:JJ262190 WVS196653:WVV196654 WLW196653:WLZ196654 WCA196653:WCD196654 VSE196653:VSH196654 VII196653:VIL196654 UYM196653:UYP196654 UOQ196653:UOT196654 UEU196653:UEX196654 TUY196653:TVB196654 TLC196653:TLF196654 TBG196653:TBJ196654 SRK196653:SRN196654 SHO196653:SHR196654 RXS196653:RXV196654 RNW196653:RNZ196654 REA196653:RED196654 QUE196653:QUH196654 QKI196653:QKL196654 QAM196653:QAP196654 PQQ196653:PQT196654 PGU196653:PGX196654 OWY196653:OXB196654 ONC196653:ONF196654 ODG196653:ODJ196654 NTK196653:NTN196654 NJO196653:NJR196654 MZS196653:MZV196654 MPW196653:MPZ196654 MGA196653:MGD196654 LWE196653:LWH196654 LMI196653:LML196654 LCM196653:LCP196654 KSQ196653:KST196654 KIU196653:KIX196654 JYY196653:JZB196654 JPC196653:JPF196654 JFG196653:JFJ196654 IVK196653:IVN196654 ILO196653:ILR196654 IBS196653:IBV196654 HRW196653:HRZ196654 HIA196653:HID196654 GYE196653:GYH196654 GOI196653:GOL196654 GEM196653:GEP196654 FUQ196653:FUT196654 FKU196653:FKX196654 FAY196653:FBB196654 ERC196653:ERF196654 EHG196653:EHJ196654 DXK196653:DXN196654 DNO196653:DNR196654 DDS196653:DDV196654 CTW196653:CTZ196654 CKA196653:CKD196654 CAE196653:CAH196654 BQI196653:BQL196654 BGM196653:BGP196654 AWQ196653:AWT196654 AMU196653:AMX196654 ACY196653:ADB196654 TC196653:TF196654 JG196653:JJ196654 WVS131117:WVV131118 WLW131117:WLZ131118 WCA131117:WCD131118 VSE131117:VSH131118 VII131117:VIL131118 UYM131117:UYP131118 UOQ131117:UOT131118 UEU131117:UEX131118 TUY131117:TVB131118 TLC131117:TLF131118 TBG131117:TBJ131118 SRK131117:SRN131118 SHO131117:SHR131118 RXS131117:RXV131118 RNW131117:RNZ131118 REA131117:RED131118 QUE131117:QUH131118 QKI131117:QKL131118 QAM131117:QAP131118 PQQ131117:PQT131118 PGU131117:PGX131118 OWY131117:OXB131118 ONC131117:ONF131118 ODG131117:ODJ131118 NTK131117:NTN131118 NJO131117:NJR131118 MZS131117:MZV131118 MPW131117:MPZ131118 MGA131117:MGD131118 LWE131117:LWH131118 LMI131117:LML131118 LCM131117:LCP131118 KSQ131117:KST131118 KIU131117:KIX131118 JYY131117:JZB131118 JPC131117:JPF131118 JFG131117:JFJ131118 IVK131117:IVN131118 ILO131117:ILR131118 IBS131117:IBV131118 HRW131117:HRZ131118 HIA131117:HID131118 GYE131117:GYH131118 GOI131117:GOL131118 GEM131117:GEP131118 FUQ131117:FUT131118 FKU131117:FKX131118 FAY131117:FBB131118 ERC131117:ERF131118 EHG131117:EHJ131118 DXK131117:DXN131118 DNO131117:DNR131118 DDS131117:DDV131118 CTW131117:CTZ131118 CKA131117:CKD131118 CAE131117:CAH131118 BQI131117:BQL131118 BGM131117:BGP131118 AWQ131117:AWT131118 AMU131117:AMX131118 ACY131117:ADB131118 TC131117:TF131118 JG131117:JJ131118 WVS65581:WVV65582 WLW65581:WLZ65582 WCA65581:WCD65582 VSE65581:VSH65582 VII65581:VIL65582 UYM65581:UYP65582 UOQ65581:UOT65582 UEU65581:UEX65582 TUY65581:TVB65582 TLC65581:TLF65582 TBG65581:TBJ65582 SRK65581:SRN65582 SHO65581:SHR65582 RXS65581:RXV65582 RNW65581:RNZ65582 REA65581:RED65582 QUE65581:QUH65582 QKI65581:QKL65582 QAM65581:QAP65582 PQQ65581:PQT65582 PGU65581:PGX65582 OWY65581:OXB65582 ONC65581:ONF65582 ODG65581:ODJ65582 NTK65581:NTN65582 NJO65581:NJR65582 MZS65581:MZV65582 MPW65581:MPZ65582 MGA65581:MGD65582 LWE65581:LWH65582 LMI65581:LML65582 LCM65581:LCP65582 KSQ65581:KST65582 KIU65581:KIX65582 JYY65581:JZB65582 JPC65581:JPF65582 JFG65581:JFJ65582 IVK65581:IVN65582 ILO65581:ILR65582 IBS65581:IBV65582 HRW65581:HRZ65582 HIA65581:HID65582 GYE65581:GYH65582 GOI65581:GOL65582 GEM65581:GEP65582 FUQ65581:FUT65582 FKU65581:FKX65582 FAY65581:FBB65582 ERC65581:ERF65582 EHG65581:EHJ65582 DXK65581:DXN65582 DNO65581:DNR65582 DDS65581:DDV65582 CTW65581:CTZ65582 CKA65581:CKD65582 CAE65581:CAH65582 BQI65581:BQL65582 BGM65581:BGP65582 AWQ65581:AWT65582 AMU65581:AMX65582 ACY65581:ADB65582 TC65581:TF65582 E39:P39">
      <formula1>0</formula1>
      <formula2>10000</formula2>
    </dataValidation>
    <dataValidation type="textLength" errorStyle="information" allowBlank="1" showInputMessage="1" error="XLBVal:5=64.0004373423045_x000d_&#10;" sqref="WVS983073:WVV983073 E69:P69 E65569:N65569 E131105:N131105 E196641:N196641 E262177:N262177 E327713:N327713 E393249:N393249 E458785:N458785 E524321:N524321 E589857:N589857 E655393:N655393 E720929:N720929 E786465:N786465 E852001:N852001 E917537:N917537 E983073:N983073 WLW983073:WLZ983073 WCA983073:WCD983073 VSE983073:VSH983073 VII983073:VIL983073 UYM983073:UYP983073 UOQ983073:UOT983073 UEU983073:UEX983073 TUY983073:TVB983073 TLC983073:TLF983073 TBG983073:TBJ983073 SRK983073:SRN983073 SHO983073:SHR983073 RXS983073:RXV983073 RNW983073:RNZ983073 REA983073:RED983073 QUE983073:QUH983073 QKI983073:QKL983073 QAM983073:QAP983073 PQQ983073:PQT983073 PGU983073:PGX983073 OWY983073:OXB983073 ONC983073:ONF983073 ODG983073:ODJ983073 NTK983073:NTN983073 NJO983073:NJR983073 MZS983073:MZV983073 MPW983073:MPZ983073 MGA983073:MGD983073 LWE983073:LWH983073 LMI983073:LML983073 LCM983073:LCP983073 KSQ983073:KST983073 KIU983073:KIX983073 JYY983073:JZB983073 JPC983073:JPF983073 JFG983073:JFJ983073 IVK983073:IVN983073 ILO983073:ILR983073 IBS983073:IBV983073 HRW983073:HRZ983073 HIA983073:HID983073 GYE983073:GYH983073 GOI983073:GOL983073 GEM983073:GEP983073 FUQ983073:FUT983073 FKU983073:FKX983073 FAY983073:FBB983073 ERC983073:ERF983073 EHG983073:EHJ983073 DXK983073:DXN983073 DNO983073:DNR983073 DDS983073:DDV983073 CTW983073:CTZ983073 CKA983073:CKD983073 CAE983073:CAH983073 BQI983073:BQL983073 BGM983073:BGP983073 AWQ983073:AWT983073 AMU983073:AMX983073 ACY983073:ADB983073 TC983073:TF983073 JG983073:JJ983073 WVS917537:WVV917537 WLW917537:WLZ917537 WCA917537:WCD917537 VSE917537:VSH917537 VII917537:VIL917537 UYM917537:UYP917537 UOQ917537:UOT917537 UEU917537:UEX917537 TUY917537:TVB917537 TLC917537:TLF917537 TBG917537:TBJ917537 SRK917537:SRN917537 SHO917537:SHR917537 RXS917537:RXV917537 RNW917537:RNZ917537 REA917537:RED917537 QUE917537:QUH917537 QKI917537:QKL917537 QAM917537:QAP917537 PQQ917537:PQT917537 PGU917537:PGX917537 OWY917537:OXB917537 ONC917537:ONF917537 ODG917537:ODJ917537 NTK917537:NTN917537 NJO917537:NJR917537 MZS917537:MZV917537 MPW917537:MPZ917537 MGA917537:MGD917537 LWE917537:LWH917537 LMI917537:LML917537 LCM917537:LCP917537 KSQ917537:KST917537 KIU917537:KIX917537 JYY917537:JZB917537 JPC917537:JPF917537 JFG917537:JFJ917537 IVK917537:IVN917537 ILO917537:ILR917537 IBS917537:IBV917537 HRW917537:HRZ917537 HIA917537:HID917537 GYE917537:GYH917537 GOI917537:GOL917537 GEM917537:GEP917537 FUQ917537:FUT917537 FKU917537:FKX917537 FAY917537:FBB917537 ERC917537:ERF917537 EHG917537:EHJ917537 DXK917537:DXN917537 DNO917537:DNR917537 DDS917537:DDV917537 CTW917537:CTZ917537 CKA917537:CKD917537 CAE917537:CAH917537 BQI917537:BQL917537 BGM917537:BGP917537 AWQ917537:AWT917537 AMU917537:AMX917537 ACY917537:ADB917537 TC917537:TF917537 JG917537:JJ917537 WVS852001:WVV852001 WLW852001:WLZ852001 WCA852001:WCD852001 VSE852001:VSH852001 VII852001:VIL852001 UYM852001:UYP852001 UOQ852001:UOT852001 UEU852001:UEX852001 TUY852001:TVB852001 TLC852001:TLF852001 TBG852001:TBJ852001 SRK852001:SRN852001 SHO852001:SHR852001 RXS852001:RXV852001 RNW852001:RNZ852001 REA852001:RED852001 QUE852001:QUH852001 QKI852001:QKL852001 QAM852001:QAP852001 PQQ852001:PQT852001 PGU852001:PGX852001 OWY852001:OXB852001 ONC852001:ONF852001 ODG852001:ODJ852001 NTK852001:NTN852001 NJO852001:NJR852001 MZS852001:MZV852001 MPW852001:MPZ852001 MGA852001:MGD852001 LWE852001:LWH852001 LMI852001:LML852001 LCM852001:LCP852001 KSQ852001:KST852001 KIU852001:KIX852001 JYY852001:JZB852001 JPC852001:JPF852001 JFG852001:JFJ852001 IVK852001:IVN852001 ILO852001:ILR852001 IBS852001:IBV852001 HRW852001:HRZ852001 HIA852001:HID852001 GYE852001:GYH852001 GOI852001:GOL852001 GEM852001:GEP852001 FUQ852001:FUT852001 FKU852001:FKX852001 FAY852001:FBB852001 ERC852001:ERF852001 EHG852001:EHJ852001 DXK852001:DXN852001 DNO852001:DNR852001 DDS852001:DDV852001 CTW852001:CTZ852001 CKA852001:CKD852001 CAE852001:CAH852001 BQI852001:BQL852001 BGM852001:BGP852001 AWQ852001:AWT852001 AMU852001:AMX852001 ACY852001:ADB852001 TC852001:TF852001 JG852001:JJ852001 WVS786465:WVV786465 WLW786465:WLZ786465 WCA786465:WCD786465 VSE786465:VSH786465 VII786465:VIL786465 UYM786465:UYP786465 UOQ786465:UOT786465 UEU786465:UEX786465 TUY786465:TVB786465 TLC786465:TLF786465 TBG786465:TBJ786465 SRK786465:SRN786465 SHO786465:SHR786465 RXS786465:RXV786465 RNW786465:RNZ786465 REA786465:RED786465 QUE786465:QUH786465 QKI786465:QKL786465 QAM786465:QAP786465 PQQ786465:PQT786465 PGU786465:PGX786465 OWY786465:OXB786465 ONC786465:ONF786465 ODG786465:ODJ786465 NTK786465:NTN786465 NJO786465:NJR786465 MZS786465:MZV786465 MPW786465:MPZ786465 MGA786465:MGD786465 LWE786465:LWH786465 LMI786465:LML786465 LCM786465:LCP786465 KSQ786465:KST786465 KIU786465:KIX786465 JYY786465:JZB786465 JPC786465:JPF786465 JFG786465:JFJ786465 IVK786465:IVN786465 ILO786465:ILR786465 IBS786465:IBV786465 HRW786465:HRZ786465 HIA786465:HID786465 GYE786465:GYH786465 GOI786465:GOL786465 GEM786465:GEP786465 FUQ786465:FUT786465 FKU786465:FKX786465 FAY786465:FBB786465 ERC786465:ERF786465 EHG786465:EHJ786465 DXK786465:DXN786465 DNO786465:DNR786465 DDS786465:DDV786465 CTW786465:CTZ786465 CKA786465:CKD786465 CAE786465:CAH786465 BQI786465:BQL786465 BGM786465:BGP786465 AWQ786465:AWT786465 AMU786465:AMX786465 ACY786465:ADB786465 TC786465:TF786465 JG786465:JJ786465 WVS720929:WVV720929 WLW720929:WLZ720929 WCA720929:WCD720929 VSE720929:VSH720929 VII720929:VIL720929 UYM720929:UYP720929 UOQ720929:UOT720929 UEU720929:UEX720929 TUY720929:TVB720929 TLC720929:TLF720929 TBG720929:TBJ720929 SRK720929:SRN720929 SHO720929:SHR720929 RXS720929:RXV720929 RNW720929:RNZ720929 REA720929:RED720929 QUE720929:QUH720929 QKI720929:QKL720929 QAM720929:QAP720929 PQQ720929:PQT720929 PGU720929:PGX720929 OWY720929:OXB720929 ONC720929:ONF720929 ODG720929:ODJ720929 NTK720929:NTN720929 NJO720929:NJR720929 MZS720929:MZV720929 MPW720929:MPZ720929 MGA720929:MGD720929 LWE720929:LWH720929 LMI720929:LML720929 LCM720929:LCP720929 KSQ720929:KST720929 KIU720929:KIX720929 JYY720929:JZB720929 JPC720929:JPF720929 JFG720929:JFJ720929 IVK720929:IVN720929 ILO720929:ILR720929 IBS720929:IBV720929 HRW720929:HRZ720929 HIA720929:HID720929 GYE720929:GYH720929 GOI720929:GOL720929 GEM720929:GEP720929 FUQ720929:FUT720929 FKU720929:FKX720929 FAY720929:FBB720929 ERC720929:ERF720929 EHG720929:EHJ720929 DXK720929:DXN720929 DNO720929:DNR720929 DDS720929:DDV720929 CTW720929:CTZ720929 CKA720929:CKD720929 CAE720929:CAH720929 BQI720929:BQL720929 BGM720929:BGP720929 AWQ720929:AWT720929 AMU720929:AMX720929 ACY720929:ADB720929 TC720929:TF720929 JG720929:JJ720929 WVS655393:WVV655393 WLW655393:WLZ655393 WCA655393:WCD655393 VSE655393:VSH655393 VII655393:VIL655393 UYM655393:UYP655393 UOQ655393:UOT655393 UEU655393:UEX655393 TUY655393:TVB655393 TLC655393:TLF655393 TBG655393:TBJ655393 SRK655393:SRN655393 SHO655393:SHR655393 RXS655393:RXV655393 RNW655393:RNZ655393 REA655393:RED655393 QUE655393:QUH655393 QKI655393:QKL655393 QAM655393:QAP655393 PQQ655393:PQT655393 PGU655393:PGX655393 OWY655393:OXB655393 ONC655393:ONF655393 ODG655393:ODJ655393 NTK655393:NTN655393 NJO655393:NJR655393 MZS655393:MZV655393 MPW655393:MPZ655393 MGA655393:MGD655393 LWE655393:LWH655393 LMI655393:LML655393 LCM655393:LCP655393 KSQ655393:KST655393 KIU655393:KIX655393 JYY655393:JZB655393 JPC655393:JPF655393 JFG655393:JFJ655393 IVK655393:IVN655393 ILO655393:ILR655393 IBS655393:IBV655393 HRW655393:HRZ655393 HIA655393:HID655393 GYE655393:GYH655393 GOI655393:GOL655393 GEM655393:GEP655393 FUQ655393:FUT655393 FKU655393:FKX655393 FAY655393:FBB655393 ERC655393:ERF655393 EHG655393:EHJ655393 DXK655393:DXN655393 DNO655393:DNR655393 DDS655393:DDV655393 CTW655393:CTZ655393 CKA655393:CKD655393 CAE655393:CAH655393 BQI655393:BQL655393 BGM655393:BGP655393 AWQ655393:AWT655393 AMU655393:AMX655393 ACY655393:ADB655393 TC655393:TF655393 JG655393:JJ655393 WVS589857:WVV589857 WLW589857:WLZ589857 WCA589857:WCD589857 VSE589857:VSH589857 VII589857:VIL589857 UYM589857:UYP589857 UOQ589857:UOT589857 UEU589857:UEX589857 TUY589857:TVB589857 TLC589857:TLF589857 TBG589857:TBJ589857 SRK589857:SRN589857 SHO589857:SHR589857 RXS589857:RXV589857 RNW589857:RNZ589857 REA589857:RED589857 QUE589857:QUH589857 QKI589857:QKL589857 QAM589857:QAP589857 PQQ589857:PQT589857 PGU589857:PGX589857 OWY589857:OXB589857 ONC589857:ONF589857 ODG589857:ODJ589857 NTK589857:NTN589857 NJO589857:NJR589857 MZS589857:MZV589857 MPW589857:MPZ589857 MGA589857:MGD589857 LWE589857:LWH589857 LMI589857:LML589857 LCM589857:LCP589857 KSQ589857:KST589857 KIU589857:KIX589857 JYY589857:JZB589857 JPC589857:JPF589857 JFG589857:JFJ589857 IVK589857:IVN589857 ILO589857:ILR589857 IBS589857:IBV589857 HRW589857:HRZ589857 HIA589857:HID589857 GYE589857:GYH589857 GOI589857:GOL589857 GEM589857:GEP589857 FUQ589857:FUT589857 FKU589857:FKX589857 FAY589857:FBB589857 ERC589857:ERF589857 EHG589857:EHJ589857 DXK589857:DXN589857 DNO589857:DNR589857 DDS589857:DDV589857 CTW589857:CTZ589857 CKA589857:CKD589857 CAE589857:CAH589857 BQI589857:BQL589857 BGM589857:BGP589857 AWQ589857:AWT589857 AMU589857:AMX589857 ACY589857:ADB589857 TC589857:TF589857 JG589857:JJ589857 WVS524321:WVV524321 WLW524321:WLZ524321 WCA524321:WCD524321 VSE524321:VSH524321 VII524321:VIL524321 UYM524321:UYP524321 UOQ524321:UOT524321 UEU524321:UEX524321 TUY524321:TVB524321 TLC524321:TLF524321 TBG524321:TBJ524321 SRK524321:SRN524321 SHO524321:SHR524321 RXS524321:RXV524321 RNW524321:RNZ524321 REA524321:RED524321 QUE524321:QUH524321 QKI524321:QKL524321 QAM524321:QAP524321 PQQ524321:PQT524321 PGU524321:PGX524321 OWY524321:OXB524321 ONC524321:ONF524321 ODG524321:ODJ524321 NTK524321:NTN524321 NJO524321:NJR524321 MZS524321:MZV524321 MPW524321:MPZ524321 MGA524321:MGD524321 LWE524321:LWH524321 LMI524321:LML524321 LCM524321:LCP524321 KSQ524321:KST524321 KIU524321:KIX524321 JYY524321:JZB524321 JPC524321:JPF524321 JFG524321:JFJ524321 IVK524321:IVN524321 ILO524321:ILR524321 IBS524321:IBV524321 HRW524321:HRZ524321 HIA524321:HID524321 GYE524321:GYH524321 GOI524321:GOL524321 GEM524321:GEP524321 FUQ524321:FUT524321 FKU524321:FKX524321 FAY524321:FBB524321 ERC524321:ERF524321 EHG524321:EHJ524321 DXK524321:DXN524321 DNO524321:DNR524321 DDS524321:DDV524321 CTW524321:CTZ524321 CKA524321:CKD524321 CAE524321:CAH524321 BQI524321:BQL524321 BGM524321:BGP524321 AWQ524321:AWT524321 AMU524321:AMX524321 ACY524321:ADB524321 TC524321:TF524321 JG524321:JJ524321 WVS458785:WVV458785 WLW458785:WLZ458785 WCA458785:WCD458785 VSE458785:VSH458785 VII458785:VIL458785 UYM458785:UYP458785 UOQ458785:UOT458785 UEU458785:UEX458785 TUY458785:TVB458785 TLC458785:TLF458785 TBG458785:TBJ458785 SRK458785:SRN458785 SHO458785:SHR458785 RXS458785:RXV458785 RNW458785:RNZ458785 REA458785:RED458785 QUE458785:QUH458785 QKI458785:QKL458785 QAM458785:QAP458785 PQQ458785:PQT458785 PGU458785:PGX458785 OWY458785:OXB458785 ONC458785:ONF458785 ODG458785:ODJ458785 NTK458785:NTN458785 NJO458785:NJR458785 MZS458785:MZV458785 MPW458785:MPZ458785 MGA458785:MGD458785 LWE458785:LWH458785 LMI458785:LML458785 LCM458785:LCP458785 KSQ458785:KST458785 KIU458785:KIX458785 JYY458785:JZB458785 JPC458785:JPF458785 JFG458785:JFJ458785 IVK458785:IVN458785 ILO458785:ILR458785 IBS458785:IBV458785 HRW458785:HRZ458785 HIA458785:HID458785 GYE458785:GYH458785 GOI458785:GOL458785 GEM458785:GEP458785 FUQ458785:FUT458785 FKU458785:FKX458785 FAY458785:FBB458785 ERC458785:ERF458785 EHG458785:EHJ458785 DXK458785:DXN458785 DNO458785:DNR458785 DDS458785:DDV458785 CTW458785:CTZ458785 CKA458785:CKD458785 CAE458785:CAH458785 BQI458785:BQL458785 BGM458785:BGP458785 AWQ458785:AWT458785 AMU458785:AMX458785 ACY458785:ADB458785 TC458785:TF458785 JG458785:JJ458785 WVS393249:WVV393249 WLW393249:WLZ393249 WCA393249:WCD393249 VSE393249:VSH393249 VII393249:VIL393249 UYM393249:UYP393249 UOQ393249:UOT393249 UEU393249:UEX393249 TUY393249:TVB393249 TLC393249:TLF393249 TBG393249:TBJ393249 SRK393249:SRN393249 SHO393249:SHR393249 RXS393249:RXV393249 RNW393249:RNZ393249 REA393249:RED393249 QUE393249:QUH393249 QKI393249:QKL393249 QAM393249:QAP393249 PQQ393249:PQT393249 PGU393249:PGX393249 OWY393249:OXB393249 ONC393249:ONF393249 ODG393249:ODJ393249 NTK393249:NTN393249 NJO393249:NJR393249 MZS393249:MZV393249 MPW393249:MPZ393249 MGA393249:MGD393249 LWE393249:LWH393249 LMI393249:LML393249 LCM393249:LCP393249 KSQ393249:KST393249 KIU393249:KIX393249 JYY393249:JZB393249 JPC393249:JPF393249 JFG393249:JFJ393249 IVK393249:IVN393249 ILO393249:ILR393249 IBS393249:IBV393249 HRW393249:HRZ393249 HIA393249:HID393249 GYE393249:GYH393249 GOI393249:GOL393249 GEM393249:GEP393249 FUQ393249:FUT393249 FKU393249:FKX393249 FAY393249:FBB393249 ERC393249:ERF393249 EHG393249:EHJ393249 DXK393249:DXN393249 DNO393249:DNR393249 DDS393249:DDV393249 CTW393249:CTZ393249 CKA393249:CKD393249 CAE393249:CAH393249 BQI393249:BQL393249 BGM393249:BGP393249 AWQ393249:AWT393249 AMU393249:AMX393249 ACY393249:ADB393249 TC393249:TF393249 JG393249:JJ393249 WVS327713:WVV327713 WLW327713:WLZ327713 WCA327713:WCD327713 VSE327713:VSH327713 VII327713:VIL327713 UYM327713:UYP327713 UOQ327713:UOT327713 UEU327713:UEX327713 TUY327713:TVB327713 TLC327713:TLF327713 TBG327713:TBJ327713 SRK327713:SRN327713 SHO327713:SHR327713 RXS327713:RXV327713 RNW327713:RNZ327713 REA327713:RED327713 QUE327713:QUH327713 QKI327713:QKL327713 QAM327713:QAP327713 PQQ327713:PQT327713 PGU327713:PGX327713 OWY327713:OXB327713 ONC327713:ONF327713 ODG327713:ODJ327713 NTK327713:NTN327713 NJO327713:NJR327713 MZS327713:MZV327713 MPW327713:MPZ327713 MGA327713:MGD327713 LWE327713:LWH327713 LMI327713:LML327713 LCM327713:LCP327713 KSQ327713:KST327713 KIU327713:KIX327713 JYY327713:JZB327713 JPC327713:JPF327713 JFG327713:JFJ327713 IVK327713:IVN327713 ILO327713:ILR327713 IBS327713:IBV327713 HRW327713:HRZ327713 HIA327713:HID327713 GYE327713:GYH327713 GOI327713:GOL327713 GEM327713:GEP327713 FUQ327713:FUT327713 FKU327713:FKX327713 FAY327713:FBB327713 ERC327713:ERF327713 EHG327713:EHJ327713 DXK327713:DXN327713 DNO327713:DNR327713 DDS327713:DDV327713 CTW327713:CTZ327713 CKA327713:CKD327713 CAE327713:CAH327713 BQI327713:BQL327713 BGM327713:BGP327713 AWQ327713:AWT327713 AMU327713:AMX327713 ACY327713:ADB327713 TC327713:TF327713 JG327713:JJ327713 WVS262177:WVV262177 WLW262177:WLZ262177 WCA262177:WCD262177 VSE262177:VSH262177 VII262177:VIL262177 UYM262177:UYP262177 UOQ262177:UOT262177 UEU262177:UEX262177 TUY262177:TVB262177 TLC262177:TLF262177 TBG262177:TBJ262177 SRK262177:SRN262177 SHO262177:SHR262177 RXS262177:RXV262177 RNW262177:RNZ262177 REA262177:RED262177 QUE262177:QUH262177 QKI262177:QKL262177 QAM262177:QAP262177 PQQ262177:PQT262177 PGU262177:PGX262177 OWY262177:OXB262177 ONC262177:ONF262177 ODG262177:ODJ262177 NTK262177:NTN262177 NJO262177:NJR262177 MZS262177:MZV262177 MPW262177:MPZ262177 MGA262177:MGD262177 LWE262177:LWH262177 LMI262177:LML262177 LCM262177:LCP262177 KSQ262177:KST262177 KIU262177:KIX262177 JYY262177:JZB262177 JPC262177:JPF262177 JFG262177:JFJ262177 IVK262177:IVN262177 ILO262177:ILR262177 IBS262177:IBV262177 HRW262177:HRZ262177 HIA262177:HID262177 GYE262177:GYH262177 GOI262177:GOL262177 GEM262177:GEP262177 FUQ262177:FUT262177 FKU262177:FKX262177 FAY262177:FBB262177 ERC262177:ERF262177 EHG262177:EHJ262177 DXK262177:DXN262177 DNO262177:DNR262177 DDS262177:DDV262177 CTW262177:CTZ262177 CKA262177:CKD262177 CAE262177:CAH262177 BQI262177:BQL262177 BGM262177:BGP262177 AWQ262177:AWT262177 AMU262177:AMX262177 ACY262177:ADB262177 TC262177:TF262177 JG262177:JJ262177 WVS196641:WVV196641 WLW196641:WLZ196641 WCA196641:WCD196641 VSE196641:VSH196641 VII196641:VIL196641 UYM196641:UYP196641 UOQ196641:UOT196641 UEU196641:UEX196641 TUY196641:TVB196641 TLC196641:TLF196641 TBG196641:TBJ196641 SRK196641:SRN196641 SHO196641:SHR196641 RXS196641:RXV196641 RNW196641:RNZ196641 REA196641:RED196641 QUE196641:QUH196641 QKI196641:QKL196641 QAM196641:QAP196641 PQQ196641:PQT196641 PGU196641:PGX196641 OWY196641:OXB196641 ONC196641:ONF196641 ODG196641:ODJ196641 NTK196641:NTN196641 NJO196641:NJR196641 MZS196641:MZV196641 MPW196641:MPZ196641 MGA196641:MGD196641 LWE196641:LWH196641 LMI196641:LML196641 LCM196641:LCP196641 KSQ196641:KST196641 KIU196641:KIX196641 JYY196641:JZB196641 JPC196641:JPF196641 JFG196641:JFJ196641 IVK196641:IVN196641 ILO196641:ILR196641 IBS196641:IBV196641 HRW196641:HRZ196641 HIA196641:HID196641 GYE196641:GYH196641 GOI196641:GOL196641 GEM196641:GEP196641 FUQ196641:FUT196641 FKU196641:FKX196641 FAY196641:FBB196641 ERC196641:ERF196641 EHG196641:EHJ196641 DXK196641:DXN196641 DNO196641:DNR196641 DDS196641:DDV196641 CTW196641:CTZ196641 CKA196641:CKD196641 CAE196641:CAH196641 BQI196641:BQL196641 BGM196641:BGP196641 AWQ196641:AWT196641 AMU196641:AMX196641 ACY196641:ADB196641 TC196641:TF196641 JG196641:JJ196641 WVS131105:WVV131105 WLW131105:WLZ131105 WCA131105:WCD131105 VSE131105:VSH131105 VII131105:VIL131105 UYM131105:UYP131105 UOQ131105:UOT131105 UEU131105:UEX131105 TUY131105:TVB131105 TLC131105:TLF131105 TBG131105:TBJ131105 SRK131105:SRN131105 SHO131105:SHR131105 RXS131105:RXV131105 RNW131105:RNZ131105 REA131105:RED131105 QUE131105:QUH131105 QKI131105:QKL131105 QAM131105:QAP131105 PQQ131105:PQT131105 PGU131105:PGX131105 OWY131105:OXB131105 ONC131105:ONF131105 ODG131105:ODJ131105 NTK131105:NTN131105 NJO131105:NJR131105 MZS131105:MZV131105 MPW131105:MPZ131105 MGA131105:MGD131105 LWE131105:LWH131105 LMI131105:LML131105 LCM131105:LCP131105 KSQ131105:KST131105 KIU131105:KIX131105 JYY131105:JZB131105 JPC131105:JPF131105 JFG131105:JFJ131105 IVK131105:IVN131105 ILO131105:ILR131105 IBS131105:IBV131105 HRW131105:HRZ131105 HIA131105:HID131105 GYE131105:GYH131105 GOI131105:GOL131105 GEM131105:GEP131105 FUQ131105:FUT131105 FKU131105:FKX131105 FAY131105:FBB131105 ERC131105:ERF131105 EHG131105:EHJ131105 DXK131105:DXN131105 DNO131105:DNR131105 DDS131105:DDV131105 CTW131105:CTZ131105 CKA131105:CKD131105 CAE131105:CAH131105 BQI131105:BQL131105 BGM131105:BGP131105 AWQ131105:AWT131105 AMU131105:AMX131105 ACY131105:ADB131105 TC131105:TF131105 JG131105:JJ131105 WVS65569:WVV65569 WLW65569:WLZ65569 WCA65569:WCD65569 VSE65569:VSH65569 VII65569:VIL65569 UYM65569:UYP65569 UOQ65569:UOT65569 UEU65569:UEX65569 TUY65569:TVB65569 TLC65569:TLF65569 TBG65569:TBJ65569 SRK65569:SRN65569 SHO65569:SHR65569 RXS65569:RXV65569 RNW65569:RNZ65569 REA65569:RED65569 QUE65569:QUH65569 QKI65569:QKL65569 QAM65569:QAP65569 PQQ65569:PQT65569 PGU65569:PGX65569 OWY65569:OXB65569 ONC65569:ONF65569 ODG65569:ODJ65569 NTK65569:NTN65569 NJO65569:NJR65569 MZS65569:MZV65569 MPW65569:MPZ65569 MGA65569:MGD65569 LWE65569:LWH65569 LMI65569:LML65569 LCM65569:LCP65569 KSQ65569:KST65569 KIU65569:KIX65569 JYY65569:JZB65569 JPC65569:JPF65569 JFG65569:JFJ65569 IVK65569:IVN65569 ILO65569:ILR65569 IBS65569:IBV65569 HRW65569:HRZ65569 HIA65569:HID65569 GYE65569:GYH65569 GOI65569:GOL65569 GEM65569:GEP65569 FUQ65569:FUT65569 FKU65569:FKX65569 FAY65569:FBB65569 ERC65569:ERF65569 EHG65569:EHJ65569 DXK65569:DXN65569 DNO65569:DNR65569 DDS65569:DDV65569 CTW65569:CTZ65569 CKA65569:CKD65569 CAE65569:CAH65569 BQI65569:BQL65569 BGM65569:BGP65569 AWQ65569:AWT65569 AMU65569:AMX65569 ACY65569:ADB65569 TC65569:TF65569 JG65569:JJ65569 WVS69:WVV69 WLW69:WLZ69 WCA69:WCD69 VSE69:VSH69 VII69:VIL69 UYM69:UYP69 UOQ69:UOT69 UEU69:UEX69 TUY69:TVB69 TLC69:TLF69 TBG69:TBJ69 SRK69:SRN69 SHO69:SHR69 RXS69:RXV69 RNW69:RNZ69 REA69:RED69 QUE69:QUH69 QKI69:QKL69 QAM69:QAP69 PQQ69:PQT69 PGU69:PGX69 OWY69:OXB69 ONC69:ONF69 ODG69:ODJ69 NTK69:NTN69 NJO69:NJR69 MZS69:MZV69 MPW69:MPZ69 MGA69:MGD69 LWE69:LWH69 LMI69:LML69 LCM69:LCP69 KSQ69:KST69 KIU69:KIX69 JYY69:JZB69 JPC69:JPF69 JFG69:JFJ69 IVK69:IVN69 ILO69:ILR69 IBS69:IBV69 HRW69:HRZ69 HIA69:HID69 GYE69:GYH69 GOI69:GOL69 GEM69:GEP69 FUQ69:FUT69 FKU69:FKX69 FAY69:FBB69 ERC69:ERF69 EHG69:EHJ69 DXK69:DXN69 DNO69:DNR69 DDS69:DDV69 CTW69:CTZ69 CKA69:CKD69 CAE69:CAH69 BQI69:BQL69 BGM69:BGP69 AWQ69:AWT69 AMU69:AMX69 ACY69:ADB69 TC69:TF69 JG69:JJ69 JG25:JJ25 TC25:TF25 ACY25:ADB25 AMU25:AMX25 AWQ25:AWT25 BGM25:BGP25 BQI25:BQL25 CAE25:CAH25 CKA25:CKD25 CTW25:CTZ25 DDS25:DDV25 DNO25:DNR25 DXK25:DXN25 EHG25:EHJ25 ERC25:ERF25 FAY25:FBB25 FKU25:FKX25 FUQ25:FUT25 GEM25:GEP25 GOI25:GOL25 GYE25:GYH25 HIA25:HID25 HRW25:HRZ25 IBS25:IBV25 ILO25:ILR25 IVK25:IVN25 JFG25:JFJ25 JPC25:JPF25 JYY25:JZB25 KIU25:KIX25 KSQ25:KST25 LCM25:LCP25 LMI25:LML25 LWE25:LWH25 MGA25:MGD25 MPW25:MPZ25 MZS25:MZV25 NJO25:NJR25 NTK25:NTN25 ODG25:ODJ25 ONC25:ONF25 OWY25:OXB25 PGU25:PGX25 PQQ25:PQT25 QAM25:QAP25 QKI25:QKL25 QUE25:QUH25 REA25:RED25 RNW25:RNZ25 RXS25:RXV25 SHO25:SHR25 SRK25:SRN25 TBG25:TBJ25 TLC25:TLF25 TUY25:TVB25 UEU25:UEX25 UOQ25:UOT25 UYM25:UYP25 VII25:VIL25 VSE25:VSH25 WCA25:WCD25 WLW25:WLZ25 WVS25:WVV25 E25:P25 M26:P27">
      <formula1>0</formula1>
      <formula2>10000</formula2>
    </dataValidation>
    <dataValidation type="textLength" errorStyle="information" allowBlank="1" showInputMessage="1" error="XLBVal:5=653175.15_x000d_&#10;" sqref="B65593 WVQ983097 WLU983097 WBY983097 VSC983097 VIG983097 UYK983097 UOO983097 UES983097 TUW983097 TLA983097 TBE983097 SRI983097 SHM983097 RXQ983097 RNU983097 RDY983097 QUC983097 QKG983097 QAK983097 PQO983097 PGS983097 OWW983097 ONA983097 ODE983097 NTI983097 NJM983097 MZQ983097 MPU983097 MFY983097 LWC983097 LMG983097 LCK983097 KSO983097 KIS983097 JYW983097 JPA983097 JFE983097 IVI983097 ILM983097 IBQ983097 HRU983097 HHY983097 GYC983097 GOG983097 GEK983097 FUO983097 FKS983097 FAW983097 ERA983097 EHE983097 DXI983097 DNM983097 DDQ983097 CTU983097 CJY983097 CAC983097 BQG983097 BGK983097 AWO983097 AMS983097 ACW983097 TA983097 JE983097 B983097 WVQ917561 WLU917561 WBY917561 VSC917561 VIG917561 UYK917561 UOO917561 UES917561 TUW917561 TLA917561 TBE917561 SRI917561 SHM917561 RXQ917561 RNU917561 RDY917561 QUC917561 QKG917561 QAK917561 PQO917561 PGS917561 OWW917561 ONA917561 ODE917561 NTI917561 NJM917561 MZQ917561 MPU917561 MFY917561 LWC917561 LMG917561 LCK917561 KSO917561 KIS917561 JYW917561 JPA917561 JFE917561 IVI917561 ILM917561 IBQ917561 HRU917561 HHY917561 GYC917561 GOG917561 GEK917561 FUO917561 FKS917561 FAW917561 ERA917561 EHE917561 DXI917561 DNM917561 DDQ917561 CTU917561 CJY917561 CAC917561 BQG917561 BGK917561 AWO917561 AMS917561 ACW917561 TA917561 JE917561 B917561 WVQ852025 WLU852025 WBY852025 VSC852025 VIG852025 UYK852025 UOO852025 UES852025 TUW852025 TLA852025 TBE852025 SRI852025 SHM852025 RXQ852025 RNU852025 RDY852025 QUC852025 QKG852025 QAK852025 PQO852025 PGS852025 OWW852025 ONA852025 ODE852025 NTI852025 NJM852025 MZQ852025 MPU852025 MFY852025 LWC852025 LMG852025 LCK852025 KSO852025 KIS852025 JYW852025 JPA852025 JFE852025 IVI852025 ILM852025 IBQ852025 HRU852025 HHY852025 GYC852025 GOG852025 GEK852025 FUO852025 FKS852025 FAW852025 ERA852025 EHE852025 DXI852025 DNM852025 DDQ852025 CTU852025 CJY852025 CAC852025 BQG852025 BGK852025 AWO852025 AMS852025 ACW852025 TA852025 JE852025 B852025 WVQ786489 WLU786489 WBY786489 VSC786489 VIG786489 UYK786489 UOO786489 UES786489 TUW786489 TLA786489 TBE786489 SRI786489 SHM786489 RXQ786489 RNU786489 RDY786489 QUC786489 QKG786489 QAK786489 PQO786489 PGS786489 OWW786489 ONA786489 ODE786489 NTI786489 NJM786489 MZQ786489 MPU786489 MFY786489 LWC786489 LMG786489 LCK786489 KSO786489 KIS786489 JYW786489 JPA786489 JFE786489 IVI786489 ILM786489 IBQ786489 HRU786489 HHY786489 GYC786489 GOG786489 GEK786489 FUO786489 FKS786489 FAW786489 ERA786489 EHE786489 DXI786489 DNM786489 DDQ786489 CTU786489 CJY786489 CAC786489 BQG786489 BGK786489 AWO786489 AMS786489 ACW786489 TA786489 JE786489 B786489 WVQ720953 WLU720953 WBY720953 VSC720953 VIG720953 UYK720953 UOO720953 UES720953 TUW720953 TLA720953 TBE720953 SRI720953 SHM720953 RXQ720953 RNU720953 RDY720953 QUC720953 QKG720953 QAK720953 PQO720953 PGS720953 OWW720953 ONA720953 ODE720953 NTI720953 NJM720953 MZQ720953 MPU720953 MFY720953 LWC720953 LMG720953 LCK720953 KSO720953 KIS720953 JYW720953 JPA720953 JFE720953 IVI720953 ILM720953 IBQ720953 HRU720953 HHY720953 GYC720953 GOG720953 GEK720953 FUO720953 FKS720953 FAW720953 ERA720953 EHE720953 DXI720953 DNM720953 DDQ720953 CTU720953 CJY720953 CAC720953 BQG720953 BGK720953 AWO720953 AMS720953 ACW720953 TA720953 JE720953 B720953 WVQ655417 WLU655417 WBY655417 VSC655417 VIG655417 UYK655417 UOO655417 UES655417 TUW655417 TLA655417 TBE655417 SRI655417 SHM655417 RXQ655417 RNU655417 RDY655417 QUC655417 QKG655417 QAK655417 PQO655417 PGS655417 OWW655417 ONA655417 ODE655417 NTI655417 NJM655417 MZQ655417 MPU655417 MFY655417 LWC655417 LMG655417 LCK655417 KSO655417 KIS655417 JYW655417 JPA655417 JFE655417 IVI655417 ILM655417 IBQ655417 HRU655417 HHY655417 GYC655417 GOG655417 GEK655417 FUO655417 FKS655417 FAW655417 ERA655417 EHE655417 DXI655417 DNM655417 DDQ655417 CTU655417 CJY655417 CAC655417 BQG655417 BGK655417 AWO655417 AMS655417 ACW655417 TA655417 JE655417 B655417 WVQ589881 WLU589881 WBY589881 VSC589881 VIG589881 UYK589881 UOO589881 UES589881 TUW589881 TLA589881 TBE589881 SRI589881 SHM589881 RXQ589881 RNU589881 RDY589881 QUC589881 QKG589881 QAK589881 PQO589881 PGS589881 OWW589881 ONA589881 ODE589881 NTI589881 NJM589881 MZQ589881 MPU589881 MFY589881 LWC589881 LMG589881 LCK589881 KSO589881 KIS589881 JYW589881 JPA589881 JFE589881 IVI589881 ILM589881 IBQ589881 HRU589881 HHY589881 GYC589881 GOG589881 GEK589881 FUO589881 FKS589881 FAW589881 ERA589881 EHE589881 DXI589881 DNM589881 DDQ589881 CTU589881 CJY589881 CAC589881 BQG589881 BGK589881 AWO589881 AMS589881 ACW589881 TA589881 JE589881 B589881 WVQ524345 WLU524345 WBY524345 VSC524345 VIG524345 UYK524345 UOO524345 UES524345 TUW524345 TLA524345 TBE524345 SRI524345 SHM524345 RXQ524345 RNU524345 RDY524345 QUC524345 QKG524345 QAK524345 PQO524345 PGS524345 OWW524345 ONA524345 ODE524345 NTI524345 NJM524345 MZQ524345 MPU524345 MFY524345 LWC524345 LMG524345 LCK524345 KSO524345 KIS524345 JYW524345 JPA524345 JFE524345 IVI524345 ILM524345 IBQ524345 HRU524345 HHY524345 GYC524345 GOG524345 GEK524345 FUO524345 FKS524345 FAW524345 ERA524345 EHE524345 DXI524345 DNM524345 DDQ524345 CTU524345 CJY524345 CAC524345 BQG524345 BGK524345 AWO524345 AMS524345 ACW524345 TA524345 JE524345 B524345 WVQ458809 WLU458809 WBY458809 VSC458809 VIG458809 UYK458809 UOO458809 UES458809 TUW458809 TLA458809 TBE458809 SRI458809 SHM458809 RXQ458809 RNU458809 RDY458809 QUC458809 QKG458809 QAK458809 PQO458809 PGS458809 OWW458809 ONA458809 ODE458809 NTI458809 NJM458809 MZQ458809 MPU458809 MFY458809 LWC458809 LMG458809 LCK458809 KSO458809 KIS458809 JYW458809 JPA458809 JFE458809 IVI458809 ILM458809 IBQ458809 HRU458809 HHY458809 GYC458809 GOG458809 GEK458809 FUO458809 FKS458809 FAW458809 ERA458809 EHE458809 DXI458809 DNM458809 DDQ458809 CTU458809 CJY458809 CAC458809 BQG458809 BGK458809 AWO458809 AMS458809 ACW458809 TA458809 JE458809 B458809 WVQ393273 WLU393273 WBY393273 VSC393273 VIG393273 UYK393273 UOO393273 UES393273 TUW393273 TLA393273 TBE393273 SRI393273 SHM393273 RXQ393273 RNU393273 RDY393273 QUC393273 QKG393273 QAK393273 PQO393273 PGS393273 OWW393273 ONA393273 ODE393273 NTI393273 NJM393273 MZQ393273 MPU393273 MFY393273 LWC393273 LMG393273 LCK393273 KSO393273 KIS393273 JYW393273 JPA393273 JFE393273 IVI393273 ILM393273 IBQ393273 HRU393273 HHY393273 GYC393273 GOG393273 GEK393273 FUO393273 FKS393273 FAW393273 ERA393273 EHE393273 DXI393273 DNM393273 DDQ393273 CTU393273 CJY393273 CAC393273 BQG393273 BGK393273 AWO393273 AMS393273 ACW393273 TA393273 JE393273 B393273 WVQ327737 WLU327737 WBY327737 VSC327737 VIG327737 UYK327737 UOO327737 UES327737 TUW327737 TLA327737 TBE327737 SRI327737 SHM327737 RXQ327737 RNU327737 RDY327737 QUC327737 QKG327737 QAK327737 PQO327737 PGS327737 OWW327737 ONA327737 ODE327737 NTI327737 NJM327737 MZQ327737 MPU327737 MFY327737 LWC327737 LMG327737 LCK327737 KSO327737 KIS327737 JYW327737 JPA327737 JFE327737 IVI327737 ILM327737 IBQ327737 HRU327737 HHY327737 GYC327737 GOG327737 GEK327737 FUO327737 FKS327737 FAW327737 ERA327737 EHE327737 DXI327737 DNM327737 DDQ327737 CTU327737 CJY327737 CAC327737 BQG327737 BGK327737 AWO327737 AMS327737 ACW327737 TA327737 JE327737 B327737 WVQ262201 WLU262201 WBY262201 VSC262201 VIG262201 UYK262201 UOO262201 UES262201 TUW262201 TLA262201 TBE262201 SRI262201 SHM262201 RXQ262201 RNU262201 RDY262201 QUC262201 QKG262201 QAK262201 PQO262201 PGS262201 OWW262201 ONA262201 ODE262201 NTI262201 NJM262201 MZQ262201 MPU262201 MFY262201 LWC262201 LMG262201 LCK262201 KSO262201 KIS262201 JYW262201 JPA262201 JFE262201 IVI262201 ILM262201 IBQ262201 HRU262201 HHY262201 GYC262201 GOG262201 GEK262201 FUO262201 FKS262201 FAW262201 ERA262201 EHE262201 DXI262201 DNM262201 DDQ262201 CTU262201 CJY262201 CAC262201 BQG262201 BGK262201 AWO262201 AMS262201 ACW262201 TA262201 JE262201 B262201 WVQ196665 WLU196665 WBY196665 VSC196665 VIG196665 UYK196665 UOO196665 UES196665 TUW196665 TLA196665 TBE196665 SRI196665 SHM196665 RXQ196665 RNU196665 RDY196665 QUC196665 QKG196665 QAK196665 PQO196665 PGS196665 OWW196665 ONA196665 ODE196665 NTI196665 NJM196665 MZQ196665 MPU196665 MFY196665 LWC196665 LMG196665 LCK196665 KSO196665 KIS196665 JYW196665 JPA196665 JFE196665 IVI196665 ILM196665 IBQ196665 HRU196665 HHY196665 GYC196665 GOG196665 GEK196665 FUO196665 FKS196665 FAW196665 ERA196665 EHE196665 DXI196665 DNM196665 DDQ196665 CTU196665 CJY196665 CAC196665 BQG196665 BGK196665 AWO196665 AMS196665 ACW196665 TA196665 JE196665 B196665 WVQ131129 WLU131129 WBY131129 VSC131129 VIG131129 UYK131129 UOO131129 UES131129 TUW131129 TLA131129 TBE131129 SRI131129 SHM131129 RXQ131129 RNU131129 RDY131129 QUC131129 QKG131129 QAK131129 PQO131129 PGS131129 OWW131129 ONA131129 ODE131129 NTI131129 NJM131129 MZQ131129 MPU131129 MFY131129 LWC131129 LMG131129 LCK131129 KSO131129 KIS131129 JYW131129 JPA131129 JFE131129 IVI131129 ILM131129 IBQ131129 HRU131129 HHY131129 GYC131129 GOG131129 GEK131129 FUO131129 FKS131129 FAW131129 ERA131129 EHE131129 DXI131129 DNM131129 DDQ131129 CTU131129 CJY131129 CAC131129 BQG131129 BGK131129 AWO131129 AMS131129 ACW131129 TA131129 JE131129 B131129 WVQ65593 WLU65593 WBY65593 VSC65593 VIG65593 UYK65593 UOO65593 UES65593 TUW65593 TLA65593 TBE65593 SRI65593 SHM65593 RXQ65593 RNU65593 RDY65593 QUC65593 QKG65593 QAK65593 PQO65593 PGS65593 OWW65593 ONA65593 ODE65593 NTI65593 NJM65593 MZQ65593 MPU65593 MFY65593 LWC65593 LMG65593 LCK65593 KSO65593 KIS65593 JYW65593 JPA65593 JFE65593 IVI65593 ILM65593 IBQ65593 HRU65593 HHY65593 GYC65593 GOG65593 GEK65593 FUO65593 FKS65593 FAW65593 ERA65593 EHE65593 DXI65593 DNM65593 DDQ65593 CTU65593 CJY65593 CAC65593 BQG65593 BGK65593 AWO65593 AMS65593 ACW65593 TA65593 JE65593">
      <formula1>0</formula1>
      <formula2>10000</formula2>
    </dataValidation>
    <dataValidation type="textLength" errorStyle="information" allowBlank="1" showInputMessage="1" error="XLBVal:5=10091.9_x000d_&#10;" sqref="WVQ983095 WVQ53 B53 JE53 TA53 ACW53 AMS53 AWO53 BGK53 BQG53 CAC53 CJY53 CTU53 DDQ53 DNM53 DXI53 EHE53 ERA53 FAW53 FKS53 FUO53 GEK53 GOG53 GYC53 HHY53 HRU53 IBQ53 ILM53 IVI53 JFE53 JPA53 JYW53 KIS53 KSO53 LCK53 LMG53 LWC53 MFY53 MPU53 MZQ53 NJM53 NTI53 ODE53 ONA53 OWW53 PGS53 PQO53 QAK53 QKG53 QUC53 RDY53 RNU53 RXQ53 SHM53 SRI53 TBE53 TLA53 TUW53 UES53 UOO53 UYK53 VIG53 VSC53 WBY53 WLU53 WVQ105 B105 JE105 TA105 ACW105 AMS105 AWO105 BGK105 BQG105 CAC105 CJY105 CTU105 DDQ105 DNM105 DXI105 EHE105 ERA105 FAW105 FKS105 FUO105 GEK105 GOG105 GYC105 HHY105 HRU105 IBQ105 ILM105 IVI105 JFE105 JPA105 JYW105 KIS105 KSO105 LCK105 LMG105 LWC105 MFY105 MPU105 MZQ105 NJM105 NTI105 ODE105 ONA105 OWW105 PGS105 PQO105 QAK105 QKG105 QUC105 RDY105 RNU105 RXQ105 SHM105 SRI105 TBE105 TLA105 TUW105 UES105 UOO105 UYK105 VIG105 VSC105 WBY105 WLU105 WLU983095 WBY983095 VSC983095 VIG983095 UYK983095 UOO983095 UES983095 TUW983095 TLA983095 TBE983095 SRI983095 SHM983095 RXQ983095 RNU983095 RDY983095 QUC983095 QKG983095 QAK983095 PQO983095 PGS983095 OWW983095 ONA983095 ODE983095 NTI983095 NJM983095 MZQ983095 MPU983095 MFY983095 LWC983095 LMG983095 LCK983095 KSO983095 KIS983095 JYW983095 JPA983095 JFE983095 IVI983095 ILM983095 IBQ983095 HRU983095 HHY983095 GYC983095 GOG983095 GEK983095 FUO983095 FKS983095 FAW983095 ERA983095 EHE983095 DXI983095 DNM983095 DDQ983095 CTU983095 CJY983095 CAC983095 BQG983095 BGK983095 AWO983095 AMS983095 ACW983095 TA983095 JE983095 B983095 WVQ917559 WLU917559 WBY917559 VSC917559 VIG917559 UYK917559 UOO917559 UES917559 TUW917559 TLA917559 TBE917559 SRI917559 SHM917559 RXQ917559 RNU917559 RDY917559 QUC917559 QKG917559 QAK917559 PQO917559 PGS917559 OWW917559 ONA917559 ODE917559 NTI917559 NJM917559 MZQ917559 MPU917559 MFY917559 LWC917559 LMG917559 LCK917559 KSO917559 KIS917559 JYW917559 JPA917559 JFE917559 IVI917559 ILM917559 IBQ917559 HRU917559 HHY917559 GYC917559 GOG917559 GEK917559 FUO917559 FKS917559 FAW917559 ERA917559 EHE917559 DXI917559 DNM917559 DDQ917559 CTU917559 CJY917559 CAC917559 BQG917559 BGK917559 AWO917559 AMS917559 ACW917559 TA917559 JE917559 B917559 WVQ852023 WLU852023 WBY852023 VSC852023 VIG852023 UYK852023 UOO852023 UES852023 TUW852023 TLA852023 TBE852023 SRI852023 SHM852023 RXQ852023 RNU852023 RDY852023 QUC852023 QKG852023 QAK852023 PQO852023 PGS852023 OWW852023 ONA852023 ODE852023 NTI852023 NJM852023 MZQ852023 MPU852023 MFY852023 LWC852023 LMG852023 LCK852023 KSO852023 KIS852023 JYW852023 JPA852023 JFE852023 IVI852023 ILM852023 IBQ852023 HRU852023 HHY852023 GYC852023 GOG852023 GEK852023 FUO852023 FKS852023 FAW852023 ERA852023 EHE852023 DXI852023 DNM852023 DDQ852023 CTU852023 CJY852023 CAC852023 BQG852023 BGK852023 AWO852023 AMS852023 ACW852023 TA852023 JE852023 B852023 WVQ786487 WLU786487 WBY786487 VSC786487 VIG786487 UYK786487 UOO786487 UES786487 TUW786487 TLA786487 TBE786487 SRI786487 SHM786487 RXQ786487 RNU786487 RDY786487 QUC786487 QKG786487 QAK786487 PQO786487 PGS786487 OWW786487 ONA786487 ODE786487 NTI786487 NJM786487 MZQ786487 MPU786487 MFY786487 LWC786487 LMG786487 LCK786487 KSO786487 KIS786487 JYW786487 JPA786487 JFE786487 IVI786487 ILM786487 IBQ786487 HRU786487 HHY786487 GYC786487 GOG786487 GEK786487 FUO786487 FKS786487 FAW786487 ERA786487 EHE786487 DXI786487 DNM786487 DDQ786487 CTU786487 CJY786487 CAC786487 BQG786487 BGK786487 AWO786487 AMS786487 ACW786487 TA786487 JE786487 B786487 WVQ720951 WLU720951 WBY720951 VSC720951 VIG720951 UYK720951 UOO720951 UES720951 TUW720951 TLA720951 TBE720951 SRI720951 SHM720951 RXQ720951 RNU720951 RDY720951 QUC720951 QKG720951 QAK720951 PQO720951 PGS720951 OWW720951 ONA720951 ODE720951 NTI720951 NJM720951 MZQ720951 MPU720951 MFY720951 LWC720951 LMG720951 LCK720951 KSO720951 KIS720951 JYW720951 JPA720951 JFE720951 IVI720951 ILM720951 IBQ720951 HRU720951 HHY720951 GYC720951 GOG720951 GEK720951 FUO720951 FKS720951 FAW720951 ERA720951 EHE720951 DXI720951 DNM720951 DDQ720951 CTU720951 CJY720951 CAC720951 BQG720951 BGK720951 AWO720951 AMS720951 ACW720951 TA720951 JE720951 B720951 WVQ655415 WLU655415 WBY655415 VSC655415 VIG655415 UYK655415 UOO655415 UES655415 TUW655415 TLA655415 TBE655415 SRI655415 SHM655415 RXQ655415 RNU655415 RDY655415 QUC655415 QKG655415 QAK655415 PQO655415 PGS655415 OWW655415 ONA655415 ODE655415 NTI655415 NJM655415 MZQ655415 MPU655415 MFY655415 LWC655415 LMG655415 LCK655415 KSO655415 KIS655415 JYW655415 JPA655415 JFE655415 IVI655415 ILM655415 IBQ655415 HRU655415 HHY655415 GYC655415 GOG655415 GEK655415 FUO655415 FKS655415 FAW655415 ERA655415 EHE655415 DXI655415 DNM655415 DDQ655415 CTU655415 CJY655415 CAC655415 BQG655415 BGK655415 AWO655415 AMS655415 ACW655415 TA655415 JE655415 B655415 WVQ589879 WLU589879 WBY589879 VSC589879 VIG589879 UYK589879 UOO589879 UES589879 TUW589879 TLA589879 TBE589879 SRI589879 SHM589879 RXQ589879 RNU589879 RDY589879 QUC589879 QKG589879 QAK589879 PQO589879 PGS589879 OWW589879 ONA589879 ODE589879 NTI589879 NJM589879 MZQ589879 MPU589879 MFY589879 LWC589879 LMG589879 LCK589879 KSO589879 KIS589879 JYW589879 JPA589879 JFE589879 IVI589879 ILM589879 IBQ589879 HRU589879 HHY589879 GYC589879 GOG589879 GEK589879 FUO589879 FKS589879 FAW589879 ERA589879 EHE589879 DXI589879 DNM589879 DDQ589879 CTU589879 CJY589879 CAC589879 BQG589879 BGK589879 AWO589879 AMS589879 ACW589879 TA589879 JE589879 B589879 WVQ524343 WLU524343 WBY524343 VSC524343 VIG524343 UYK524343 UOO524343 UES524343 TUW524343 TLA524343 TBE524343 SRI524343 SHM524343 RXQ524343 RNU524343 RDY524343 QUC524343 QKG524343 QAK524343 PQO524343 PGS524343 OWW524343 ONA524343 ODE524343 NTI524343 NJM524343 MZQ524343 MPU524343 MFY524343 LWC524343 LMG524343 LCK524343 KSO524343 KIS524343 JYW524343 JPA524343 JFE524343 IVI524343 ILM524343 IBQ524343 HRU524343 HHY524343 GYC524343 GOG524343 GEK524343 FUO524343 FKS524343 FAW524343 ERA524343 EHE524343 DXI524343 DNM524343 DDQ524343 CTU524343 CJY524343 CAC524343 BQG524343 BGK524343 AWO524343 AMS524343 ACW524343 TA524343 JE524343 B524343 WVQ458807 WLU458807 WBY458807 VSC458807 VIG458807 UYK458807 UOO458807 UES458807 TUW458807 TLA458807 TBE458807 SRI458807 SHM458807 RXQ458807 RNU458807 RDY458807 QUC458807 QKG458807 QAK458807 PQO458807 PGS458807 OWW458807 ONA458807 ODE458807 NTI458807 NJM458807 MZQ458807 MPU458807 MFY458807 LWC458807 LMG458807 LCK458807 KSO458807 KIS458807 JYW458807 JPA458807 JFE458807 IVI458807 ILM458807 IBQ458807 HRU458807 HHY458807 GYC458807 GOG458807 GEK458807 FUO458807 FKS458807 FAW458807 ERA458807 EHE458807 DXI458807 DNM458807 DDQ458807 CTU458807 CJY458807 CAC458807 BQG458807 BGK458807 AWO458807 AMS458807 ACW458807 TA458807 JE458807 B458807 WVQ393271 WLU393271 WBY393271 VSC393271 VIG393271 UYK393271 UOO393271 UES393271 TUW393271 TLA393271 TBE393271 SRI393271 SHM393271 RXQ393271 RNU393271 RDY393271 QUC393271 QKG393271 QAK393271 PQO393271 PGS393271 OWW393271 ONA393271 ODE393271 NTI393271 NJM393271 MZQ393271 MPU393271 MFY393271 LWC393271 LMG393271 LCK393271 KSO393271 KIS393271 JYW393271 JPA393271 JFE393271 IVI393271 ILM393271 IBQ393271 HRU393271 HHY393271 GYC393271 GOG393271 GEK393271 FUO393271 FKS393271 FAW393271 ERA393271 EHE393271 DXI393271 DNM393271 DDQ393271 CTU393271 CJY393271 CAC393271 BQG393271 BGK393271 AWO393271 AMS393271 ACW393271 TA393271 JE393271 B393271 WVQ327735 WLU327735 WBY327735 VSC327735 VIG327735 UYK327735 UOO327735 UES327735 TUW327735 TLA327735 TBE327735 SRI327735 SHM327735 RXQ327735 RNU327735 RDY327735 QUC327735 QKG327735 QAK327735 PQO327735 PGS327735 OWW327735 ONA327735 ODE327735 NTI327735 NJM327735 MZQ327735 MPU327735 MFY327735 LWC327735 LMG327735 LCK327735 KSO327735 KIS327735 JYW327735 JPA327735 JFE327735 IVI327735 ILM327735 IBQ327735 HRU327735 HHY327735 GYC327735 GOG327735 GEK327735 FUO327735 FKS327735 FAW327735 ERA327735 EHE327735 DXI327735 DNM327735 DDQ327735 CTU327735 CJY327735 CAC327735 BQG327735 BGK327735 AWO327735 AMS327735 ACW327735 TA327735 JE327735 B327735 WVQ262199 WLU262199 WBY262199 VSC262199 VIG262199 UYK262199 UOO262199 UES262199 TUW262199 TLA262199 TBE262199 SRI262199 SHM262199 RXQ262199 RNU262199 RDY262199 QUC262199 QKG262199 QAK262199 PQO262199 PGS262199 OWW262199 ONA262199 ODE262199 NTI262199 NJM262199 MZQ262199 MPU262199 MFY262199 LWC262199 LMG262199 LCK262199 KSO262199 KIS262199 JYW262199 JPA262199 JFE262199 IVI262199 ILM262199 IBQ262199 HRU262199 HHY262199 GYC262199 GOG262199 GEK262199 FUO262199 FKS262199 FAW262199 ERA262199 EHE262199 DXI262199 DNM262199 DDQ262199 CTU262199 CJY262199 CAC262199 BQG262199 BGK262199 AWO262199 AMS262199 ACW262199 TA262199 JE262199 B262199 WVQ196663 WLU196663 WBY196663 VSC196663 VIG196663 UYK196663 UOO196663 UES196663 TUW196663 TLA196663 TBE196663 SRI196663 SHM196663 RXQ196663 RNU196663 RDY196663 QUC196663 QKG196663 QAK196663 PQO196663 PGS196663 OWW196663 ONA196663 ODE196663 NTI196663 NJM196663 MZQ196663 MPU196663 MFY196663 LWC196663 LMG196663 LCK196663 KSO196663 KIS196663 JYW196663 JPA196663 JFE196663 IVI196663 ILM196663 IBQ196663 HRU196663 HHY196663 GYC196663 GOG196663 GEK196663 FUO196663 FKS196663 FAW196663 ERA196663 EHE196663 DXI196663 DNM196663 DDQ196663 CTU196663 CJY196663 CAC196663 BQG196663 BGK196663 AWO196663 AMS196663 ACW196663 TA196663 JE196663 B196663 WVQ131127 WLU131127 WBY131127 VSC131127 VIG131127 UYK131127 UOO131127 UES131127 TUW131127 TLA131127 TBE131127 SRI131127 SHM131127 RXQ131127 RNU131127 RDY131127 QUC131127 QKG131127 QAK131127 PQO131127 PGS131127 OWW131127 ONA131127 ODE131127 NTI131127 NJM131127 MZQ131127 MPU131127 MFY131127 LWC131127 LMG131127 LCK131127 KSO131127 KIS131127 JYW131127 JPA131127 JFE131127 IVI131127 ILM131127 IBQ131127 HRU131127 HHY131127 GYC131127 GOG131127 GEK131127 FUO131127 FKS131127 FAW131127 ERA131127 EHE131127 DXI131127 DNM131127 DDQ131127 CTU131127 CJY131127 CAC131127 BQG131127 BGK131127 AWO131127 AMS131127 ACW131127 TA131127 JE131127 B131127 WVQ65591 WLU65591 WBY65591 VSC65591 VIG65591 UYK65591 UOO65591 UES65591 TUW65591 TLA65591 TBE65591 SRI65591 SHM65591 RXQ65591 RNU65591 RDY65591 QUC65591 QKG65591 QAK65591 PQO65591 PGS65591 OWW65591 ONA65591 ODE65591 NTI65591 NJM65591 MZQ65591 MPU65591 MFY65591 LWC65591 LMG65591 LCK65591 KSO65591 KIS65591 JYW65591 JPA65591 JFE65591 IVI65591 ILM65591 IBQ65591 HRU65591 HHY65591 GYC65591 GOG65591 GEK65591 FUO65591 FKS65591 FAW65591 ERA65591 EHE65591 DXI65591 DNM65591 DDQ65591 CTU65591 CJY65591 CAC65591 BQG65591 BGK65591 AWO65591 AMS65591 ACW65591 TA65591 JE65591 B65591">
      <formula1>0</formula1>
      <formula2>10000</formula2>
    </dataValidation>
    <dataValidation type="textLength" errorStyle="information" allowBlank="1" showInputMessage="1" error="XLBVal:5=0.015450526554784_x000d_&#10;" sqref="WVR983095 WVR53 C53:D53 JF53 TB53 ACX53 AMT53 AWP53 BGL53 BQH53 CAD53 CJZ53 CTV53 DDR53 DNN53 DXJ53 EHF53 ERB53 FAX53 FKT53 FUP53 GEL53 GOH53 GYD53 HHZ53 HRV53 IBR53 ILN53 IVJ53 JFF53 JPB53 JYX53 KIT53 KSP53 LCL53 LMH53 LWD53 MFZ53 MPV53 MZR53 NJN53 NTJ53 ODF53 ONB53 OWX53 PGT53 PQP53 QAL53 QKH53 QUD53 RDZ53 RNV53 RXR53 SHN53 SRJ53 TBF53 TLB53 TUX53 UET53 UOP53 UYL53 VIH53 VSD53 WBZ53 WLV53 WVR105 C105:D105 JF105 TB105 ACX105 AMT105 AWP105 BGL105 BQH105 CAD105 CJZ105 CTV105 DDR105 DNN105 DXJ105 EHF105 ERB105 FAX105 FKT105 FUP105 GEL105 GOH105 GYD105 HHZ105 HRV105 IBR105 ILN105 IVJ105 JFF105 JPB105 JYX105 KIT105 KSP105 LCL105 LMH105 LWD105 MFZ105 MPV105 MZR105 NJN105 NTJ105 ODF105 ONB105 OWX105 PGT105 PQP105 QAL105 QKH105 QUD105 RDZ105 RNV105 RXR105 SHN105 SRJ105 TBF105 TLB105 TUX105 UET105 UOP105 UYL105 VIH105 VSD105 WBZ105 WLV105 WLV983095 WBZ983095 VSD983095 VIH983095 UYL983095 UOP983095 UET983095 TUX983095 TLB983095 TBF983095 SRJ983095 SHN983095 RXR983095 RNV983095 RDZ983095 QUD983095 QKH983095 QAL983095 PQP983095 PGT983095 OWX983095 ONB983095 ODF983095 NTJ983095 NJN983095 MZR983095 MPV983095 MFZ983095 LWD983095 LMH983095 LCL983095 KSP983095 KIT983095 JYX983095 JPB983095 JFF983095 IVJ983095 ILN983095 IBR983095 HRV983095 HHZ983095 GYD983095 GOH983095 GEL983095 FUP983095 FKT983095 FAX983095 ERB983095 EHF983095 DXJ983095 DNN983095 DDR983095 CTV983095 CJZ983095 CAD983095 BQH983095 BGL983095 AWP983095 AMT983095 ACX983095 TB983095 JF983095 C983095:D983095 WVR917559 WLV917559 WBZ917559 VSD917559 VIH917559 UYL917559 UOP917559 UET917559 TUX917559 TLB917559 TBF917559 SRJ917559 SHN917559 RXR917559 RNV917559 RDZ917559 QUD917559 QKH917559 QAL917559 PQP917559 PGT917559 OWX917559 ONB917559 ODF917559 NTJ917559 NJN917559 MZR917559 MPV917559 MFZ917559 LWD917559 LMH917559 LCL917559 KSP917559 KIT917559 JYX917559 JPB917559 JFF917559 IVJ917559 ILN917559 IBR917559 HRV917559 HHZ917559 GYD917559 GOH917559 GEL917559 FUP917559 FKT917559 FAX917559 ERB917559 EHF917559 DXJ917559 DNN917559 DDR917559 CTV917559 CJZ917559 CAD917559 BQH917559 BGL917559 AWP917559 AMT917559 ACX917559 TB917559 JF917559 C917559:D917559 WVR852023 WLV852023 WBZ852023 VSD852023 VIH852023 UYL852023 UOP852023 UET852023 TUX852023 TLB852023 TBF852023 SRJ852023 SHN852023 RXR852023 RNV852023 RDZ852023 QUD852023 QKH852023 QAL852023 PQP852023 PGT852023 OWX852023 ONB852023 ODF852023 NTJ852023 NJN852023 MZR852023 MPV852023 MFZ852023 LWD852023 LMH852023 LCL852023 KSP852023 KIT852023 JYX852023 JPB852023 JFF852023 IVJ852023 ILN852023 IBR852023 HRV852023 HHZ852023 GYD852023 GOH852023 GEL852023 FUP852023 FKT852023 FAX852023 ERB852023 EHF852023 DXJ852023 DNN852023 DDR852023 CTV852023 CJZ852023 CAD852023 BQH852023 BGL852023 AWP852023 AMT852023 ACX852023 TB852023 JF852023 C852023:D852023 WVR786487 WLV786487 WBZ786487 VSD786487 VIH786487 UYL786487 UOP786487 UET786487 TUX786487 TLB786487 TBF786487 SRJ786487 SHN786487 RXR786487 RNV786487 RDZ786487 QUD786487 QKH786487 QAL786487 PQP786487 PGT786487 OWX786487 ONB786487 ODF786487 NTJ786487 NJN786487 MZR786487 MPV786487 MFZ786487 LWD786487 LMH786487 LCL786487 KSP786487 KIT786487 JYX786487 JPB786487 JFF786487 IVJ786487 ILN786487 IBR786487 HRV786487 HHZ786487 GYD786487 GOH786487 GEL786487 FUP786487 FKT786487 FAX786487 ERB786487 EHF786487 DXJ786487 DNN786487 DDR786487 CTV786487 CJZ786487 CAD786487 BQH786487 BGL786487 AWP786487 AMT786487 ACX786487 TB786487 JF786487 C786487:D786487 WVR720951 WLV720951 WBZ720951 VSD720951 VIH720951 UYL720951 UOP720951 UET720951 TUX720951 TLB720951 TBF720951 SRJ720951 SHN720951 RXR720951 RNV720951 RDZ720951 QUD720951 QKH720951 QAL720951 PQP720951 PGT720951 OWX720951 ONB720951 ODF720951 NTJ720951 NJN720951 MZR720951 MPV720951 MFZ720951 LWD720951 LMH720951 LCL720951 KSP720951 KIT720951 JYX720951 JPB720951 JFF720951 IVJ720951 ILN720951 IBR720951 HRV720951 HHZ720951 GYD720951 GOH720951 GEL720951 FUP720951 FKT720951 FAX720951 ERB720951 EHF720951 DXJ720951 DNN720951 DDR720951 CTV720951 CJZ720951 CAD720951 BQH720951 BGL720951 AWP720951 AMT720951 ACX720951 TB720951 JF720951 C720951:D720951 WVR655415 WLV655415 WBZ655415 VSD655415 VIH655415 UYL655415 UOP655415 UET655415 TUX655415 TLB655415 TBF655415 SRJ655415 SHN655415 RXR655415 RNV655415 RDZ655415 QUD655415 QKH655415 QAL655415 PQP655415 PGT655415 OWX655415 ONB655415 ODF655415 NTJ655415 NJN655415 MZR655415 MPV655415 MFZ655415 LWD655415 LMH655415 LCL655415 KSP655415 KIT655415 JYX655415 JPB655415 JFF655415 IVJ655415 ILN655415 IBR655415 HRV655415 HHZ655415 GYD655415 GOH655415 GEL655415 FUP655415 FKT655415 FAX655415 ERB655415 EHF655415 DXJ655415 DNN655415 DDR655415 CTV655415 CJZ655415 CAD655415 BQH655415 BGL655415 AWP655415 AMT655415 ACX655415 TB655415 JF655415 C655415:D655415 WVR589879 WLV589879 WBZ589879 VSD589879 VIH589879 UYL589879 UOP589879 UET589879 TUX589879 TLB589879 TBF589879 SRJ589879 SHN589879 RXR589879 RNV589879 RDZ589879 QUD589879 QKH589879 QAL589879 PQP589879 PGT589879 OWX589879 ONB589879 ODF589879 NTJ589879 NJN589879 MZR589879 MPV589879 MFZ589879 LWD589879 LMH589879 LCL589879 KSP589879 KIT589879 JYX589879 JPB589879 JFF589879 IVJ589879 ILN589879 IBR589879 HRV589879 HHZ589879 GYD589879 GOH589879 GEL589879 FUP589879 FKT589879 FAX589879 ERB589879 EHF589879 DXJ589879 DNN589879 DDR589879 CTV589879 CJZ589879 CAD589879 BQH589879 BGL589879 AWP589879 AMT589879 ACX589879 TB589879 JF589879 C589879:D589879 WVR524343 WLV524343 WBZ524343 VSD524343 VIH524343 UYL524343 UOP524343 UET524343 TUX524343 TLB524343 TBF524343 SRJ524343 SHN524343 RXR524343 RNV524343 RDZ524343 QUD524343 QKH524343 QAL524343 PQP524343 PGT524343 OWX524343 ONB524343 ODF524343 NTJ524343 NJN524343 MZR524343 MPV524343 MFZ524343 LWD524343 LMH524343 LCL524343 KSP524343 KIT524343 JYX524343 JPB524343 JFF524343 IVJ524343 ILN524343 IBR524343 HRV524343 HHZ524343 GYD524343 GOH524343 GEL524343 FUP524343 FKT524343 FAX524343 ERB524343 EHF524343 DXJ524343 DNN524343 DDR524343 CTV524343 CJZ524343 CAD524343 BQH524343 BGL524343 AWP524343 AMT524343 ACX524343 TB524343 JF524343 C524343:D524343 WVR458807 WLV458807 WBZ458807 VSD458807 VIH458807 UYL458807 UOP458807 UET458807 TUX458807 TLB458807 TBF458807 SRJ458807 SHN458807 RXR458807 RNV458807 RDZ458807 QUD458807 QKH458807 QAL458807 PQP458807 PGT458807 OWX458807 ONB458807 ODF458807 NTJ458807 NJN458807 MZR458807 MPV458807 MFZ458807 LWD458807 LMH458807 LCL458807 KSP458807 KIT458807 JYX458807 JPB458807 JFF458807 IVJ458807 ILN458807 IBR458807 HRV458807 HHZ458807 GYD458807 GOH458807 GEL458807 FUP458807 FKT458807 FAX458807 ERB458807 EHF458807 DXJ458807 DNN458807 DDR458807 CTV458807 CJZ458807 CAD458807 BQH458807 BGL458807 AWP458807 AMT458807 ACX458807 TB458807 JF458807 C458807:D458807 WVR393271 WLV393271 WBZ393271 VSD393271 VIH393271 UYL393271 UOP393271 UET393271 TUX393271 TLB393271 TBF393271 SRJ393271 SHN393271 RXR393271 RNV393271 RDZ393271 QUD393271 QKH393271 QAL393271 PQP393271 PGT393271 OWX393271 ONB393271 ODF393271 NTJ393271 NJN393271 MZR393271 MPV393271 MFZ393271 LWD393271 LMH393271 LCL393271 KSP393271 KIT393271 JYX393271 JPB393271 JFF393271 IVJ393271 ILN393271 IBR393271 HRV393271 HHZ393271 GYD393271 GOH393271 GEL393271 FUP393271 FKT393271 FAX393271 ERB393271 EHF393271 DXJ393271 DNN393271 DDR393271 CTV393271 CJZ393271 CAD393271 BQH393271 BGL393271 AWP393271 AMT393271 ACX393271 TB393271 JF393271 C393271:D393271 WVR327735 WLV327735 WBZ327735 VSD327735 VIH327735 UYL327735 UOP327735 UET327735 TUX327735 TLB327735 TBF327735 SRJ327735 SHN327735 RXR327735 RNV327735 RDZ327735 QUD327735 QKH327735 QAL327735 PQP327735 PGT327735 OWX327735 ONB327735 ODF327735 NTJ327735 NJN327735 MZR327735 MPV327735 MFZ327735 LWD327735 LMH327735 LCL327735 KSP327735 KIT327735 JYX327735 JPB327735 JFF327735 IVJ327735 ILN327735 IBR327735 HRV327735 HHZ327735 GYD327735 GOH327735 GEL327735 FUP327735 FKT327735 FAX327735 ERB327735 EHF327735 DXJ327735 DNN327735 DDR327735 CTV327735 CJZ327735 CAD327735 BQH327735 BGL327735 AWP327735 AMT327735 ACX327735 TB327735 JF327735 C327735:D327735 WVR262199 WLV262199 WBZ262199 VSD262199 VIH262199 UYL262199 UOP262199 UET262199 TUX262199 TLB262199 TBF262199 SRJ262199 SHN262199 RXR262199 RNV262199 RDZ262199 QUD262199 QKH262199 QAL262199 PQP262199 PGT262199 OWX262199 ONB262199 ODF262199 NTJ262199 NJN262199 MZR262199 MPV262199 MFZ262199 LWD262199 LMH262199 LCL262199 KSP262199 KIT262199 JYX262199 JPB262199 JFF262199 IVJ262199 ILN262199 IBR262199 HRV262199 HHZ262199 GYD262199 GOH262199 GEL262199 FUP262199 FKT262199 FAX262199 ERB262199 EHF262199 DXJ262199 DNN262199 DDR262199 CTV262199 CJZ262199 CAD262199 BQH262199 BGL262199 AWP262199 AMT262199 ACX262199 TB262199 JF262199 C262199:D262199 WVR196663 WLV196663 WBZ196663 VSD196663 VIH196663 UYL196663 UOP196663 UET196663 TUX196663 TLB196663 TBF196663 SRJ196663 SHN196663 RXR196663 RNV196663 RDZ196663 QUD196663 QKH196663 QAL196663 PQP196663 PGT196663 OWX196663 ONB196663 ODF196663 NTJ196663 NJN196663 MZR196663 MPV196663 MFZ196663 LWD196663 LMH196663 LCL196663 KSP196663 KIT196663 JYX196663 JPB196663 JFF196663 IVJ196663 ILN196663 IBR196663 HRV196663 HHZ196663 GYD196663 GOH196663 GEL196663 FUP196663 FKT196663 FAX196663 ERB196663 EHF196663 DXJ196663 DNN196663 DDR196663 CTV196663 CJZ196663 CAD196663 BQH196663 BGL196663 AWP196663 AMT196663 ACX196663 TB196663 JF196663 C196663:D196663 WVR131127 WLV131127 WBZ131127 VSD131127 VIH131127 UYL131127 UOP131127 UET131127 TUX131127 TLB131127 TBF131127 SRJ131127 SHN131127 RXR131127 RNV131127 RDZ131127 QUD131127 QKH131127 QAL131127 PQP131127 PGT131127 OWX131127 ONB131127 ODF131127 NTJ131127 NJN131127 MZR131127 MPV131127 MFZ131127 LWD131127 LMH131127 LCL131127 KSP131127 KIT131127 JYX131127 JPB131127 JFF131127 IVJ131127 ILN131127 IBR131127 HRV131127 HHZ131127 GYD131127 GOH131127 GEL131127 FUP131127 FKT131127 FAX131127 ERB131127 EHF131127 DXJ131127 DNN131127 DDR131127 CTV131127 CJZ131127 CAD131127 BQH131127 BGL131127 AWP131127 AMT131127 ACX131127 TB131127 JF131127 C131127:D131127 WVR65591 WLV65591 WBZ65591 VSD65591 VIH65591 UYL65591 UOP65591 UET65591 TUX65591 TLB65591 TBF65591 SRJ65591 SHN65591 RXR65591 RNV65591 RDZ65591 QUD65591 QKH65591 QAL65591 PQP65591 PGT65591 OWX65591 ONB65591 ODF65591 NTJ65591 NJN65591 MZR65591 MPV65591 MFZ65591 LWD65591 LMH65591 LCL65591 KSP65591 KIT65591 JYX65591 JPB65591 JFF65591 IVJ65591 ILN65591 IBR65591 HRV65591 HHZ65591 GYD65591 GOH65591 GEL65591 FUP65591 FKT65591 FAX65591 ERB65591 EHF65591 DXJ65591 DNN65591 DDR65591 CTV65591 CJZ65591 CAD65591 BQH65591 BGL65591 AWP65591 AMT65591 ACX65591 TB65591 JF65591 C65591:D65591">
      <formula1>0</formula1>
      <formula2>10000</formula2>
    </dataValidation>
    <dataValidation type="textLength" errorStyle="information" allowBlank="1" showInputMessage="1" error="XLBVal:5=16500_x000d_&#10;" sqref="B65592 WVQ983096 WLU983096 WBY983096 VSC983096 VIG983096 UYK983096 UOO983096 UES983096 TUW983096 TLA983096 TBE983096 SRI983096 SHM983096 RXQ983096 RNU983096 RDY983096 QUC983096 QKG983096 QAK983096 PQO983096 PGS983096 OWW983096 ONA983096 ODE983096 NTI983096 NJM983096 MZQ983096 MPU983096 MFY983096 LWC983096 LMG983096 LCK983096 KSO983096 KIS983096 JYW983096 JPA983096 JFE983096 IVI983096 ILM983096 IBQ983096 HRU983096 HHY983096 GYC983096 GOG983096 GEK983096 FUO983096 FKS983096 FAW983096 ERA983096 EHE983096 DXI983096 DNM983096 DDQ983096 CTU983096 CJY983096 CAC983096 BQG983096 BGK983096 AWO983096 AMS983096 ACW983096 TA983096 JE983096 B983096 WVQ917560 WLU917560 WBY917560 VSC917560 VIG917560 UYK917560 UOO917560 UES917560 TUW917560 TLA917560 TBE917560 SRI917560 SHM917560 RXQ917560 RNU917560 RDY917560 QUC917560 QKG917560 QAK917560 PQO917560 PGS917560 OWW917560 ONA917560 ODE917560 NTI917560 NJM917560 MZQ917560 MPU917560 MFY917560 LWC917560 LMG917560 LCK917560 KSO917560 KIS917560 JYW917560 JPA917560 JFE917560 IVI917560 ILM917560 IBQ917560 HRU917560 HHY917560 GYC917560 GOG917560 GEK917560 FUO917560 FKS917560 FAW917560 ERA917560 EHE917560 DXI917560 DNM917560 DDQ917560 CTU917560 CJY917560 CAC917560 BQG917560 BGK917560 AWO917560 AMS917560 ACW917560 TA917560 JE917560 B917560 WVQ852024 WLU852024 WBY852024 VSC852024 VIG852024 UYK852024 UOO852024 UES852024 TUW852024 TLA852024 TBE852024 SRI852024 SHM852024 RXQ852024 RNU852024 RDY852024 QUC852024 QKG852024 QAK852024 PQO852024 PGS852024 OWW852024 ONA852024 ODE852024 NTI852024 NJM852024 MZQ852024 MPU852024 MFY852024 LWC852024 LMG852024 LCK852024 KSO852024 KIS852024 JYW852024 JPA852024 JFE852024 IVI852024 ILM852024 IBQ852024 HRU852024 HHY852024 GYC852024 GOG852024 GEK852024 FUO852024 FKS852024 FAW852024 ERA852024 EHE852024 DXI852024 DNM852024 DDQ852024 CTU852024 CJY852024 CAC852024 BQG852024 BGK852024 AWO852024 AMS852024 ACW852024 TA852024 JE852024 B852024 WVQ786488 WLU786488 WBY786488 VSC786488 VIG786488 UYK786488 UOO786488 UES786488 TUW786488 TLA786488 TBE786488 SRI786488 SHM786488 RXQ786488 RNU786488 RDY786488 QUC786488 QKG786488 QAK786488 PQO786488 PGS786488 OWW786488 ONA786488 ODE786488 NTI786488 NJM786488 MZQ786488 MPU786488 MFY786488 LWC786488 LMG786488 LCK786488 KSO786488 KIS786488 JYW786488 JPA786488 JFE786488 IVI786488 ILM786488 IBQ786488 HRU786488 HHY786488 GYC786488 GOG786488 GEK786488 FUO786488 FKS786488 FAW786488 ERA786488 EHE786488 DXI786488 DNM786488 DDQ786488 CTU786488 CJY786488 CAC786488 BQG786488 BGK786488 AWO786488 AMS786488 ACW786488 TA786488 JE786488 B786488 WVQ720952 WLU720952 WBY720952 VSC720952 VIG720952 UYK720952 UOO720952 UES720952 TUW720952 TLA720952 TBE720952 SRI720952 SHM720952 RXQ720952 RNU720952 RDY720952 QUC720952 QKG720952 QAK720952 PQO720952 PGS720952 OWW720952 ONA720952 ODE720952 NTI720952 NJM720952 MZQ720952 MPU720952 MFY720952 LWC720952 LMG720952 LCK720952 KSO720952 KIS720952 JYW720952 JPA720952 JFE720952 IVI720952 ILM720952 IBQ720952 HRU720952 HHY720952 GYC720952 GOG720952 GEK720952 FUO720952 FKS720952 FAW720952 ERA720952 EHE720952 DXI720952 DNM720952 DDQ720952 CTU720952 CJY720952 CAC720952 BQG720952 BGK720952 AWO720952 AMS720952 ACW720952 TA720952 JE720952 B720952 WVQ655416 WLU655416 WBY655416 VSC655416 VIG655416 UYK655416 UOO655416 UES655416 TUW655416 TLA655416 TBE655416 SRI655416 SHM655416 RXQ655416 RNU655416 RDY655416 QUC655416 QKG655416 QAK655416 PQO655416 PGS655416 OWW655416 ONA655416 ODE655416 NTI655416 NJM655416 MZQ655416 MPU655416 MFY655416 LWC655416 LMG655416 LCK655416 KSO655416 KIS655416 JYW655416 JPA655416 JFE655416 IVI655416 ILM655416 IBQ655416 HRU655416 HHY655416 GYC655416 GOG655416 GEK655416 FUO655416 FKS655416 FAW655416 ERA655416 EHE655416 DXI655416 DNM655416 DDQ655416 CTU655416 CJY655416 CAC655416 BQG655416 BGK655416 AWO655416 AMS655416 ACW655416 TA655416 JE655416 B655416 WVQ589880 WLU589880 WBY589880 VSC589880 VIG589880 UYK589880 UOO589880 UES589880 TUW589880 TLA589880 TBE589880 SRI589880 SHM589880 RXQ589880 RNU589880 RDY589880 QUC589880 QKG589880 QAK589880 PQO589880 PGS589880 OWW589880 ONA589880 ODE589880 NTI589880 NJM589880 MZQ589880 MPU589880 MFY589880 LWC589880 LMG589880 LCK589880 KSO589880 KIS589880 JYW589880 JPA589880 JFE589880 IVI589880 ILM589880 IBQ589880 HRU589880 HHY589880 GYC589880 GOG589880 GEK589880 FUO589880 FKS589880 FAW589880 ERA589880 EHE589880 DXI589880 DNM589880 DDQ589880 CTU589880 CJY589880 CAC589880 BQG589880 BGK589880 AWO589880 AMS589880 ACW589880 TA589880 JE589880 B589880 WVQ524344 WLU524344 WBY524344 VSC524344 VIG524344 UYK524344 UOO524344 UES524344 TUW524344 TLA524344 TBE524344 SRI524344 SHM524344 RXQ524344 RNU524344 RDY524344 QUC524344 QKG524344 QAK524344 PQO524344 PGS524344 OWW524344 ONA524344 ODE524344 NTI524344 NJM524344 MZQ524344 MPU524344 MFY524344 LWC524344 LMG524344 LCK524344 KSO524344 KIS524344 JYW524344 JPA524344 JFE524344 IVI524344 ILM524344 IBQ524344 HRU524344 HHY524344 GYC524344 GOG524344 GEK524344 FUO524344 FKS524344 FAW524344 ERA524344 EHE524344 DXI524344 DNM524344 DDQ524344 CTU524344 CJY524344 CAC524344 BQG524344 BGK524344 AWO524344 AMS524344 ACW524344 TA524344 JE524344 B524344 WVQ458808 WLU458808 WBY458808 VSC458808 VIG458808 UYK458808 UOO458808 UES458808 TUW458808 TLA458808 TBE458808 SRI458808 SHM458808 RXQ458808 RNU458808 RDY458808 QUC458808 QKG458808 QAK458808 PQO458808 PGS458808 OWW458808 ONA458808 ODE458808 NTI458808 NJM458808 MZQ458808 MPU458808 MFY458808 LWC458808 LMG458808 LCK458808 KSO458808 KIS458808 JYW458808 JPA458808 JFE458808 IVI458808 ILM458808 IBQ458808 HRU458808 HHY458808 GYC458808 GOG458808 GEK458808 FUO458808 FKS458808 FAW458808 ERA458808 EHE458808 DXI458808 DNM458808 DDQ458808 CTU458808 CJY458808 CAC458808 BQG458808 BGK458808 AWO458808 AMS458808 ACW458808 TA458808 JE458808 B458808 WVQ393272 WLU393272 WBY393272 VSC393272 VIG393272 UYK393272 UOO393272 UES393272 TUW393272 TLA393272 TBE393272 SRI393272 SHM393272 RXQ393272 RNU393272 RDY393272 QUC393272 QKG393272 QAK393272 PQO393272 PGS393272 OWW393272 ONA393272 ODE393272 NTI393272 NJM393272 MZQ393272 MPU393272 MFY393272 LWC393272 LMG393272 LCK393272 KSO393272 KIS393272 JYW393272 JPA393272 JFE393272 IVI393272 ILM393272 IBQ393272 HRU393272 HHY393272 GYC393272 GOG393272 GEK393272 FUO393272 FKS393272 FAW393272 ERA393272 EHE393272 DXI393272 DNM393272 DDQ393272 CTU393272 CJY393272 CAC393272 BQG393272 BGK393272 AWO393272 AMS393272 ACW393272 TA393272 JE393272 B393272 WVQ327736 WLU327736 WBY327736 VSC327736 VIG327736 UYK327736 UOO327736 UES327736 TUW327736 TLA327736 TBE327736 SRI327736 SHM327736 RXQ327736 RNU327736 RDY327736 QUC327736 QKG327736 QAK327736 PQO327736 PGS327736 OWW327736 ONA327736 ODE327736 NTI327736 NJM327736 MZQ327736 MPU327736 MFY327736 LWC327736 LMG327736 LCK327736 KSO327736 KIS327736 JYW327736 JPA327736 JFE327736 IVI327736 ILM327736 IBQ327736 HRU327736 HHY327736 GYC327736 GOG327736 GEK327736 FUO327736 FKS327736 FAW327736 ERA327736 EHE327736 DXI327736 DNM327736 DDQ327736 CTU327736 CJY327736 CAC327736 BQG327736 BGK327736 AWO327736 AMS327736 ACW327736 TA327736 JE327736 B327736 WVQ262200 WLU262200 WBY262200 VSC262200 VIG262200 UYK262200 UOO262200 UES262200 TUW262200 TLA262200 TBE262200 SRI262200 SHM262200 RXQ262200 RNU262200 RDY262200 QUC262200 QKG262200 QAK262200 PQO262200 PGS262200 OWW262200 ONA262200 ODE262200 NTI262200 NJM262200 MZQ262200 MPU262200 MFY262200 LWC262200 LMG262200 LCK262200 KSO262200 KIS262200 JYW262200 JPA262200 JFE262200 IVI262200 ILM262200 IBQ262200 HRU262200 HHY262200 GYC262200 GOG262200 GEK262200 FUO262200 FKS262200 FAW262200 ERA262200 EHE262200 DXI262200 DNM262200 DDQ262200 CTU262200 CJY262200 CAC262200 BQG262200 BGK262200 AWO262200 AMS262200 ACW262200 TA262200 JE262200 B262200 WVQ196664 WLU196664 WBY196664 VSC196664 VIG196664 UYK196664 UOO196664 UES196664 TUW196664 TLA196664 TBE196664 SRI196664 SHM196664 RXQ196664 RNU196664 RDY196664 QUC196664 QKG196664 QAK196664 PQO196664 PGS196664 OWW196664 ONA196664 ODE196664 NTI196664 NJM196664 MZQ196664 MPU196664 MFY196664 LWC196664 LMG196664 LCK196664 KSO196664 KIS196664 JYW196664 JPA196664 JFE196664 IVI196664 ILM196664 IBQ196664 HRU196664 HHY196664 GYC196664 GOG196664 GEK196664 FUO196664 FKS196664 FAW196664 ERA196664 EHE196664 DXI196664 DNM196664 DDQ196664 CTU196664 CJY196664 CAC196664 BQG196664 BGK196664 AWO196664 AMS196664 ACW196664 TA196664 JE196664 B196664 WVQ131128 WLU131128 WBY131128 VSC131128 VIG131128 UYK131128 UOO131128 UES131128 TUW131128 TLA131128 TBE131128 SRI131128 SHM131128 RXQ131128 RNU131128 RDY131128 QUC131128 QKG131128 QAK131128 PQO131128 PGS131128 OWW131128 ONA131128 ODE131128 NTI131128 NJM131128 MZQ131128 MPU131128 MFY131128 LWC131128 LMG131128 LCK131128 KSO131128 KIS131128 JYW131128 JPA131128 JFE131128 IVI131128 ILM131128 IBQ131128 HRU131128 HHY131128 GYC131128 GOG131128 GEK131128 FUO131128 FKS131128 FAW131128 ERA131128 EHE131128 DXI131128 DNM131128 DDQ131128 CTU131128 CJY131128 CAC131128 BQG131128 BGK131128 AWO131128 AMS131128 ACW131128 TA131128 JE131128 B131128 WVQ65592 WLU65592 WBY65592 VSC65592 VIG65592 UYK65592 UOO65592 UES65592 TUW65592 TLA65592 TBE65592 SRI65592 SHM65592 RXQ65592 RNU65592 RDY65592 QUC65592 QKG65592 QAK65592 PQO65592 PGS65592 OWW65592 ONA65592 ODE65592 NTI65592 NJM65592 MZQ65592 MPU65592 MFY65592 LWC65592 LMG65592 LCK65592 KSO65592 KIS65592 JYW65592 JPA65592 JFE65592 IVI65592 ILM65592 IBQ65592 HRU65592 HHY65592 GYC65592 GOG65592 GEK65592 FUO65592 FKS65592 FAW65592 ERA65592 EHE65592 DXI65592 DNM65592 DDQ65592 CTU65592 CJY65592 CAC65592 BQG65592 BGK65592 AWO65592 AMS65592 ACW65592 TA65592 JE65592">
      <formula1>0</formula1>
      <formula2>10000</formula2>
    </dataValidation>
    <dataValidation type="textLength" errorStyle="information" allowBlank="1" showInputMessage="1" error="XLBVal:5=2.52612182199522E-02_x000d_&#10;" sqref="C65592:D65592 WVR983096 WLV983096 WBZ983096 VSD983096 VIH983096 UYL983096 UOP983096 UET983096 TUX983096 TLB983096 TBF983096 SRJ983096 SHN983096 RXR983096 RNV983096 RDZ983096 QUD983096 QKH983096 QAL983096 PQP983096 PGT983096 OWX983096 ONB983096 ODF983096 NTJ983096 NJN983096 MZR983096 MPV983096 MFZ983096 LWD983096 LMH983096 LCL983096 KSP983096 KIT983096 JYX983096 JPB983096 JFF983096 IVJ983096 ILN983096 IBR983096 HRV983096 HHZ983096 GYD983096 GOH983096 GEL983096 FUP983096 FKT983096 FAX983096 ERB983096 EHF983096 DXJ983096 DNN983096 DDR983096 CTV983096 CJZ983096 CAD983096 BQH983096 BGL983096 AWP983096 AMT983096 ACX983096 TB983096 JF983096 C983096:D983096 WVR917560 WLV917560 WBZ917560 VSD917560 VIH917560 UYL917560 UOP917560 UET917560 TUX917560 TLB917560 TBF917560 SRJ917560 SHN917560 RXR917560 RNV917560 RDZ917560 QUD917560 QKH917560 QAL917560 PQP917560 PGT917560 OWX917560 ONB917560 ODF917560 NTJ917560 NJN917560 MZR917560 MPV917560 MFZ917560 LWD917560 LMH917560 LCL917560 KSP917560 KIT917560 JYX917560 JPB917560 JFF917560 IVJ917560 ILN917560 IBR917560 HRV917560 HHZ917560 GYD917560 GOH917560 GEL917560 FUP917560 FKT917560 FAX917560 ERB917560 EHF917560 DXJ917560 DNN917560 DDR917560 CTV917560 CJZ917560 CAD917560 BQH917560 BGL917560 AWP917560 AMT917560 ACX917560 TB917560 JF917560 C917560:D917560 WVR852024 WLV852024 WBZ852024 VSD852024 VIH852024 UYL852024 UOP852024 UET852024 TUX852024 TLB852024 TBF852024 SRJ852024 SHN852024 RXR852024 RNV852024 RDZ852024 QUD852024 QKH852024 QAL852024 PQP852024 PGT852024 OWX852024 ONB852024 ODF852024 NTJ852024 NJN852024 MZR852024 MPV852024 MFZ852024 LWD852024 LMH852024 LCL852024 KSP852024 KIT852024 JYX852024 JPB852024 JFF852024 IVJ852024 ILN852024 IBR852024 HRV852024 HHZ852024 GYD852024 GOH852024 GEL852024 FUP852024 FKT852024 FAX852024 ERB852024 EHF852024 DXJ852024 DNN852024 DDR852024 CTV852024 CJZ852024 CAD852024 BQH852024 BGL852024 AWP852024 AMT852024 ACX852024 TB852024 JF852024 C852024:D852024 WVR786488 WLV786488 WBZ786488 VSD786488 VIH786488 UYL786488 UOP786488 UET786488 TUX786488 TLB786488 TBF786488 SRJ786488 SHN786488 RXR786488 RNV786488 RDZ786488 QUD786488 QKH786488 QAL786488 PQP786488 PGT786488 OWX786488 ONB786488 ODF786488 NTJ786488 NJN786488 MZR786488 MPV786488 MFZ786488 LWD786488 LMH786488 LCL786488 KSP786488 KIT786488 JYX786488 JPB786488 JFF786488 IVJ786488 ILN786488 IBR786488 HRV786488 HHZ786488 GYD786488 GOH786488 GEL786488 FUP786488 FKT786488 FAX786488 ERB786488 EHF786488 DXJ786488 DNN786488 DDR786488 CTV786488 CJZ786488 CAD786488 BQH786488 BGL786488 AWP786488 AMT786488 ACX786488 TB786488 JF786488 C786488:D786488 WVR720952 WLV720952 WBZ720952 VSD720952 VIH720952 UYL720952 UOP720952 UET720952 TUX720952 TLB720952 TBF720952 SRJ720952 SHN720952 RXR720952 RNV720952 RDZ720952 QUD720952 QKH720952 QAL720952 PQP720952 PGT720952 OWX720952 ONB720952 ODF720952 NTJ720952 NJN720952 MZR720952 MPV720952 MFZ720952 LWD720952 LMH720952 LCL720952 KSP720952 KIT720952 JYX720952 JPB720952 JFF720952 IVJ720952 ILN720952 IBR720952 HRV720952 HHZ720952 GYD720952 GOH720952 GEL720952 FUP720952 FKT720952 FAX720952 ERB720952 EHF720952 DXJ720952 DNN720952 DDR720952 CTV720952 CJZ720952 CAD720952 BQH720952 BGL720952 AWP720952 AMT720952 ACX720952 TB720952 JF720952 C720952:D720952 WVR655416 WLV655416 WBZ655416 VSD655416 VIH655416 UYL655416 UOP655416 UET655416 TUX655416 TLB655416 TBF655416 SRJ655416 SHN655416 RXR655416 RNV655416 RDZ655416 QUD655416 QKH655416 QAL655416 PQP655416 PGT655416 OWX655416 ONB655416 ODF655416 NTJ655416 NJN655416 MZR655416 MPV655416 MFZ655416 LWD655416 LMH655416 LCL655416 KSP655416 KIT655416 JYX655416 JPB655416 JFF655416 IVJ655416 ILN655416 IBR655416 HRV655416 HHZ655416 GYD655416 GOH655416 GEL655416 FUP655416 FKT655416 FAX655416 ERB655416 EHF655416 DXJ655416 DNN655416 DDR655416 CTV655416 CJZ655416 CAD655416 BQH655416 BGL655416 AWP655416 AMT655416 ACX655416 TB655416 JF655416 C655416:D655416 WVR589880 WLV589880 WBZ589880 VSD589880 VIH589880 UYL589880 UOP589880 UET589880 TUX589880 TLB589880 TBF589880 SRJ589880 SHN589880 RXR589880 RNV589880 RDZ589880 QUD589880 QKH589880 QAL589880 PQP589880 PGT589880 OWX589880 ONB589880 ODF589880 NTJ589880 NJN589880 MZR589880 MPV589880 MFZ589880 LWD589880 LMH589880 LCL589880 KSP589880 KIT589880 JYX589880 JPB589880 JFF589880 IVJ589880 ILN589880 IBR589880 HRV589880 HHZ589880 GYD589880 GOH589880 GEL589880 FUP589880 FKT589880 FAX589880 ERB589880 EHF589880 DXJ589880 DNN589880 DDR589880 CTV589880 CJZ589880 CAD589880 BQH589880 BGL589880 AWP589880 AMT589880 ACX589880 TB589880 JF589880 C589880:D589880 WVR524344 WLV524344 WBZ524344 VSD524344 VIH524344 UYL524344 UOP524344 UET524344 TUX524344 TLB524344 TBF524344 SRJ524344 SHN524344 RXR524344 RNV524344 RDZ524344 QUD524344 QKH524344 QAL524344 PQP524344 PGT524344 OWX524344 ONB524344 ODF524344 NTJ524344 NJN524344 MZR524344 MPV524344 MFZ524344 LWD524344 LMH524344 LCL524344 KSP524344 KIT524344 JYX524344 JPB524344 JFF524344 IVJ524344 ILN524344 IBR524344 HRV524344 HHZ524344 GYD524344 GOH524344 GEL524344 FUP524344 FKT524344 FAX524344 ERB524344 EHF524344 DXJ524344 DNN524344 DDR524344 CTV524344 CJZ524344 CAD524344 BQH524344 BGL524344 AWP524344 AMT524344 ACX524344 TB524344 JF524344 C524344:D524344 WVR458808 WLV458808 WBZ458808 VSD458808 VIH458808 UYL458808 UOP458808 UET458808 TUX458808 TLB458808 TBF458808 SRJ458808 SHN458808 RXR458808 RNV458808 RDZ458808 QUD458808 QKH458808 QAL458808 PQP458808 PGT458808 OWX458808 ONB458808 ODF458808 NTJ458808 NJN458808 MZR458808 MPV458808 MFZ458808 LWD458808 LMH458808 LCL458808 KSP458808 KIT458808 JYX458808 JPB458808 JFF458808 IVJ458808 ILN458808 IBR458808 HRV458808 HHZ458808 GYD458808 GOH458808 GEL458808 FUP458808 FKT458808 FAX458808 ERB458808 EHF458808 DXJ458808 DNN458808 DDR458808 CTV458808 CJZ458808 CAD458808 BQH458808 BGL458808 AWP458808 AMT458808 ACX458808 TB458808 JF458808 C458808:D458808 WVR393272 WLV393272 WBZ393272 VSD393272 VIH393272 UYL393272 UOP393272 UET393272 TUX393272 TLB393272 TBF393272 SRJ393272 SHN393272 RXR393272 RNV393272 RDZ393272 QUD393272 QKH393272 QAL393272 PQP393272 PGT393272 OWX393272 ONB393272 ODF393272 NTJ393272 NJN393272 MZR393272 MPV393272 MFZ393272 LWD393272 LMH393272 LCL393272 KSP393272 KIT393272 JYX393272 JPB393272 JFF393272 IVJ393272 ILN393272 IBR393272 HRV393272 HHZ393272 GYD393272 GOH393272 GEL393272 FUP393272 FKT393272 FAX393272 ERB393272 EHF393272 DXJ393272 DNN393272 DDR393272 CTV393272 CJZ393272 CAD393272 BQH393272 BGL393272 AWP393272 AMT393272 ACX393272 TB393272 JF393272 C393272:D393272 WVR327736 WLV327736 WBZ327736 VSD327736 VIH327736 UYL327736 UOP327736 UET327736 TUX327736 TLB327736 TBF327736 SRJ327736 SHN327736 RXR327736 RNV327736 RDZ327736 QUD327736 QKH327736 QAL327736 PQP327736 PGT327736 OWX327736 ONB327736 ODF327736 NTJ327736 NJN327736 MZR327736 MPV327736 MFZ327736 LWD327736 LMH327736 LCL327736 KSP327736 KIT327736 JYX327736 JPB327736 JFF327736 IVJ327736 ILN327736 IBR327736 HRV327736 HHZ327736 GYD327736 GOH327736 GEL327736 FUP327736 FKT327736 FAX327736 ERB327736 EHF327736 DXJ327736 DNN327736 DDR327736 CTV327736 CJZ327736 CAD327736 BQH327736 BGL327736 AWP327736 AMT327736 ACX327736 TB327736 JF327736 C327736:D327736 WVR262200 WLV262200 WBZ262200 VSD262200 VIH262200 UYL262200 UOP262200 UET262200 TUX262200 TLB262200 TBF262200 SRJ262200 SHN262200 RXR262200 RNV262200 RDZ262200 QUD262200 QKH262200 QAL262200 PQP262200 PGT262200 OWX262200 ONB262200 ODF262200 NTJ262200 NJN262200 MZR262200 MPV262200 MFZ262200 LWD262200 LMH262200 LCL262200 KSP262200 KIT262200 JYX262200 JPB262200 JFF262200 IVJ262200 ILN262200 IBR262200 HRV262200 HHZ262200 GYD262200 GOH262200 GEL262200 FUP262200 FKT262200 FAX262200 ERB262200 EHF262200 DXJ262200 DNN262200 DDR262200 CTV262200 CJZ262200 CAD262200 BQH262200 BGL262200 AWP262200 AMT262200 ACX262200 TB262200 JF262200 C262200:D262200 WVR196664 WLV196664 WBZ196664 VSD196664 VIH196664 UYL196664 UOP196664 UET196664 TUX196664 TLB196664 TBF196664 SRJ196664 SHN196664 RXR196664 RNV196664 RDZ196664 QUD196664 QKH196664 QAL196664 PQP196664 PGT196664 OWX196664 ONB196664 ODF196664 NTJ196664 NJN196664 MZR196664 MPV196664 MFZ196664 LWD196664 LMH196664 LCL196664 KSP196664 KIT196664 JYX196664 JPB196664 JFF196664 IVJ196664 ILN196664 IBR196664 HRV196664 HHZ196664 GYD196664 GOH196664 GEL196664 FUP196664 FKT196664 FAX196664 ERB196664 EHF196664 DXJ196664 DNN196664 DDR196664 CTV196664 CJZ196664 CAD196664 BQH196664 BGL196664 AWP196664 AMT196664 ACX196664 TB196664 JF196664 C196664:D196664 WVR131128 WLV131128 WBZ131128 VSD131128 VIH131128 UYL131128 UOP131128 UET131128 TUX131128 TLB131128 TBF131128 SRJ131128 SHN131128 RXR131128 RNV131128 RDZ131128 QUD131128 QKH131128 QAL131128 PQP131128 PGT131128 OWX131128 ONB131128 ODF131128 NTJ131128 NJN131128 MZR131128 MPV131128 MFZ131128 LWD131128 LMH131128 LCL131128 KSP131128 KIT131128 JYX131128 JPB131128 JFF131128 IVJ131128 ILN131128 IBR131128 HRV131128 HHZ131128 GYD131128 GOH131128 GEL131128 FUP131128 FKT131128 FAX131128 ERB131128 EHF131128 DXJ131128 DNN131128 DDR131128 CTV131128 CJZ131128 CAD131128 BQH131128 BGL131128 AWP131128 AMT131128 ACX131128 TB131128 JF131128 C131128:D131128 WVR65592 WLV65592 WBZ65592 VSD65592 VIH65592 UYL65592 UOP65592 UET65592 TUX65592 TLB65592 TBF65592 SRJ65592 SHN65592 RXR65592 RNV65592 RDZ65592 QUD65592 QKH65592 QAL65592 PQP65592 PGT65592 OWX65592 ONB65592 ODF65592 NTJ65592 NJN65592 MZR65592 MPV65592 MFZ65592 LWD65592 LMH65592 LCL65592 KSP65592 KIT65592 JYX65592 JPB65592 JFF65592 IVJ65592 ILN65592 IBR65592 HRV65592 HHZ65592 GYD65592 GOH65592 GEL65592 FUP65592 FKT65592 FAX65592 ERB65592 EHF65592 DXJ65592 DNN65592 DDR65592 CTV65592 CJZ65592 CAD65592 BQH65592 BGL65592 AWP65592 AMT65592 ACX65592 TB65592 JF65592">
      <formula1>0</formula1>
      <formula2>10000</formula2>
    </dataValidation>
    <dataValidation type="textLength" errorStyle="information" allowBlank="1" showInputMessage="1" error="XLBVal:5=40.5_x000d_&#10;" sqref="B65577 WVQ983081 WLU983081 WBY983081 VSC983081 VIG983081 UYK983081 UOO983081 UES983081 TUW983081 TLA983081 TBE983081 SRI983081 SHM983081 RXQ983081 RNU983081 RDY983081 QUC983081 QKG983081 QAK983081 PQO983081 PGS983081 OWW983081 ONA983081 ODE983081 NTI983081 NJM983081 MZQ983081 MPU983081 MFY983081 LWC983081 LMG983081 LCK983081 KSO983081 KIS983081 JYW983081 JPA983081 JFE983081 IVI983081 ILM983081 IBQ983081 HRU983081 HHY983081 GYC983081 GOG983081 GEK983081 FUO983081 FKS983081 FAW983081 ERA983081 EHE983081 DXI983081 DNM983081 DDQ983081 CTU983081 CJY983081 CAC983081 BQG983081 BGK983081 AWO983081 AMS983081 ACW983081 TA983081 JE983081 B983081 WVQ917545 WLU917545 WBY917545 VSC917545 VIG917545 UYK917545 UOO917545 UES917545 TUW917545 TLA917545 TBE917545 SRI917545 SHM917545 RXQ917545 RNU917545 RDY917545 QUC917545 QKG917545 QAK917545 PQO917545 PGS917545 OWW917545 ONA917545 ODE917545 NTI917545 NJM917545 MZQ917545 MPU917545 MFY917545 LWC917545 LMG917545 LCK917545 KSO917545 KIS917545 JYW917545 JPA917545 JFE917545 IVI917545 ILM917545 IBQ917545 HRU917545 HHY917545 GYC917545 GOG917545 GEK917545 FUO917545 FKS917545 FAW917545 ERA917545 EHE917545 DXI917545 DNM917545 DDQ917545 CTU917545 CJY917545 CAC917545 BQG917545 BGK917545 AWO917545 AMS917545 ACW917545 TA917545 JE917545 B917545 WVQ852009 WLU852009 WBY852009 VSC852009 VIG852009 UYK852009 UOO852009 UES852009 TUW852009 TLA852009 TBE852009 SRI852009 SHM852009 RXQ852009 RNU852009 RDY852009 QUC852009 QKG852009 QAK852009 PQO852009 PGS852009 OWW852009 ONA852009 ODE852009 NTI852009 NJM852009 MZQ852009 MPU852009 MFY852009 LWC852009 LMG852009 LCK852009 KSO852009 KIS852009 JYW852009 JPA852009 JFE852009 IVI852009 ILM852009 IBQ852009 HRU852009 HHY852009 GYC852009 GOG852009 GEK852009 FUO852009 FKS852009 FAW852009 ERA852009 EHE852009 DXI852009 DNM852009 DDQ852009 CTU852009 CJY852009 CAC852009 BQG852009 BGK852009 AWO852009 AMS852009 ACW852009 TA852009 JE852009 B852009 WVQ786473 WLU786473 WBY786473 VSC786473 VIG786473 UYK786473 UOO786473 UES786473 TUW786473 TLA786473 TBE786473 SRI786473 SHM786473 RXQ786473 RNU786473 RDY786473 QUC786473 QKG786473 QAK786473 PQO786473 PGS786473 OWW786473 ONA786473 ODE786473 NTI786473 NJM786473 MZQ786473 MPU786473 MFY786473 LWC786473 LMG786473 LCK786473 KSO786473 KIS786473 JYW786473 JPA786473 JFE786473 IVI786473 ILM786473 IBQ786473 HRU786473 HHY786473 GYC786473 GOG786473 GEK786473 FUO786473 FKS786473 FAW786473 ERA786473 EHE786473 DXI786473 DNM786473 DDQ786473 CTU786473 CJY786473 CAC786473 BQG786473 BGK786473 AWO786473 AMS786473 ACW786473 TA786473 JE786473 B786473 WVQ720937 WLU720937 WBY720937 VSC720937 VIG720937 UYK720937 UOO720937 UES720937 TUW720937 TLA720937 TBE720937 SRI720937 SHM720937 RXQ720937 RNU720937 RDY720937 QUC720937 QKG720937 QAK720937 PQO720937 PGS720937 OWW720937 ONA720937 ODE720937 NTI720937 NJM720937 MZQ720937 MPU720937 MFY720937 LWC720937 LMG720937 LCK720937 KSO720937 KIS720937 JYW720937 JPA720937 JFE720937 IVI720937 ILM720937 IBQ720937 HRU720937 HHY720937 GYC720937 GOG720937 GEK720937 FUO720937 FKS720937 FAW720937 ERA720937 EHE720937 DXI720937 DNM720937 DDQ720937 CTU720937 CJY720937 CAC720937 BQG720937 BGK720937 AWO720937 AMS720937 ACW720937 TA720937 JE720937 B720937 WVQ655401 WLU655401 WBY655401 VSC655401 VIG655401 UYK655401 UOO655401 UES655401 TUW655401 TLA655401 TBE655401 SRI655401 SHM655401 RXQ655401 RNU655401 RDY655401 QUC655401 QKG655401 QAK655401 PQO655401 PGS655401 OWW655401 ONA655401 ODE655401 NTI655401 NJM655401 MZQ655401 MPU655401 MFY655401 LWC655401 LMG655401 LCK655401 KSO655401 KIS655401 JYW655401 JPA655401 JFE655401 IVI655401 ILM655401 IBQ655401 HRU655401 HHY655401 GYC655401 GOG655401 GEK655401 FUO655401 FKS655401 FAW655401 ERA655401 EHE655401 DXI655401 DNM655401 DDQ655401 CTU655401 CJY655401 CAC655401 BQG655401 BGK655401 AWO655401 AMS655401 ACW655401 TA655401 JE655401 B655401 WVQ589865 WLU589865 WBY589865 VSC589865 VIG589865 UYK589865 UOO589865 UES589865 TUW589865 TLA589865 TBE589865 SRI589865 SHM589865 RXQ589865 RNU589865 RDY589865 QUC589865 QKG589865 QAK589865 PQO589865 PGS589865 OWW589865 ONA589865 ODE589865 NTI589865 NJM589865 MZQ589865 MPU589865 MFY589865 LWC589865 LMG589865 LCK589865 KSO589865 KIS589865 JYW589865 JPA589865 JFE589865 IVI589865 ILM589865 IBQ589865 HRU589865 HHY589865 GYC589865 GOG589865 GEK589865 FUO589865 FKS589865 FAW589865 ERA589865 EHE589865 DXI589865 DNM589865 DDQ589865 CTU589865 CJY589865 CAC589865 BQG589865 BGK589865 AWO589865 AMS589865 ACW589865 TA589865 JE589865 B589865 WVQ524329 WLU524329 WBY524329 VSC524329 VIG524329 UYK524329 UOO524329 UES524329 TUW524329 TLA524329 TBE524329 SRI524329 SHM524329 RXQ524329 RNU524329 RDY524329 QUC524329 QKG524329 QAK524329 PQO524329 PGS524329 OWW524329 ONA524329 ODE524329 NTI524329 NJM524329 MZQ524329 MPU524329 MFY524329 LWC524329 LMG524329 LCK524329 KSO524329 KIS524329 JYW524329 JPA524329 JFE524329 IVI524329 ILM524329 IBQ524329 HRU524329 HHY524329 GYC524329 GOG524329 GEK524329 FUO524329 FKS524329 FAW524329 ERA524329 EHE524329 DXI524329 DNM524329 DDQ524329 CTU524329 CJY524329 CAC524329 BQG524329 BGK524329 AWO524329 AMS524329 ACW524329 TA524329 JE524329 B524329 WVQ458793 WLU458793 WBY458793 VSC458793 VIG458793 UYK458793 UOO458793 UES458793 TUW458793 TLA458793 TBE458793 SRI458793 SHM458793 RXQ458793 RNU458793 RDY458793 QUC458793 QKG458793 QAK458793 PQO458793 PGS458793 OWW458793 ONA458793 ODE458793 NTI458793 NJM458793 MZQ458793 MPU458793 MFY458793 LWC458793 LMG458793 LCK458793 KSO458793 KIS458793 JYW458793 JPA458793 JFE458793 IVI458793 ILM458793 IBQ458793 HRU458793 HHY458793 GYC458793 GOG458793 GEK458793 FUO458793 FKS458793 FAW458793 ERA458793 EHE458793 DXI458793 DNM458793 DDQ458793 CTU458793 CJY458793 CAC458793 BQG458793 BGK458793 AWO458793 AMS458793 ACW458793 TA458793 JE458793 B458793 WVQ393257 WLU393257 WBY393257 VSC393257 VIG393257 UYK393257 UOO393257 UES393257 TUW393257 TLA393257 TBE393257 SRI393257 SHM393257 RXQ393257 RNU393257 RDY393257 QUC393257 QKG393257 QAK393257 PQO393257 PGS393257 OWW393257 ONA393257 ODE393257 NTI393257 NJM393257 MZQ393257 MPU393257 MFY393257 LWC393257 LMG393257 LCK393257 KSO393257 KIS393257 JYW393257 JPA393257 JFE393257 IVI393257 ILM393257 IBQ393257 HRU393257 HHY393257 GYC393257 GOG393257 GEK393257 FUO393257 FKS393257 FAW393257 ERA393257 EHE393257 DXI393257 DNM393257 DDQ393257 CTU393257 CJY393257 CAC393257 BQG393257 BGK393257 AWO393257 AMS393257 ACW393257 TA393257 JE393257 B393257 WVQ327721 WLU327721 WBY327721 VSC327721 VIG327721 UYK327721 UOO327721 UES327721 TUW327721 TLA327721 TBE327721 SRI327721 SHM327721 RXQ327721 RNU327721 RDY327721 QUC327721 QKG327721 QAK327721 PQO327721 PGS327721 OWW327721 ONA327721 ODE327721 NTI327721 NJM327721 MZQ327721 MPU327721 MFY327721 LWC327721 LMG327721 LCK327721 KSO327721 KIS327721 JYW327721 JPA327721 JFE327721 IVI327721 ILM327721 IBQ327721 HRU327721 HHY327721 GYC327721 GOG327721 GEK327721 FUO327721 FKS327721 FAW327721 ERA327721 EHE327721 DXI327721 DNM327721 DDQ327721 CTU327721 CJY327721 CAC327721 BQG327721 BGK327721 AWO327721 AMS327721 ACW327721 TA327721 JE327721 B327721 WVQ262185 WLU262185 WBY262185 VSC262185 VIG262185 UYK262185 UOO262185 UES262185 TUW262185 TLA262185 TBE262185 SRI262185 SHM262185 RXQ262185 RNU262185 RDY262185 QUC262185 QKG262185 QAK262185 PQO262185 PGS262185 OWW262185 ONA262185 ODE262185 NTI262185 NJM262185 MZQ262185 MPU262185 MFY262185 LWC262185 LMG262185 LCK262185 KSO262185 KIS262185 JYW262185 JPA262185 JFE262185 IVI262185 ILM262185 IBQ262185 HRU262185 HHY262185 GYC262185 GOG262185 GEK262185 FUO262185 FKS262185 FAW262185 ERA262185 EHE262185 DXI262185 DNM262185 DDQ262185 CTU262185 CJY262185 CAC262185 BQG262185 BGK262185 AWO262185 AMS262185 ACW262185 TA262185 JE262185 B262185 WVQ196649 WLU196649 WBY196649 VSC196649 VIG196649 UYK196649 UOO196649 UES196649 TUW196649 TLA196649 TBE196649 SRI196649 SHM196649 RXQ196649 RNU196649 RDY196649 QUC196649 QKG196649 QAK196649 PQO196649 PGS196649 OWW196649 ONA196649 ODE196649 NTI196649 NJM196649 MZQ196649 MPU196649 MFY196649 LWC196649 LMG196649 LCK196649 KSO196649 KIS196649 JYW196649 JPA196649 JFE196649 IVI196649 ILM196649 IBQ196649 HRU196649 HHY196649 GYC196649 GOG196649 GEK196649 FUO196649 FKS196649 FAW196649 ERA196649 EHE196649 DXI196649 DNM196649 DDQ196649 CTU196649 CJY196649 CAC196649 BQG196649 BGK196649 AWO196649 AMS196649 ACW196649 TA196649 JE196649 B196649 WVQ131113 WLU131113 WBY131113 VSC131113 VIG131113 UYK131113 UOO131113 UES131113 TUW131113 TLA131113 TBE131113 SRI131113 SHM131113 RXQ131113 RNU131113 RDY131113 QUC131113 QKG131113 QAK131113 PQO131113 PGS131113 OWW131113 ONA131113 ODE131113 NTI131113 NJM131113 MZQ131113 MPU131113 MFY131113 LWC131113 LMG131113 LCK131113 KSO131113 KIS131113 JYW131113 JPA131113 JFE131113 IVI131113 ILM131113 IBQ131113 HRU131113 HHY131113 GYC131113 GOG131113 GEK131113 FUO131113 FKS131113 FAW131113 ERA131113 EHE131113 DXI131113 DNM131113 DDQ131113 CTU131113 CJY131113 CAC131113 BQG131113 BGK131113 AWO131113 AMS131113 ACW131113 TA131113 JE131113 B131113 WVQ65577 WLU65577 WBY65577 VSC65577 VIG65577 UYK65577 UOO65577 UES65577 TUW65577 TLA65577 TBE65577 SRI65577 SHM65577 RXQ65577 RNU65577 RDY65577 QUC65577 QKG65577 QAK65577 PQO65577 PGS65577 OWW65577 ONA65577 ODE65577 NTI65577 NJM65577 MZQ65577 MPU65577 MFY65577 LWC65577 LMG65577 LCK65577 KSO65577 KIS65577 JYW65577 JPA65577 JFE65577 IVI65577 ILM65577 IBQ65577 HRU65577 HHY65577 GYC65577 GOG65577 GEK65577 FUO65577 FKS65577 FAW65577 ERA65577 EHE65577 DXI65577 DNM65577 DDQ65577 CTU65577 CJY65577 CAC65577 BQG65577 BGK65577 AWO65577 AMS65577 ACW65577 TA65577 JE65577">
      <formula1>0</formula1>
      <formula2>10000</formula2>
    </dataValidation>
    <dataValidation type="textLength" errorStyle="information" allowBlank="1" showInputMessage="1" error="XLBVal:5=56700_x000d_&#10;" sqref="JE71 B71 WLU983075:WLU983079 WBY983075:WBY983079 VSC983075:VSC983079 VIG983075:VIG983079 UYK983075:UYK983079 UOO983075:UOO983079 UES983075:UES983079 TUW983075:TUW983079 TLA983075:TLA983079 TBE983075:TBE983079 SRI983075:SRI983079 SHM983075:SHM983079 RXQ983075:RXQ983079 RNU983075:RNU983079 RDY983075:RDY983079 QUC983075:QUC983079 QKG983075:QKG983079 QAK983075:QAK983079 PQO983075:PQO983079 PGS983075:PGS983079 OWW983075:OWW983079 ONA983075:ONA983079 ODE983075:ODE983079 NTI983075:NTI983079 NJM983075:NJM983079 MZQ983075:MZQ983079 MPU983075:MPU983079 MFY983075:MFY983079 LWC983075:LWC983079 LMG983075:LMG983079 LCK983075:LCK983079 KSO983075:KSO983079 KIS983075:KIS983079 JYW983075:JYW983079 JPA983075:JPA983079 JFE983075:JFE983079 IVI983075:IVI983079 ILM983075:ILM983079 IBQ983075:IBQ983079 HRU983075:HRU983079 HHY983075:HHY983079 GYC983075:GYC983079 GOG983075:GOG983079 GEK983075:GEK983079 FUO983075:FUO983079 FKS983075:FKS983079 FAW983075:FAW983079 ERA983075:ERA983079 EHE983075:EHE983079 DXI983075:DXI983079 DNM983075:DNM983079 DDQ983075:DDQ983079 CTU983075:CTU983079 CJY983075:CJY983079 CAC983075:CAC983079 BQG983075:BQG983079 BGK983075:BGK983079 AWO983075:AWO983079 AMS983075:AMS983079 ACW983075:ACW983079 TA983075:TA983079 JE983075:JE983079 B983075:B983079 WVQ917539:WVQ917543 WLU917539:WLU917543 WBY917539:WBY917543 VSC917539:VSC917543 VIG917539:VIG917543 UYK917539:UYK917543 UOO917539:UOO917543 UES917539:UES917543 TUW917539:TUW917543 TLA917539:TLA917543 TBE917539:TBE917543 SRI917539:SRI917543 SHM917539:SHM917543 RXQ917539:RXQ917543 RNU917539:RNU917543 RDY917539:RDY917543 QUC917539:QUC917543 QKG917539:QKG917543 QAK917539:QAK917543 PQO917539:PQO917543 PGS917539:PGS917543 OWW917539:OWW917543 ONA917539:ONA917543 ODE917539:ODE917543 NTI917539:NTI917543 NJM917539:NJM917543 MZQ917539:MZQ917543 MPU917539:MPU917543 MFY917539:MFY917543 LWC917539:LWC917543 LMG917539:LMG917543 LCK917539:LCK917543 KSO917539:KSO917543 KIS917539:KIS917543 JYW917539:JYW917543 JPA917539:JPA917543 JFE917539:JFE917543 IVI917539:IVI917543 ILM917539:ILM917543 IBQ917539:IBQ917543 HRU917539:HRU917543 HHY917539:HHY917543 GYC917539:GYC917543 GOG917539:GOG917543 GEK917539:GEK917543 FUO917539:FUO917543 FKS917539:FKS917543 FAW917539:FAW917543 ERA917539:ERA917543 EHE917539:EHE917543 DXI917539:DXI917543 DNM917539:DNM917543 DDQ917539:DDQ917543 CTU917539:CTU917543 CJY917539:CJY917543 CAC917539:CAC917543 BQG917539:BQG917543 BGK917539:BGK917543 AWO917539:AWO917543 AMS917539:AMS917543 ACW917539:ACW917543 TA917539:TA917543 JE917539:JE917543 B917539:B917543 WVQ852003:WVQ852007 WLU852003:WLU852007 WBY852003:WBY852007 VSC852003:VSC852007 VIG852003:VIG852007 UYK852003:UYK852007 UOO852003:UOO852007 UES852003:UES852007 TUW852003:TUW852007 TLA852003:TLA852007 TBE852003:TBE852007 SRI852003:SRI852007 SHM852003:SHM852007 RXQ852003:RXQ852007 RNU852003:RNU852007 RDY852003:RDY852007 QUC852003:QUC852007 QKG852003:QKG852007 QAK852003:QAK852007 PQO852003:PQO852007 PGS852003:PGS852007 OWW852003:OWW852007 ONA852003:ONA852007 ODE852003:ODE852007 NTI852003:NTI852007 NJM852003:NJM852007 MZQ852003:MZQ852007 MPU852003:MPU852007 MFY852003:MFY852007 LWC852003:LWC852007 LMG852003:LMG852007 LCK852003:LCK852007 KSO852003:KSO852007 KIS852003:KIS852007 JYW852003:JYW852007 JPA852003:JPA852007 JFE852003:JFE852007 IVI852003:IVI852007 ILM852003:ILM852007 IBQ852003:IBQ852007 HRU852003:HRU852007 HHY852003:HHY852007 GYC852003:GYC852007 GOG852003:GOG852007 GEK852003:GEK852007 FUO852003:FUO852007 FKS852003:FKS852007 FAW852003:FAW852007 ERA852003:ERA852007 EHE852003:EHE852007 DXI852003:DXI852007 DNM852003:DNM852007 DDQ852003:DDQ852007 CTU852003:CTU852007 CJY852003:CJY852007 CAC852003:CAC852007 BQG852003:BQG852007 BGK852003:BGK852007 AWO852003:AWO852007 AMS852003:AMS852007 ACW852003:ACW852007 TA852003:TA852007 JE852003:JE852007 B852003:B852007 WVQ786467:WVQ786471 WLU786467:WLU786471 WBY786467:WBY786471 VSC786467:VSC786471 VIG786467:VIG786471 UYK786467:UYK786471 UOO786467:UOO786471 UES786467:UES786471 TUW786467:TUW786471 TLA786467:TLA786471 TBE786467:TBE786471 SRI786467:SRI786471 SHM786467:SHM786471 RXQ786467:RXQ786471 RNU786467:RNU786471 RDY786467:RDY786471 QUC786467:QUC786471 QKG786467:QKG786471 QAK786467:QAK786471 PQO786467:PQO786471 PGS786467:PGS786471 OWW786467:OWW786471 ONA786467:ONA786471 ODE786467:ODE786471 NTI786467:NTI786471 NJM786467:NJM786471 MZQ786467:MZQ786471 MPU786467:MPU786471 MFY786467:MFY786471 LWC786467:LWC786471 LMG786467:LMG786471 LCK786467:LCK786471 KSO786467:KSO786471 KIS786467:KIS786471 JYW786467:JYW786471 JPA786467:JPA786471 JFE786467:JFE786471 IVI786467:IVI786471 ILM786467:ILM786471 IBQ786467:IBQ786471 HRU786467:HRU786471 HHY786467:HHY786471 GYC786467:GYC786471 GOG786467:GOG786471 GEK786467:GEK786471 FUO786467:FUO786471 FKS786467:FKS786471 FAW786467:FAW786471 ERA786467:ERA786471 EHE786467:EHE786471 DXI786467:DXI786471 DNM786467:DNM786471 DDQ786467:DDQ786471 CTU786467:CTU786471 CJY786467:CJY786471 CAC786467:CAC786471 BQG786467:BQG786471 BGK786467:BGK786471 AWO786467:AWO786471 AMS786467:AMS786471 ACW786467:ACW786471 TA786467:TA786471 JE786467:JE786471 B786467:B786471 WVQ720931:WVQ720935 WLU720931:WLU720935 WBY720931:WBY720935 VSC720931:VSC720935 VIG720931:VIG720935 UYK720931:UYK720935 UOO720931:UOO720935 UES720931:UES720935 TUW720931:TUW720935 TLA720931:TLA720935 TBE720931:TBE720935 SRI720931:SRI720935 SHM720931:SHM720935 RXQ720931:RXQ720935 RNU720931:RNU720935 RDY720931:RDY720935 QUC720931:QUC720935 QKG720931:QKG720935 QAK720931:QAK720935 PQO720931:PQO720935 PGS720931:PGS720935 OWW720931:OWW720935 ONA720931:ONA720935 ODE720931:ODE720935 NTI720931:NTI720935 NJM720931:NJM720935 MZQ720931:MZQ720935 MPU720931:MPU720935 MFY720931:MFY720935 LWC720931:LWC720935 LMG720931:LMG720935 LCK720931:LCK720935 KSO720931:KSO720935 KIS720931:KIS720935 JYW720931:JYW720935 JPA720931:JPA720935 JFE720931:JFE720935 IVI720931:IVI720935 ILM720931:ILM720935 IBQ720931:IBQ720935 HRU720931:HRU720935 HHY720931:HHY720935 GYC720931:GYC720935 GOG720931:GOG720935 GEK720931:GEK720935 FUO720931:FUO720935 FKS720931:FKS720935 FAW720931:FAW720935 ERA720931:ERA720935 EHE720931:EHE720935 DXI720931:DXI720935 DNM720931:DNM720935 DDQ720931:DDQ720935 CTU720931:CTU720935 CJY720931:CJY720935 CAC720931:CAC720935 BQG720931:BQG720935 BGK720931:BGK720935 AWO720931:AWO720935 AMS720931:AMS720935 ACW720931:ACW720935 TA720931:TA720935 JE720931:JE720935 B720931:B720935 WVQ655395:WVQ655399 WLU655395:WLU655399 WBY655395:WBY655399 VSC655395:VSC655399 VIG655395:VIG655399 UYK655395:UYK655399 UOO655395:UOO655399 UES655395:UES655399 TUW655395:TUW655399 TLA655395:TLA655399 TBE655395:TBE655399 SRI655395:SRI655399 SHM655395:SHM655399 RXQ655395:RXQ655399 RNU655395:RNU655399 RDY655395:RDY655399 QUC655395:QUC655399 QKG655395:QKG655399 QAK655395:QAK655399 PQO655395:PQO655399 PGS655395:PGS655399 OWW655395:OWW655399 ONA655395:ONA655399 ODE655395:ODE655399 NTI655395:NTI655399 NJM655395:NJM655399 MZQ655395:MZQ655399 MPU655395:MPU655399 MFY655395:MFY655399 LWC655395:LWC655399 LMG655395:LMG655399 LCK655395:LCK655399 KSO655395:KSO655399 KIS655395:KIS655399 JYW655395:JYW655399 JPA655395:JPA655399 JFE655395:JFE655399 IVI655395:IVI655399 ILM655395:ILM655399 IBQ655395:IBQ655399 HRU655395:HRU655399 HHY655395:HHY655399 GYC655395:GYC655399 GOG655395:GOG655399 GEK655395:GEK655399 FUO655395:FUO655399 FKS655395:FKS655399 FAW655395:FAW655399 ERA655395:ERA655399 EHE655395:EHE655399 DXI655395:DXI655399 DNM655395:DNM655399 DDQ655395:DDQ655399 CTU655395:CTU655399 CJY655395:CJY655399 CAC655395:CAC655399 BQG655395:BQG655399 BGK655395:BGK655399 AWO655395:AWO655399 AMS655395:AMS655399 ACW655395:ACW655399 TA655395:TA655399 JE655395:JE655399 B655395:B655399 WVQ589859:WVQ589863 WLU589859:WLU589863 WBY589859:WBY589863 VSC589859:VSC589863 VIG589859:VIG589863 UYK589859:UYK589863 UOO589859:UOO589863 UES589859:UES589863 TUW589859:TUW589863 TLA589859:TLA589863 TBE589859:TBE589863 SRI589859:SRI589863 SHM589859:SHM589863 RXQ589859:RXQ589863 RNU589859:RNU589863 RDY589859:RDY589863 QUC589859:QUC589863 QKG589859:QKG589863 QAK589859:QAK589863 PQO589859:PQO589863 PGS589859:PGS589863 OWW589859:OWW589863 ONA589859:ONA589863 ODE589859:ODE589863 NTI589859:NTI589863 NJM589859:NJM589863 MZQ589859:MZQ589863 MPU589859:MPU589863 MFY589859:MFY589863 LWC589859:LWC589863 LMG589859:LMG589863 LCK589859:LCK589863 KSO589859:KSO589863 KIS589859:KIS589863 JYW589859:JYW589863 JPA589859:JPA589863 JFE589859:JFE589863 IVI589859:IVI589863 ILM589859:ILM589863 IBQ589859:IBQ589863 HRU589859:HRU589863 HHY589859:HHY589863 GYC589859:GYC589863 GOG589859:GOG589863 GEK589859:GEK589863 FUO589859:FUO589863 FKS589859:FKS589863 FAW589859:FAW589863 ERA589859:ERA589863 EHE589859:EHE589863 DXI589859:DXI589863 DNM589859:DNM589863 DDQ589859:DDQ589863 CTU589859:CTU589863 CJY589859:CJY589863 CAC589859:CAC589863 BQG589859:BQG589863 BGK589859:BGK589863 AWO589859:AWO589863 AMS589859:AMS589863 ACW589859:ACW589863 TA589859:TA589863 JE589859:JE589863 B589859:B589863 WVQ524323:WVQ524327 WLU524323:WLU524327 WBY524323:WBY524327 VSC524323:VSC524327 VIG524323:VIG524327 UYK524323:UYK524327 UOO524323:UOO524327 UES524323:UES524327 TUW524323:TUW524327 TLA524323:TLA524327 TBE524323:TBE524327 SRI524323:SRI524327 SHM524323:SHM524327 RXQ524323:RXQ524327 RNU524323:RNU524327 RDY524323:RDY524327 QUC524323:QUC524327 QKG524323:QKG524327 QAK524323:QAK524327 PQO524323:PQO524327 PGS524323:PGS524327 OWW524323:OWW524327 ONA524323:ONA524327 ODE524323:ODE524327 NTI524323:NTI524327 NJM524323:NJM524327 MZQ524323:MZQ524327 MPU524323:MPU524327 MFY524323:MFY524327 LWC524323:LWC524327 LMG524323:LMG524327 LCK524323:LCK524327 KSO524323:KSO524327 KIS524323:KIS524327 JYW524323:JYW524327 JPA524323:JPA524327 JFE524323:JFE524327 IVI524323:IVI524327 ILM524323:ILM524327 IBQ524323:IBQ524327 HRU524323:HRU524327 HHY524323:HHY524327 GYC524323:GYC524327 GOG524323:GOG524327 GEK524323:GEK524327 FUO524323:FUO524327 FKS524323:FKS524327 FAW524323:FAW524327 ERA524323:ERA524327 EHE524323:EHE524327 DXI524323:DXI524327 DNM524323:DNM524327 DDQ524323:DDQ524327 CTU524323:CTU524327 CJY524323:CJY524327 CAC524323:CAC524327 BQG524323:BQG524327 BGK524323:BGK524327 AWO524323:AWO524327 AMS524323:AMS524327 ACW524323:ACW524327 TA524323:TA524327 JE524323:JE524327 B524323:B524327 WVQ458787:WVQ458791 WLU458787:WLU458791 WBY458787:WBY458791 VSC458787:VSC458791 VIG458787:VIG458791 UYK458787:UYK458791 UOO458787:UOO458791 UES458787:UES458791 TUW458787:TUW458791 TLA458787:TLA458791 TBE458787:TBE458791 SRI458787:SRI458791 SHM458787:SHM458791 RXQ458787:RXQ458791 RNU458787:RNU458791 RDY458787:RDY458791 QUC458787:QUC458791 QKG458787:QKG458791 QAK458787:QAK458791 PQO458787:PQO458791 PGS458787:PGS458791 OWW458787:OWW458791 ONA458787:ONA458791 ODE458787:ODE458791 NTI458787:NTI458791 NJM458787:NJM458791 MZQ458787:MZQ458791 MPU458787:MPU458791 MFY458787:MFY458791 LWC458787:LWC458791 LMG458787:LMG458791 LCK458787:LCK458791 KSO458787:KSO458791 KIS458787:KIS458791 JYW458787:JYW458791 JPA458787:JPA458791 JFE458787:JFE458791 IVI458787:IVI458791 ILM458787:ILM458791 IBQ458787:IBQ458791 HRU458787:HRU458791 HHY458787:HHY458791 GYC458787:GYC458791 GOG458787:GOG458791 GEK458787:GEK458791 FUO458787:FUO458791 FKS458787:FKS458791 FAW458787:FAW458791 ERA458787:ERA458791 EHE458787:EHE458791 DXI458787:DXI458791 DNM458787:DNM458791 DDQ458787:DDQ458791 CTU458787:CTU458791 CJY458787:CJY458791 CAC458787:CAC458791 BQG458787:BQG458791 BGK458787:BGK458791 AWO458787:AWO458791 AMS458787:AMS458791 ACW458787:ACW458791 TA458787:TA458791 JE458787:JE458791 B458787:B458791 WVQ393251:WVQ393255 WLU393251:WLU393255 WBY393251:WBY393255 VSC393251:VSC393255 VIG393251:VIG393255 UYK393251:UYK393255 UOO393251:UOO393255 UES393251:UES393255 TUW393251:TUW393255 TLA393251:TLA393255 TBE393251:TBE393255 SRI393251:SRI393255 SHM393251:SHM393255 RXQ393251:RXQ393255 RNU393251:RNU393255 RDY393251:RDY393255 QUC393251:QUC393255 QKG393251:QKG393255 QAK393251:QAK393255 PQO393251:PQO393255 PGS393251:PGS393255 OWW393251:OWW393255 ONA393251:ONA393255 ODE393251:ODE393255 NTI393251:NTI393255 NJM393251:NJM393255 MZQ393251:MZQ393255 MPU393251:MPU393255 MFY393251:MFY393255 LWC393251:LWC393255 LMG393251:LMG393255 LCK393251:LCK393255 KSO393251:KSO393255 KIS393251:KIS393255 JYW393251:JYW393255 JPA393251:JPA393255 JFE393251:JFE393255 IVI393251:IVI393255 ILM393251:ILM393255 IBQ393251:IBQ393255 HRU393251:HRU393255 HHY393251:HHY393255 GYC393251:GYC393255 GOG393251:GOG393255 GEK393251:GEK393255 FUO393251:FUO393255 FKS393251:FKS393255 FAW393251:FAW393255 ERA393251:ERA393255 EHE393251:EHE393255 DXI393251:DXI393255 DNM393251:DNM393255 DDQ393251:DDQ393255 CTU393251:CTU393255 CJY393251:CJY393255 CAC393251:CAC393255 BQG393251:BQG393255 BGK393251:BGK393255 AWO393251:AWO393255 AMS393251:AMS393255 ACW393251:ACW393255 TA393251:TA393255 JE393251:JE393255 B393251:B393255 WVQ327715:WVQ327719 WLU327715:WLU327719 WBY327715:WBY327719 VSC327715:VSC327719 VIG327715:VIG327719 UYK327715:UYK327719 UOO327715:UOO327719 UES327715:UES327719 TUW327715:TUW327719 TLA327715:TLA327719 TBE327715:TBE327719 SRI327715:SRI327719 SHM327715:SHM327719 RXQ327715:RXQ327719 RNU327715:RNU327719 RDY327715:RDY327719 QUC327715:QUC327719 QKG327715:QKG327719 QAK327715:QAK327719 PQO327715:PQO327719 PGS327715:PGS327719 OWW327715:OWW327719 ONA327715:ONA327719 ODE327715:ODE327719 NTI327715:NTI327719 NJM327715:NJM327719 MZQ327715:MZQ327719 MPU327715:MPU327719 MFY327715:MFY327719 LWC327715:LWC327719 LMG327715:LMG327719 LCK327715:LCK327719 KSO327715:KSO327719 KIS327715:KIS327719 JYW327715:JYW327719 JPA327715:JPA327719 JFE327715:JFE327719 IVI327715:IVI327719 ILM327715:ILM327719 IBQ327715:IBQ327719 HRU327715:HRU327719 HHY327715:HHY327719 GYC327715:GYC327719 GOG327715:GOG327719 GEK327715:GEK327719 FUO327715:FUO327719 FKS327715:FKS327719 FAW327715:FAW327719 ERA327715:ERA327719 EHE327715:EHE327719 DXI327715:DXI327719 DNM327715:DNM327719 DDQ327715:DDQ327719 CTU327715:CTU327719 CJY327715:CJY327719 CAC327715:CAC327719 BQG327715:BQG327719 BGK327715:BGK327719 AWO327715:AWO327719 AMS327715:AMS327719 ACW327715:ACW327719 TA327715:TA327719 JE327715:JE327719 B327715:B327719 WVQ262179:WVQ262183 WLU262179:WLU262183 WBY262179:WBY262183 VSC262179:VSC262183 VIG262179:VIG262183 UYK262179:UYK262183 UOO262179:UOO262183 UES262179:UES262183 TUW262179:TUW262183 TLA262179:TLA262183 TBE262179:TBE262183 SRI262179:SRI262183 SHM262179:SHM262183 RXQ262179:RXQ262183 RNU262179:RNU262183 RDY262179:RDY262183 QUC262179:QUC262183 QKG262179:QKG262183 QAK262179:QAK262183 PQO262179:PQO262183 PGS262179:PGS262183 OWW262179:OWW262183 ONA262179:ONA262183 ODE262179:ODE262183 NTI262179:NTI262183 NJM262179:NJM262183 MZQ262179:MZQ262183 MPU262179:MPU262183 MFY262179:MFY262183 LWC262179:LWC262183 LMG262179:LMG262183 LCK262179:LCK262183 KSO262179:KSO262183 KIS262179:KIS262183 JYW262179:JYW262183 JPA262179:JPA262183 JFE262179:JFE262183 IVI262179:IVI262183 ILM262179:ILM262183 IBQ262179:IBQ262183 HRU262179:HRU262183 HHY262179:HHY262183 GYC262179:GYC262183 GOG262179:GOG262183 GEK262179:GEK262183 FUO262179:FUO262183 FKS262179:FKS262183 FAW262179:FAW262183 ERA262179:ERA262183 EHE262179:EHE262183 DXI262179:DXI262183 DNM262179:DNM262183 DDQ262179:DDQ262183 CTU262179:CTU262183 CJY262179:CJY262183 CAC262179:CAC262183 BQG262179:BQG262183 BGK262179:BGK262183 AWO262179:AWO262183 AMS262179:AMS262183 ACW262179:ACW262183 TA262179:TA262183 JE262179:JE262183 B262179:B262183 WVQ196643:WVQ196647 WLU196643:WLU196647 WBY196643:WBY196647 VSC196643:VSC196647 VIG196643:VIG196647 UYK196643:UYK196647 UOO196643:UOO196647 UES196643:UES196647 TUW196643:TUW196647 TLA196643:TLA196647 TBE196643:TBE196647 SRI196643:SRI196647 SHM196643:SHM196647 RXQ196643:RXQ196647 RNU196643:RNU196647 RDY196643:RDY196647 QUC196643:QUC196647 QKG196643:QKG196647 QAK196643:QAK196647 PQO196643:PQO196647 PGS196643:PGS196647 OWW196643:OWW196647 ONA196643:ONA196647 ODE196643:ODE196647 NTI196643:NTI196647 NJM196643:NJM196647 MZQ196643:MZQ196647 MPU196643:MPU196647 MFY196643:MFY196647 LWC196643:LWC196647 LMG196643:LMG196647 LCK196643:LCK196647 KSO196643:KSO196647 KIS196643:KIS196647 JYW196643:JYW196647 JPA196643:JPA196647 JFE196643:JFE196647 IVI196643:IVI196647 ILM196643:ILM196647 IBQ196643:IBQ196647 HRU196643:HRU196647 HHY196643:HHY196647 GYC196643:GYC196647 GOG196643:GOG196647 GEK196643:GEK196647 FUO196643:FUO196647 FKS196643:FKS196647 FAW196643:FAW196647 ERA196643:ERA196647 EHE196643:EHE196647 DXI196643:DXI196647 DNM196643:DNM196647 DDQ196643:DDQ196647 CTU196643:CTU196647 CJY196643:CJY196647 CAC196643:CAC196647 BQG196643:BQG196647 BGK196643:BGK196647 AWO196643:AWO196647 AMS196643:AMS196647 ACW196643:ACW196647 TA196643:TA196647 JE196643:JE196647 B196643:B196647 WVQ131107:WVQ131111 WLU131107:WLU131111 WBY131107:WBY131111 VSC131107:VSC131111 VIG131107:VIG131111 UYK131107:UYK131111 UOO131107:UOO131111 UES131107:UES131111 TUW131107:TUW131111 TLA131107:TLA131111 TBE131107:TBE131111 SRI131107:SRI131111 SHM131107:SHM131111 RXQ131107:RXQ131111 RNU131107:RNU131111 RDY131107:RDY131111 QUC131107:QUC131111 QKG131107:QKG131111 QAK131107:QAK131111 PQO131107:PQO131111 PGS131107:PGS131111 OWW131107:OWW131111 ONA131107:ONA131111 ODE131107:ODE131111 NTI131107:NTI131111 NJM131107:NJM131111 MZQ131107:MZQ131111 MPU131107:MPU131111 MFY131107:MFY131111 LWC131107:LWC131111 LMG131107:LMG131111 LCK131107:LCK131111 KSO131107:KSO131111 KIS131107:KIS131111 JYW131107:JYW131111 JPA131107:JPA131111 JFE131107:JFE131111 IVI131107:IVI131111 ILM131107:ILM131111 IBQ131107:IBQ131111 HRU131107:HRU131111 HHY131107:HHY131111 GYC131107:GYC131111 GOG131107:GOG131111 GEK131107:GEK131111 FUO131107:FUO131111 FKS131107:FKS131111 FAW131107:FAW131111 ERA131107:ERA131111 EHE131107:EHE131111 DXI131107:DXI131111 DNM131107:DNM131111 DDQ131107:DDQ131111 CTU131107:CTU131111 CJY131107:CJY131111 CAC131107:CAC131111 BQG131107:BQG131111 BGK131107:BGK131111 AWO131107:AWO131111 AMS131107:AMS131111 ACW131107:ACW131111 TA131107:TA131111 JE131107:JE131111 B131107:B131111 WVQ65571:WVQ65575 WLU65571:WLU65575 WBY65571:WBY65575 VSC65571:VSC65575 VIG65571:VIG65575 UYK65571:UYK65575 UOO65571:UOO65575 UES65571:UES65575 TUW65571:TUW65575 TLA65571:TLA65575 TBE65571:TBE65575 SRI65571:SRI65575 SHM65571:SHM65575 RXQ65571:RXQ65575 RNU65571:RNU65575 RDY65571:RDY65575 QUC65571:QUC65575 QKG65571:QKG65575 QAK65571:QAK65575 PQO65571:PQO65575 PGS65571:PGS65575 OWW65571:OWW65575 ONA65571:ONA65575 ODE65571:ODE65575 NTI65571:NTI65575 NJM65571:NJM65575 MZQ65571:MZQ65575 MPU65571:MPU65575 MFY65571:MFY65575 LWC65571:LWC65575 LMG65571:LMG65575 LCK65571:LCK65575 KSO65571:KSO65575 KIS65571:KIS65575 JYW65571:JYW65575 JPA65571:JPA65575 JFE65571:JFE65575 IVI65571:IVI65575 ILM65571:ILM65575 IBQ65571:IBQ65575 HRU65571:HRU65575 HHY65571:HHY65575 GYC65571:GYC65575 GOG65571:GOG65575 GEK65571:GEK65575 FUO65571:FUO65575 FKS65571:FKS65575 FAW65571:FAW65575 ERA65571:ERA65575 EHE65571:EHE65575 DXI65571:DXI65575 DNM65571:DNM65575 DDQ65571:DDQ65575 CTU65571:CTU65575 CJY65571:CJY65575 CAC65571:CAC65575 BQG65571:BQG65575 BGK65571:BGK65575 AWO65571:AWO65575 AMS65571:AMS65575 ACW65571:ACW65575 TA65571:TA65575 JE65571:JE65575 B65571:B65575 WVQ983075:WVQ983079 WVQ71 WLU71 WBY71 VSC71 VIG71 UYK71 UOO71 UES71 TUW71 TLA71 TBE71 SRI71 SHM71 RXQ71 RNU71 RDY71 QUC71 QKG71 QAK71 PQO71 PGS71 OWW71 ONA71 ODE71 NTI71 NJM71 MZQ71 MPU71 MFY71 LWC71 LMG71 LCK71 KSO71 KIS71 JYW71 JPA71 JFE71 IVI71 ILM71 IBQ71 HRU71 HHY71 GYC71 GOG71 GEK71 FUO71 FKS71 FAW71 ERA71 EHE71 DXI71 DNM71 DDQ71 CTU71 CJY71 CAC71 BQG71 BGK71 AWO71 AMS71 ACW71 TA71 JE27 TA27 ACW27 AMS27 AWO27 BGK27 BQG27 CAC27 CJY27 CTU27 DDQ27 DNM27 DXI27 EHE27 ERA27 FAW27 FKS27 FUO27 GEK27 GOG27 GYC27 HHY27 HRU27 IBQ27 ILM27 IVI27 JFE27 JPA27 JYW27 KIS27 KSO27 LCK27 LMG27 LWC27 MFY27 MPU27 MZQ27 NJM27 NTI27 ODE27 ONA27 OWW27 PGS27 PQO27 QAK27 QKG27 QUC27 RDY27 RNU27 RXQ27 SHM27 SRI27 TBE27 TLA27 TUW27 UES27 UOO27 UYK27 VIG27 VSC27 WBY27 WLU27 WVQ27 B27">
      <formula1>0</formula1>
      <formula2>10000</formula2>
    </dataValidation>
    <dataValidation type="textLength" errorStyle="information" allowBlank="1" showInputMessage="1" error="XLBVal:5=8.68067317012902E-02_x000d_&#10;" sqref="JF71 C71:D71 WLV983079 WBZ983079 VSD983079 VIH983079 UYL983079 UOP983079 UET983079 TUX983079 TLB983079 TBF983079 SRJ983079 SHN983079 RXR983079 RNV983079 RDZ983079 QUD983079 QKH983079 QAL983079 PQP983079 PGT983079 OWX983079 ONB983079 ODF983079 NTJ983079 NJN983079 MZR983079 MPV983079 MFZ983079 LWD983079 LMH983079 LCL983079 KSP983079 KIT983079 JYX983079 JPB983079 JFF983079 IVJ983079 ILN983079 IBR983079 HRV983079 HHZ983079 GYD983079 GOH983079 GEL983079 FUP983079 FKT983079 FAX983079 ERB983079 EHF983079 DXJ983079 DNN983079 DDR983079 CTV983079 CJZ983079 CAD983079 BQH983079 BGL983079 AWP983079 AMT983079 ACX983079 TB983079 JF983079 C983079:D983079 WVR917543 WLV917543 WBZ917543 VSD917543 VIH917543 UYL917543 UOP917543 UET917543 TUX917543 TLB917543 TBF917543 SRJ917543 SHN917543 RXR917543 RNV917543 RDZ917543 QUD917543 QKH917543 QAL917543 PQP917543 PGT917543 OWX917543 ONB917543 ODF917543 NTJ917543 NJN917543 MZR917543 MPV917543 MFZ917543 LWD917543 LMH917543 LCL917543 KSP917543 KIT917543 JYX917543 JPB917543 JFF917543 IVJ917543 ILN917543 IBR917543 HRV917543 HHZ917543 GYD917543 GOH917543 GEL917543 FUP917543 FKT917543 FAX917543 ERB917543 EHF917543 DXJ917543 DNN917543 DDR917543 CTV917543 CJZ917543 CAD917543 BQH917543 BGL917543 AWP917543 AMT917543 ACX917543 TB917543 JF917543 C917543:D917543 WVR852007 WLV852007 WBZ852007 VSD852007 VIH852007 UYL852007 UOP852007 UET852007 TUX852007 TLB852007 TBF852007 SRJ852007 SHN852007 RXR852007 RNV852007 RDZ852007 QUD852007 QKH852007 QAL852007 PQP852007 PGT852007 OWX852007 ONB852007 ODF852007 NTJ852007 NJN852007 MZR852007 MPV852007 MFZ852007 LWD852007 LMH852007 LCL852007 KSP852007 KIT852007 JYX852007 JPB852007 JFF852007 IVJ852007 ILN852007 IBR852007 HRV852007 HHZ852007 GYD852007 GOH852007 GEL852007 FUP852007 FKT852007 FAX852007 ERB852007 EHF852007 DXJ852007 DNN852007 DDR852007 CTV852007 CJZ852007 CAD852007 BQH852007 BGL852007 AWP852007 AMT852007 ACX852007 TB852007 JF852007 C852007:D852007 WVR786471 WLV786471 WBZ786471 VSD786471 VIH786471 UYL786471 UOP786471 UET786471 TUX786471 TLB786471 TBF786471 SRJ786471 SHN786471 RXR786471 RNV786471 RDZ786471 QUD786471 QKH786471 QAL786471 PQP786471 PGT786471 OWX786471 ONB786471 ODF786471 NTJ786471 NJN786471 MZR786471 MPV786471 MFZ786471 LWD786471 LMH786471 LCL786471 KSP786471 KIT786471 JYX786471 JPB786471 JFF786471 IVJ786471 ILN786471 IBR786471 HRV786471 HHZ786471 GYD786471 GOH786471 GEL786471 FUP786471 FKT786471 FAX786471 ERB786471 EHF786471 DXJ786471 DNN786471 DDR786471 CTV786471 CJZ786471 CAD786471 BQH786471 BGL786471 AWP786471 AMT786471 ACX786471 TB786471 JF786471 C786471:D786471 WVR720935 WLV720935 WBZ720935 VSD720935 VIH720935 UYL720935 UOP720935 UET720935 TUX720935 TLB720935 TBF720935 SRJ720935 SHN720935 RXR720935 RNV720935 RDZ720935 QUD720935 QKH720935 QAL720935 PQP720935 PGT720935 OWX720935 ONB720935 ODF720935 NTJ720935 NJN720935 MZR720935 MPV720935 MFZ720935 LWD720935 LMH720935 LCL720935 KSP720935 KIT720935 JYX720935 JPB720935 JFF720935 IVJ720935 ILN720935 IBR720935 HRV720935 HHZ720935 GYD720935 GOH720935 GEL720935 FUP720935 FKT720935 FAX720935 ERB720935 EHF720935 DXJ720935 DNN720935 DDR720935 CTV720935 CJZ720935 CAD720935 BQH720935 BGL720935 AWP720935 AMT720935 ACX720935 TB720935 JF720935 C720935:D720935 WVR655399 WLV655399 WBZ655399 VSD655399 VIH655399 UYL655399 UOP655399 UET655399 TUX655399 TLB655399 TBF655399 SRJ655399 SHN655399 RXR655399 RNV655399 RDZ655399 QUD655399 QKH655399 QAL655399 PQP655399 PGT655399 OWX655399 ONB655399 ODF655399 NTJ655399 NJN655399 MZR655399 MPV655399 MFZ655399 LWD655399 LMH655399 LCL655399 KSP655399 KIT655399 JYX655399 JPB655399 JFF655399 IVJ655399 ILN655399 IBR655399 HRV655399 HHZ655399 GYD655399 GOH655399 GEL655399 FUP655399 FKT655399 FAX655399 ERB655399 EHF655399 DXJ655399 DNN655399 DDR655399 CTV655399 CJZ655399 CAD655399 BQH655399 BGL655399 AWP655399 AMT655399 ACX655399 TB655399 JF655399 C655399:D655399 WVR589863 WLV589863 WBZ589863 VSD589863 VIH589863 UYL589863 UOP589863 UET589863 TUX589863 TLB589863 TBF589863 SRJ589863 SHN589863 RXR589863 RNV589863 RDZ589863 QUD589863 QKH589863 QAL589863 PQP589863 PGT589863 OWX589863 ONB589863 ODF589863 NTJ589863 NJN589863 MZR589863 MPV589863 MFZ589863 LWD589863 LMH589863 LCL589863 KSP589863 KIT589863 JYX589863 JPB589863 JFF589863 IVJ589863 ILN589863 IBR589863 HRV589863 HHZ589863 GYD589863 GOH589863 GEL589863 FUP589863 FKT589863 FAX589863 ERB589863 EHF589863 DXJ589863 DNN589863 DDR589863 CTV589863 CJZ589863 CAD589863 BQH589863 BGL589863 AWP589863 AMT589863 ACX589863 TB589863 JF589863 C589863:D589863 WVR524327 WLV524327 WBZ524327 VSD524327 VIH524327 UYL524327 UOP524327 UET524327 TUX524327 TLB524327 TBF524327 SRJ524327 SHN524327 RXR524327 RNV524327 RDZ524327 QUD524327 QKH524327 QAL524327 PQP524327 PGT524327 OWX524327 ONB524327 ODF524327 NTJ524327 NJN524327 MZR524327 MPV524327 MFZ524327 LWD524327 LMH524327 LCL524327 KSP524327 KIT524327 JYX524327 JPB524327 JFF524327 IVJ524327 ILN524327 IBR524327 HRV524327 HHZ524327 GYD524327 GOH524327 GEL524327 FUP524327 FKT524327 FAX524327 ERB524327 EHF524327 DXJ524327 DNN524327 DDR524327 CTV524327 CJZ524327 CAD524327 BQH524327 BGL524327 AWP524327 AMT524327 ACX524327 TB524327 JF524327 C524327:D524327 WVR458791 WLV458791 WBZ458791 VSD458791 VIH458791 UYL458791 UOP458791 UET458791 TUX458791 TLB458791 TBF458791 SRJ458791 SHN458791 RXR458791 RNV458791 RDZ458791 QUD458791 QKH458791 QAL458791 PQP458791 PGT458791 OWX458791 ONB458791 ODF458791 NTJ458791 NJN458791 MZR458791 MPV458791 MFZ458791 LWD458791 LMH458791 LCL458791 KSP458791 KIT458791 JYX458791 JPB458791 JFF458791 IVJ458791 ILN458791 IBR458791 HRV458791 HHZ458791 GYD458791 GOH458791 GEL458791 FUP458791 FKT458791 FAX458791 ERB458791 EHF458791 DXJ458791 DNN458791 DDR458791 CTV458791 CJZ458791 CAD458791 BQH458791 BGL458791 AWP458791 AMT458791 ACX458791 TB458791 JF458791 C458791:D458791 WVR393255 WLV393255 WBZ393255 VSD393255 VIH393255 UYL393255 UOP393255 UET393255 TUX393255 TLB393255 TBF393255 SRJ393255 SHN393255 RXR393255 RNV393255 RDZ393255 QUD393255 QKH393255 QAL393255 PQP393255 PGT393255 OWX393255 ONB393255 ODF393255 NTJ393255 NJN393255 MZR393255 MPV393255 MFZ393255 LWD393255 LMH393255 LCL393255 KSP393255 KIT393255 JYX393255 JPB393255 JFF393255 IVJ393255 ILN393255 IBR393255 HRV393255 HHZ393255 GYD393255 GOH393255 GEL393255 FUP393255 FKT393255 FAX393255 ERB393255 EHF393255 DXJ393255 DNN393255 DDR393255 CTV393255 CJZ393255 CAD393255 BQH393255 BGL393255 AWP393255 AMT393255 ACX393255 TB393255 JF393255 C393255:D393255 WVR327719 WLV327719 WBZ327719 VSD327719 VIH327719 UYL327719 UOP327719 UET327719 TUX327719 TLB327719 TBF327719 SRJ327719 SHN327719 RXR327719 RNV327719 RDZ327719 QUD327719 QKH327719 QAL327719 PQP327719 PGT327719 OWX327719 ONB327719 ODF327719 NTJ327719 NJN327719 MZR327719 MPV327719 MFZ327719 LWD327719 LMH327719 LCL327719 KSP327719 KIT327719 JYX327719 JPB327719 JFF327719 IVJ327719 ILN327719 IBR327719 HRV327719 HHZ327719 GYD327719 GOH327719 GEL327719 FUP327719 FKT327719 FAX327719 ERB327719 EHF327719 DXJ327719 DNN327719 DDR327719 CTV327719 CJZ327719 CAD327719 BQH327719 BGL327719 AWP327719 AMT327719 ACX327719 TB327719 JF327719 C327719:D327719 WVR262183 WLV262183 WBZ262183 VSD262183 VIH262183 UYL262183 UOP262183 UET262183 TUX262183 TLB262183 TBF262183 SRJ262183 SHN262183 RXR262183 RNV262183 RDZ262183 QUD262183 QKH262183 QAL262183 PQP262183 PGT262183 OWX262183 ONB262183 ODF262183 NTJ262183 NJN262183 MZR262183 MPV262183 MFZ262183 LWD262183 LMH262183 LCL262183 KSP262183 KIT262183 JYX262183 JPB262183 JFF262183 IVJ262183 ILN262183 IBR262183 HRV262183 HHZ262183 GYD262183 GOH262183 GEL262183 FUP262183 FKT262183 FAX262183 ERB262183 EHF262183 DXJ262183 DNN262183 DDR262183 CTV262183 CJZ262183 CAD262183 BQH262183 BGL262183 AWP262183 AMT262183 ACX262183 TB262183 JF262183 C262183:D262183 WVR196647 WLV196647 WBZ196647 VSD196647 VIH196647 UYL196647 UOP196647 UET196647 TUX196647 TLB196647 TBF196647 SRJ196647 SHN196647 RXR196647 RNV196647 RDZ196647 QUD196647 QKH196647 QAL196647 PQP196647 PGT196647 OWX196647 ONB196647 ODF196647 NTJ196647 NJN196647 MZR196647 MPV196647 MFZ196647 LWD196647 LMH196647 LCL196647 KSP196647 KIT196647 JYX196647 JPB196647 JFF196647 IVJ196647 ILN196647 IBR196647 HRV196647 HHZ196647 GYD196647 GOH196647 GEL196647 FUP196647 FKT196647 FAX196647 ERB196647 EHF196647 DXJ196647 DNN196647 DDR196647 CTV196647 CJZ196647 CAD196647 BQH196647 BGL196647 AWP196647 AMT196647 ACX196647 TB196647 JF196647 C196647:D196647 WVR131111 WLV131111 WBZ131111 VSD131111 VIH131111 UYL131111 UOP131111 UET131111 TUX131111 TLB131111 TBF131111 SRJ131111 SHN131111 RXR131111 RNV131111 RDZ131111 QUD131111 QKH131111 QAL131111 PQP131111 PGT131111 OWX131111 ONB131111 ODF131111 NTJ131111 NJN131111 MZR131111 MPV131111 MFZ131111 LWD131111 LMH131111 LCL131111 KSP131111 KIT131111 JYX131111 JPB131111 JFF131111 IVJ131111 ILN131111 IBR131111 HRV131111 HHZ131111 GYD131111 GOH131111 GEL131111 FUP131111 FKT131111 FAX131111 ERB131111 EHF131111 DXJ131111 DNN131111 DDR131111 CTV131111 CJZ131111 CAD131111 BQH131111 BGL131111 AWP131111 AMT131111 ACX131111 TB131111 JF131111 C131111:D131111 WVR65575 WLV65575 WBZ65575 VSD65575 VIH65575 UYL65575 UOP65575 UET65575 TUX65575 TLB65575 TBF65575 SRJ65575 SHN65575 RXR65575 RNV65575 RDZ65575 QUD65575 QKH65575 QAL65575 PQP65575 PGT65575 OWX65575 ONB65575 ODF65575 NTJ65575 NJN65575 MZR65575 MPV65575 MFZ65575 LWD65575 LMH65575 LCL65575 KSP65575 KIT65575 JYX65575 JPB65575 JFF65575 IVJ65575 ILN65575 IBR65575 HRV65575 HHZ65575 GYD65575 GOH65575 GEL65575 FUP65575 FKT65575 FAX65575 ERB65575 EHF65575 DXJ65575 DNN65575 DDR65575 CTV65575 CJZ65575 CAD65575 BQH65575 BGL65575 AWP65575 AMT65575 ACX65575 TB65575 JF65575 C65575:D65575 WVR983075:WVR983076 WLV983075:WLV983076 WBZ983075:WBZ983076 VSD983075:VSD983076 VIH983075:VIH983076 UYL983075:UYL983076 UOP983075:UOP983076 UET983075:UET983076 TUX983075:TUX983076 TLB983075:TLB983076 TBF983075:TBF983076 SRJ983075:SRJ983076 SHN983075:SHN983076 RXR983075:RXR983076 RNV983075:RNV983076 RDZ983075:RDZ983076 QUD983075:QUD983076 QKH983075:QKH983076 QAL983075:QAL983076 PQP983075:PQP983076 PGT983075:PGT983076 OWX983075:OWX983076 ONB983075:ONB983076 ODF983075:ODF983076 NTJ983075:NTJ983076 NJN983075:NJN983076 MZR983075:MZR983076 MPV983075:MPV983076 MFZ983075:MFZ983076 LWD983075:LWD983076 LMH983075:LMH983076 LCL983075:LCL983076 KSP983075:KSP983076 KIT983075:KIT983076 JYX983075:JYX983076 JPB983075:JPB983076 JFF983075:JFF983076 IVJ983075:IVJ983076 ILN983075:ILN983076 IBR983075:IBR983076 HRV983075:HRV983076 HHZ983075:HHZ983076 GYD983075:GYD983076 GOH983075:GOH983076 GEL983075:GEL983076 FUP983075:FUP983076 FKT983075:FKT983076 FAX983075:FAX983076 ERB983075:ERB983076 EHF983075:EHF983076 DXJ983075:DXJ983076 DNN983075:DNN983076 DDR983075:DDR983076 CTV983075:CTV983076 CJZ983075:CJZ983076 CAD983075:CAD983076 BQH983075:BQH983076 BGL983075:BGL983076 AWP983075:AWP983076 AMT983075:AMT983076 ACX983075:ACX983076 TB983075:TB983076 JF983075:JF983076 C983075:D983076 WVR917539:WVR917540 WLV917539:WLV917540 WBZ917539:WBZ917540 VSD917539:VSD917540 VIH917539:VIH917540 UYL917539:UYL917540 UOP917539:UOP917540 UET917539:UET917540 TUX917539:TUX917540 TLB917539:TLB917540 TBF917539:TBF917540 SRJ917539:SRJ917540 SHN917539:SHN917540 RXR917539:RXR917540 RNV917539:RNV917540 RDZ917539:RDZ917540 QUD917539:QUD917540 QKH917539:QKH917540 QAL917539:QAL917540 PQP917539:PQP917540 PGT917539:PGT917540 OWX917539:OWX917540 ONB917539:ONB917540 ODF917539:ODF917540 NTJ917539:NTJ917540 NJN917539:NJN917540 MZR917539:MZR917540 MPV917539:MPV917540 MFZ917539:MFZ917540 LWD917539:LWD917540 LMH917539:LMH917540 LCL917539:LCL917540 KSP917539:KSP917540 KIT917539:KIT917540 JYX917539:JYX917540 JPB917539:JPB917540 JFF917539:JFF917540 IVJ917539:IVJ917540 ILN917539:ILN917540 IBR917539:IBR917540 HRV917539:HRV917540 HHZ917539:HHZ917540 GYD917539:GYD917540 GOH917539:GOH917540 GEL917539:GEL917540 FUP917539:FUP917540 FKT917539:FKT917540 FAX917539:FAX917540 ERB917539:ERB917540 EHF917539:EHF917540 DXJ917539:DXJ917540 DNN917539:DNN917540 DDR917539:DDR917540 CTV917539:CTV917540 CJZ917539:CJZ917540 CAD917539:CAD917540 BQH917539:BQH917540 BGL917539:BGL917540 AWP917539:AWP917540 AMT917539:AMT917540 ACX917539:ACX917540 TB917539:TB917540 JF917539:JF917540 C917539:D917540 WVR852003:WVR852004 WLV852003:WLV852004 WBZ852003:WBZ852004 VSD852003:VSD852004 VIH852003:VIH852004 UYL852003:UYL852004 UOP852003:UOP852004 UET852003:UET852004 TUX852003:TUX852004 TLB852003:TLB852004 TBF852003:TBF852004 SRJ852003:SRJ852004 SHN852003:SHN852004 RXR852003:RXR852004 RNV852003:RNV852004 RDZ852003:RDZ852004 QUD852003:QUD852004 QKH852003:QKH852004 QAL852003:QAL852004 PQP852003:PQP852004 PGT852003:PGT852004 OWX852003:OWX852004 ONB852003:ONB852004 ODF852003:ODF852004 NTJ852003:NTJ852004 NJN852003:NJN852004 MZR852003:MZR852004 MPV852003:MPV852004 MFZ852003:MFZ852004 LWD852003:LWD852004 LMH852003:LMH852004 LCL852003:LCL852004 KSP852003:KSP852004 KIT852003:KIT852004 JYX852003:JYX852004 JPB852003:JPB852004 JFF852003:JFF852004 IVJ852003:IVJ852004 ILN852003:ILN852004 IBR852003:IBR852004 HRV852003:HRV852004 HHZ852003:HHZ852004 GYD852003:GYD852004 GOH852003:GOH852004 GEL852003:GEL852004 FUP852003:FUP852004 FKT852003:FKT852004 FAX852003:FAX852004 ERB852003:ERB852004 EHF852003:EHF852004 DXJ852003:DXJ852004 DNN852003:DNN852004 DDR852003:DDR852004 CTV852003:CTV852004 CJZ852003:CJZ852004 CAD852003:CAD852004 BQH852003:BQH852004 BGL852003:BGL852004 AWP852003:AWP852004 AMT852003:AMT852004 ACX852003:ACX852004 TB852003:TB852004 JF852003:JF852004 C852003:D852004 WVR786467:WVR786468 WLV786467:WLV786468 WBZ786467:WBZ786468 VSD786467:VSD786468 VIH786467:VIH786468 UYL786467:UYL786468 UOP786467:UOP786468 UET786467:UET786468 TUX786467:TUX786468 TLB786467:TLB786468 TBF786467:TBF786468 SRJ786467:SRJ786468 SHN786467:SHN786468 RXR786467:RXR786468 RNV786467:RNV786468 RDZ786467:RDZ786468 QUD786467:QUD786468 QKH786467:QKH786468 QAL786467:QAL786468 PQP786467:PQP786468 PGT786467:PGT786468 OWX786467:OWX786468 ONB786467:ONB786468 ODF786467:ODF786468 NTJ786467:NTJ786468 NJN786467:NJN786468 MZR786467:MZR786468 MPV786467:MPV786468 MFZ786467:MFZ786468 LWD786467:LWD786468 LMH786467:LMH786468 LCL786467:LCL786468 KSP786467:KSP786468 KIT786467:KIT786468 JYX786467:JYX786468 JPB786467:JPB786468 JFF786467:JFF786468 IVJ786467:IVJ786468 ILN786467:ILN786468 IBR786467:IBR786468 HRV786467:HRV786468 HHZ786467:HHZ786468 GYD786467:GYD786468 GOH786467:GOH786468 GEL786467:GEL786468 FUP786467:FUP786468 FKT786467:FKT786468 FAX786467:FAX786468 ERB786467:ERB786468 EHF786467:EHF786468 DXJ786467:DXJ786468 DNN786467:DNN786468 DDR786467:DDR786468 CTV786467:CTV786468 CJZ786467:CJZ786468 CAD786467:CAD786468 BQH786467:BQH786468 BGL786467:BGL786468 AWP786467:AWP786468 AMT786467:AMT786468 ACX786467:ACX786468 TB786467:TB786468 JF786467:JF786468 C786467:D786468 WVR720931:WVR720932 WLV720931:WLV720932 WBZ720931:WBZ720932 VSD720931:VSD720932 VIH720931:VIH720932 UYL720931:UYL720932 UOP720931:UOP720932 UET720931:UET720932 TUX720931:TUX720932 TLB720931:TLB720932 TBF720931:TBF720932 SRJ720931:SRJ720932 SHN720931:SHN720932 RXR720931:RXR720932 RNV720931:RNV720932 RDZ720931:RDZ720932 QUD720931:QUD720932 QKH720931:QKH720932 QAL720931:QAL720932 PQP720931:PQP720932 PGT720931:PGT720932 OWX720931:OWX720932 ONB720931:ONB720932 ODF720931:ODF720932 NTJ720931:NTJ720932 NJN720931:NJN720932 MZR720931:MZR720932 MPV720931:MPV720932 MFZ720931:MFZ720932 LWD720931:LWD720932 LMH720931:LMH720932 LCL720931:LCL720932 KSP720931:KSP720932 KIT720931:KIT720932 JYX720931:JYX720932 JPB720931:JPB720932 JFF720931:JFF720932 IVJ720931:IVJ720932 ILN720931:ILN720932 IBR720931:IBR720932 HRV720931:HRV720932 HHZ720931:HHZ720932 GYD720931:GYD720932 GOH720931:GOH720932 GEL720931:GEL720932 FUP720931:FUP720932 FKT720931:FKT720932 FAX720931:FAX720932 ERB720931:ERB720932 EHF720931:EHF720932 DXJ720931:DXJ720932 DNN720931:DNN720932 DDR720931:DDR720932 CTV720931:CTV720932 CJZ720931:CJZ720932 CAD720931:CAD720932 BQH720931:BQH720932 BGL720931:BGL720932 AWP720931:AWP720932 AMT720931:AMT720932 ACX720931:ACX720932 TB720931:TB720932 JF720931:JF720932 C720931:D720932 WVR655395:WVR655396 WLV655395:WLV655396 WBZ655395:WBZ655396 VSD655395:VSD655396 VIH655395:VIH655396 UYL655395:UYL655396 UOP655395:UOP655396 UET655395:UET655396 TUX655395:TUX655396 TLB655395:TLB655396 TBF655395:TBF655396 SRJ655395:SRJ655396 SHN655395:SHN655396 RXR655395:RXR655396 RNV655395:RNV655396 RDZ655395:RDZ655396 QUD655395:QUD655396 QKH655395:QKH655396 QAL655395:QAL655396 PQP655395:PQP655396 PGT655395:PGT655396 OWX655395:OWX655396 ONB655395:ONB655396 ODF655395:ODF655396 NTJ655395:NTJ655396 NJN655395:NJN655396 MZR655395:MZR655396 MPV655395:MPV655396 MFZ655395:MFZ655396 LWD655395:LWD655396 LMH655395:LMH655396 LCL655395:LCL655396 KSP655395:KSP655396 KIT655395:KIT655396 JYX655395:JYX655396 JPB655395:JPB655396 JFF655395:JFF655396 IVJ655395:IVJ655396 ILN655395:ILN655396 IBR655395:IBR655396 HRV655395:HRV655396 HHZ655395:HHZ655396 GYD655395:GYD655396 GOH655395:GOH655396 GEL655395:GEL655396 FUP655395:FUP655396 FKT655395:FKT655396 FAX655395:FAX655396 ERB655395:ERB655396 EHF655395:EHF655396 DXJ655395:DXJ655396 DNN655395:DNN655396 DDR655395:DDR655396 CTV655395:CTV655396 CJZ655395:CJZ655396 CAD655395:CAD655396 BQH655395:BQH655396 BGL655395:BGL655396 AWP655395:AWP655396 AMT655395:AMT655396 ACX655395:ACX655396 TB655395:TB655396 JF655395:JF655396 C655395:D655396 WVR589859:WVR589860 WLV589859:WLV589860 WBZ589859:WBZ589860 VSD589859:VSD589860 VIH589859:VIH589860 UYL589859:UYL589860 UOP589859:UOP589860 UET589859:UET589860 TUX589859:TUX589860 TLB589859:TLB589860 TBF589859:TBF589860 SRJ589859:SRJ589860 SHN589859:SHN589860 RXR589859:RXR589860 RNV589859:RNV589860 RDZ589859:RDZ589860 QUD589859:QUD589860 QKH589859:QKH589860 QAL589859:QAL589860 PQP589859:PQP589860 PGT589859:PGT589860 OWX589859:OWX589860 ONB589859:ONB589860 ODF589859:ODF589860 NTJ589859:NTJ589860 NJN589859:NJN589860 MZR589859:MZR589860 MPV589859:MPV589860 MFZ589859:MFZ589860 LWD589859:LWD589860 LMH589859:LMH589860 LCL589859:LCL589860 KSP589859:KSP589860 KIT589859:KIT589860 JYX589859:JYX589860 JPB589859:JPB589860 JFF589859:JFF589860 IVJ589859:IVJ589860 ILN589859:ILN589860 IBR589859:IBR589860 HRV589859:HRV589860 HHZ589859:HHZ589860 GYD589859:GYD589860 GOH589859:GOH589860 GEL589859:GEL589860 FUP589859:FUP589860 FKT589859:FKT589860 FAX589859:FAX589860 ERB589859:ERB589860 EHF589859:EHF589860 DXJ589859:DXJ589860 DNN589859:DNN589860 DDR589859:DDR589860 CTV589859:CTV589860 CJZ589859:CJZ589860 CAD589859:CAD589860 BQH589859:BQH589860 BGL589859:BGL589860 AWP589859:AWP589860 AMT589859:AMT589860 ACX589859:ACX589860 TB589859:TB589860 JF589859:JF589860 C589859:D589860 WVR524323:WVR524324 WLV524323:WLV524324 WBZ524323:WBZ524324 VSD524323:VSD524324 VIH524323:VIH524324 UYL524323:UYL524324 UOP524323:UOP524324 UET524323:UET524324 TUX524323:TUX524324 TLB524323:TLB524324 TBF524323:TBF524324 SRJ524323:SRJ524324 SHN524323:SHN524324 RXR524323:RXR524324 RNV524323:RNV524324 RDZ524323:RDZ524324 QUD524323:QUD524324 QKH524323:QKH524324 QAL524323:QAL524324 PQP524323:PQP524324 PGT524323:PGT524324 OWX524323:OWX524324 ONB524323:ONB524324 ODF524323:ODF524324 NTJ524323:NTJ524324 NJN524323:NJN524324 MZR524323:MZR524324 MPV524323:MPV524324 MFZ524323:MFZ524324 LWD524323:LWD524324 LMH524323:LMH524324 LCL524323:LCL524324 KSP524323:KSP524324 KIT524323:KIT524324 JYX524323:JYX524324 JPB524323:JPB524324 JFF524323:JFF524324 IVJ524323:IVJ524324 ILN524323:ILN524324 IBR524323:IBR524324 HRV524323:HRV524324 HHZ524323:HHZ524324 GYD524323:GYD524324 GOH524323:GOH524324 GEL524323:GEL524324 FUP524323:FUP524324 FKT524323:FKT524324 FAX524323:FAX524324 ERB524323:ERB524324 EHF524323:EHF524324 DXJ524323:DXJ524324 DNN524323:DNN524324 DDR524323:DDR524324 CTV524323:CTV524324 CJZ524323:CJZ524324 CAD524323:CAD524324 BQH524323:BQH524324 BGL524323:BGL524324 AWP524323:AWP524324 AMT524323:AMT524324 ACX524323:ACX524324 TB524323:TB524324 JF524323:JF524324 C524323:D524324 WVR458787:WVR458788 WLV458787:WLV458788 WBZ458787:WBZ458788 VSD458787:VSD458788 VIH458787:VIH458788 UYL458787:UYL458788 UOP458787:UOP458788 UET458787:UET458788 TUX458787:TUX458788 TLB458787:TLB458788 TBF458787:TBF458788 SRJ458787:SRJ458788 SHN458787:SHN458788 RXR458787:RXR458788 RNV458787:RNV458788 RDZ458787:RDZ458788 QUD458787:QUD458788 QKH458787:QKH458788 QAL458787:QAL458788 PQP458787:PQP458788 PGT458787:PGT458788 OWX458787:OWX458788 ONB458787:ONB458788 ODF458787:ODF458788 NTJ458787:NTJ458788 NJN458787:NJN458788 MZR458787:MZR458788 MPV458787:MPV458788 MFZ458787:MFZ458788 LWD458787:LWD458788 LMH458787:LMH458788 LCL458787:LCL458788 KSP458787:KSP458788 KIT458787:KIT458788 JYX458787:JYX458788 JPB458787:JPB458788 JFF458787:JFF458788 IVJ458787:IVJ458788 ILN458787:ILN458788 IBR458787:IBR458788 HRV458787:HRV458788 HHZ458787:HHZ458788 GYD458787:GYD458788 GOH458787:GOH458788 GEL458787:GEL458788 FUP458787:FUP458788 FKT458787:FKT458788 FAX458787:FAX458788 ERB458787:ERB458788 EHF458787:EHF458788 DXJ458787:DXJ458788 DNN458787:DNN458788 DDR458787:DDR458788 CTV458787:CTV458788 CJZ458787:CJZ458788 CAD458787:CAD458788 BQH458787:BQH458788 BGL458787:BGL458788 AWP458787:AWP458788 AMT458787:AMT458788 ACX458787:ACX458788 TB458787:TB458788 JF458787:JF458788 C458787:D458788 WVR393251:WVR393252 WLV393251:WLV393252 WBZ393251:WBZ393252 VSD393251:VSD393252 VIH393251:VIH393252 UYL393251:UYL393252 UOP393251:UOP393252 UET393251:UET393252 TUX393251:TUX393252 TLB393251:TLB393252 TBF393251:TBF393252 SRJ393251:SRJ393252 SHN393251:SHN393252 RXR393251:RXR393252 RNV393251:RNV393252 RDZ393251:RDZ393252 QUD393251:QUD393252 QKH393251:QKH393252 QAL393251:QAL393252 PQP393251:PQP393252 PGT393251:PGT393252 OWX393251:OWX393252 ONB393251:ONB393252 ODF393251:ODF393252 NTJ393251:NTJ393252 NJN393251:NJN393252 MZR393251:MZR393252 MPV393251:MPV393252 MFZ393251:MFZ393252 LWD393251:LWD393252 LMH393251:LMH393252 LCL393251:LCL393252 KSP393251:KSP393252 KIT393251:KIT393252 JYX393251:JYX393252 JPB393251:JPB393252 JFF393251:JFF393252 IVJ393251:IVJ393252 ILN393251:ILN393252 IBR393251:IBR393252 HRV393251:HRV393252 HHZ393251:HHZ393252 GYD393251:GYD393252 GOH393251:GOH393252 GEL393251:GEL393252 FUP393251:FUP393252 FKT393251:FKT393252 FAX393251:FAX393252 ERB393251:ERB393252 EHF393251:EHF393252 DXJ393251:DXJ393252 DNN393251:DNN393252 DDR393251:DDR393252 CTV393251:CTV393252 CJZ393251:CJZ393252 CAD393251:CAD393252 BQH393251:BQH393252 BGL393251:BGL393252 AWP393251:AWP393252 AMT393251:AMT393252 ACX393251:ACX393252 TB393251:TB393252 JF393251:JF393252 C393251:D393252 WVR327715:WVR327716 WLV327715:WLV327716 WBZ327715:WBZ327716 VSD327715:VSD327716 VIH327715:VIH327716 UYL327715:UYL327716 UOP327715:UOP327716 UET327715:UET327716 TUX327715:TUX327716 TLB327715:TLB327716 TBF327715:TBF327716 SRJ327715:SRJ327716 SHN327715:SHN327716 RXR327715:RXR327716 RNV327715:RNV327716 RDZ327715:RDZ327716 QUD327715:QUD327716 QKH327715:QKH327716 QAL327715:QAL327716 PQP327715:PQP327716 PGT327715:PGT327716 OWX327715:OWX327716 ONB327715:ONB327716 ODF327715:ODF327716 NTJ327715:NTJ327716 NJN327715:NJN327716 MZR327715:MZR327716 MPV327715:MPV327716 MFZ327715:MFZ327716 LWD327715:LWD327716 LMH327715:LMH327716 LCL327715:LCL327716 KSP327715:KSP327716 KIT327715:KIT327716 JYX327715:JYX327716 JPB327715:JPB327716 JFF327715:JFF327716 IVJ327715:IVJ327716 ILN327715:ILN327716 IBR327715:IBR327716 HRV327715:HRV327716 HHZ327715:HHZ327716 GYD327715:GYD327716 GOH327715:GOH327716 GEL327715:GEL327716 FUP327715:FUP327716 FKT327715:FKT327716 FAX327715:FAX327716 ERB327715:ERB327716 EHF327715:EHF327716 DXJ327715:DXJ327716 DNN327715:DNN327716 DDR327715:DDR327716 CTV327715:CTV327716 CJZ327715:CJZ327716 CAD327715:CAD327716 BQH327715:BQH327716 BGL327715:BGL327716 AWP327715:AWP327716 AMT327715:AMT327716 ACX327715:ACX327716 TB327715:TB327716 JF327715:JF327716 C327715:D327716 WVR262179:WVR262180 WLV262179:WLV262180 WBZ262179:WBZ262180 VSD262179:VSD262180 VIH262179:VIH262180 UYL262179:UYL262180 UOP262179:UOP262180 UET262179:UET262180 TUX262179:TUX262180 TLB262179:TLB262180 TBF262179:TBF262180 SRJ262179:SRJ262180 SHN262179:SHN262180 RXR262179:RXR262180 RNV262179:RNV262180 RDZ262179:RDZ262180 QUD262179:QUD262180 QKH262179:QKH262180 QAL262179:QAL262180 PQP262179:PQP262180 PGT262179:PGT262180 OWX262179:OWX262180 ONB262179:ONB262180 ODF262179:ODF262180 NTJ262179:NTJ262180 NJN262179:NJN262180 MZR262179:MZR262180 MPV262179:MPV262180 MFZ262179:MFZ262180 LWD262179:LWD262180 LMH262179:LMH262180 LCL262179:LCL262180 KSP262179:KSP262180 KIT262179:KIT262180 JYX262179:JYX262180 JPB262179:JPB262180 JFF262179:JFF262180 IVJ262179:IVJ262180 ILN262179:ILN262180 IBR262179:IBR262180 HRV262179:HRV262180 HHZ262179:HHZ262180 GYD262179:GYD262180 GOH262179:GOH262180 GEL262179:GEL262180 FUP262179:FUP262180 FKT262179:FKT262180 FAX262179:FAX262180 ERB262179:ERB262180 EHF262179:EHF262180 DXJ262179:DXJ262180 DNN262179:DNN262180 DDR262179:DDR262180 CTV262179:CTV262180 CJZ262179:CJZ262180 CAD262179:CAD262180 BQH262179:BQH262180 BGL262179:BGL262180 AWP262179:AWP262180 AMT262179:AMT262180 ACX262179:ACX262180 TB262179:TB262180 JF262179:JF262180 C262179:D262180 WVR196643:WVR196644 WLV196643:WLV196644 WBZ196643:WBZ196644 VSD196643:VSD196644 VIH196643:VIH196644 UYL196643:UYL196644 UOP196643:UOP196644 UET196643:UET196644 TUX196643:TUX196644 TLB196643:TLB196644 TBF196643:TBF196644 SRJ196643:SRJ196644 SHN196643:SHN196644 RXR196643:RXR196644 RNV196643:RNV196644 RDZ196643:RDZ196644 QUD196643:QUD196644 QKH196643:QKH196644 QAL196643:QAL196644 PQP196643:PQP196644 PGT196643:PGT196644 OWX196643:OWX196644 ONB196643:ONB196644 ODF196643:ODF196644 NTJ196643:NTJ196644 NJN196643:NJN196644 MZR196643:MZR196644 MPV196643:MPV196644 MFZ196643:MFZ196644 LWD196643:LWD196644 LMH196643:LMH196644 LCL196643:LCL196644 KSP196643:KSP196644 KIT196643:KIT196644 JYX196643:JYX196644 JPB196643:JPB196644 JFF196643:JFF196644 IVJ196643:IVJ196644 ILN196643:ILN196644 IBR196643:IBR196644 HRV196643:HRV196644 HHZ196643:HHZ196644 GYD196643:GYD196644 GOH196643:GOH196644 GEL196643:GEL196644 FUP196643:FUP196644 FKT196643:FKT196644 FAX196643:FAX196644 ERB196643:ERB196644 EHF196643:EHF196644 DXJ196643:DXJ196644 DNN196643:DNN196644 DDR196643:DDR196644 CTV196643:CTV196644 CJZ196643:CJZ196644 CAD196643:CAD196644 BQH196643:BQH196644 BGL196643:BGL196644 AWP196643:AWP196644 AMT196643:AMT196644 ACX196643:ACX196644 TB196643:TB196644 JF196643:JF196644 C196643:D196644 WVR131107:WVR131108 WLV131107:WLV131108 WBZ131107:WBZ131108 VSD131107:VSD131108 VIH131107:VIH131108 UYL131107:UYL131108 UOP131107:UOP131108 UET131107:UET131108 TUX131107:TUX131108 TLB131107:TLB131108 TBF131107:TBF131108 SRJ131107:SRJ131108 SHN131107:SHN131108 RXR131107:RXR131108 RNV131107:RNV131108 RDZ131107:RDZ131108 QUD131107:QUD131108 QKH131107:QKH131108 QAL131107:QAL131108 PQP131107:PQP131108 PGT131107:PGT131108 OWX131107:OWX131108 ONB131107:ONB131108 ODF131107:ODF131108 NTJ131107:NTJ131108 NJN131107:NJN131108 MZR131107:MZR131108 MPV131107:MPV131108 MFZ131107:MFZ131108 LWD131107:LWD131108 LMH131107:LMH131108 LCL131107:LCL131108 KSP131107:KSP131108 KIT131107:KIT131108 JYX131107:JYX131108 JPB131107:JPB131108 JFF131107:JFF131108 IVJ131107:IVJ131108 ILN131107:ILN131108 IBR131107:IBR131108 HRV131107:HRV131108 HHZ131107:HHZ131108 GYD131107:GYD131108 GOH131107:GOH131108 GEL131107:GEL131108 FUP131107:FUP131108 FKT131107:FKT131108 FAX131107:FAX131108 ERB131107:ERB131108 EHF131107:EHF131108 DXJ131107:DXJ131108 DNN131107:DNN131108 DDR131107:DDR131108 CTV131107:CTV131108 CJZ131107:CJZ131108 CAD131107:CAD131108 BQH131107:BQH131108 BGL131107:BGL131108 AWP131107:AWP131108 AMT131107:AMT131108 ACX131107:ACX131108 TB131107:TB131108 JF131107:JF131108 C131107:D131108 WVR65571:WVR65572 WLV65571:WLV65572 WBZ65571:WBZ65572 VSD65571:VSD65572 VIH65571:VIH65572 UYL65571:UYL65572 UOP65571:UOP65572 UET65571:UET65572 TUX65571:TUX65572 TLB65571:TLB65572 TBF65571:TBF65572 SRJ65571:SRJ65572 SHN65571:SHN65572 RXR65571:RXR65572 RNV65571:RNV65572 RDZ65571:RDZ65572 QUD65571:QUD65572 QKH65571:QKH65572 QAL65571:QAL65572 PQP65571:PQP65572 PGT65571:PGT65572 OWX65571:OWX65572 ONB65571:ONB65572 ODF65571:ODF65572 NTJ65571:NTJ65572 NJN65571:NJN65572 MZR65571:MZR65572 MPV65571:MPV65572 MFZ65571:MFZ65572 LWD65571:LWD65572 LMH65571:LMH65572 LCL65571:LCL65572 KSP65571:KSP65572 KIT65571:KIT65572 JYX65571:JYX65572 JPB65571:JPB65572 JFF65571:JFF65572 IVJ65571:IVJ65572 ILN65571:ILN65572 IBR65571:IBR65572 HRV65571:HRV65572 HHZ65571:HHZ65572 GYD65571:GYD65572 GOH65571:GOH65572 GEL65571:GEL65572 FUP65571:FUP65572 FKT65571:FKT65572 FAX65571:FAX65572 ERB65571:ERB65572 EHF65571:EHF65572 DXJ65571:DXJ65572 DNN65571:DNN65572 DDR65571:DDR65572 CTV65571:CTV65572 CJZ65571:CJZ65572 CAD65571:CAD65572 BQH65571:BQH65572 BGL65571:BGL65572 AWP65571:AWP65572 AMT65571:AMT65572 ACX65571:ACX65572 TB65571:TB65572 JF65571:JF65572 C65571:D65572 WVR983079 WVR71 WLV71 WBZ71 VSD71 VIH71 UYL71 UOP71 UET71 TUX71 TLB71 TBF71 SRJ71 SHN71 RXR71 RNV71 RDZ71 QUD71 QKH71 QAL71 PQP71 PGT71 OWX71 ONB71 ODF71 NTJ71 NJN71 MZR71 MPV71 MFZ71 LWD71 LMH71 LCL71 KSP71 KIT71 JYX71 JPB71 JFF71 IVJ71 ILN71 IBR71 HRV71 HHZ71 GYD71 GOH71 GEL71 FUP71 FKT71 FAX71 ERB71 EHF71 DXJ71 DNN71 DDR71 CTV71 CJZ71 CAD71 BQH71 BGL71 AWP71 AMT71 ACX71 TB71 JF27 TB27 ACX27 AMT27 AWP27 BGL27 BQH27 CAD27 CJZ27 CTV27 DDR27 DNN27 DXJ27 EHF27 ERB27 FAX27 FKT27 FUP27 GEL27 GOH27 GYD27 HHZ27 HRV27 IBR27 ILN27 IVJ27 JFF27 JPB27 JYX27 KIT27 KSP27 LCL27 LMH27 LWD27 MFZ27 MPV27 MZR27 NJN27 NTJ27 ODF27 ONB27 OWX27 PGT27 PQP27 QAL27 QKH27 QUD27 RDZ27 RNV27 RXR27 SHN27 SRJ27 TBF27 TLB27 TUX27 UET27 UOP27 UYL27 VIH27 VSD27 WBZ27 WLV27 WVR27 C27:D27">
      <formula1>0</formula1>
      <formula2>10000</formula2>
    </dataValidation>
    <dataValidation type="textLength" errorStyle="information" allowBlank="1" showInputMessage="1" error="XLBVal:5=1400_x000d_&#10;" sqref="B65576 WVQ983080 WLU983080 WBY983080 VSC983080 VIG983080 UYK983080 UOO983080 UES983080 TUW983080 TLA983080 TBE983080 SRI983080 SHM983080 RXQ983080 RNU983080 RDY983080 QUC983080 QKG983080 QAK983080 PQO983080 PGS983080 OWW983080 ONA983080 ODE983080 NTI983080 NJM983080 MZQ983080 MPU983080 MFY983080 LWC983080 LMG983080 LCK983080 KSO983080 KIS983080 JYW983080 JPA983080 JFE983080 IVI983080 ILM983080 IBQ983080 HRU983080 HHY983080 GYC983080 GOG983080 GEK983080 FUO983080 FKS983080 FAW983080 ERA983080 EHE983080 DXI983080 DNM983080 DDQ983080 CTU983080 CJY983080 CAC983080 BQG983080 BGK983080 AWO983080 AMS983080 ACW983080 TA983080 JE983080 B983080 WVQ917544 WLU917544 WBY917544 VSC917544 VIG917544 UYK917544 UOO917544 UES917544 TUW917544 TLA917544 TBE917544 SRI917544 SHM917544 RXQ917544 RNU917544 RDY917544 QUC917544 QKG917544 QAK917544 PQO917544 PGS917544 OWW917544 ONA917544 ODE917544 NTI917544 NJM917544 MZQ917544 MPU917544 MFY917544 LWC917544 LMG917544 LCK917544 KSO917544 KIS917544 JYW917544 JPA917544 JFE917544 IVI917544 ILM917544 IBQ917544 HRU917544 HHY917544 GYC917544 GOG917544 GEK917544 FUO917544 FKS917544 FAW917544 ERA917544 EHE917544 DXI917544 DNM917544 DDQ917544 CTU917544 CJY917544 CAC917544 BQG917544 BGK917544 AWO917544 AMS917544 ACW917544 TA917544 JE917544 B917544 WVQ852008 WLU852008 WBY852008 VSC852008 VIG852008 UYK852008 UOO852008 UES852008 TUW852008 TLA852008 TBE852008 SRI852008 SHM852008 RXQ852008 RNU852008 RDY852008 QUC852008 QKG852008 QAK852008 PQO852008 PGS852008 OWW852008 ONA852008 ODE852008 NTI852008 NJM852008 MZQ852008 MPU852008 MFY852008 LWC852008 LMG852008 LCK852008 KSO852008 KIS852008 JYW852008 JPA852008 JFE852008 IVI852008 ILM852008 IBQ852008 HRU852008 HHY852008 GYC852008 GOG852008 GEK852008 FUO852008 FKS852008 FAW852008 ERA852008 EHE852008 DXI852008 DNM852008 DDQ852008 CTU852008 CJY852008 CAC852008 BQG852008 BGK852008 AWO852008 AMS852008 ACW852008 TA852008 JE852008 B852008 WVQ786472 WLU786472 WBY786472 VSC786472 VIG786472 UYK786472 UOO786472 UES786472 TUW786472 TLA786472 TBE786472 SRI786472 SHM786472 RXQ786472 RNU786472 RDY786472 QUC786472 QKG786472 QAK786472 PQO786472 PGS786472 OWW786472 ONA786472 ODE786472 NTI786472 NJM786472 MZQ786472 MPU786472 MFY786472 LWC786472 LMG786472 LCK786472 KSO786472 KIS786472 JYW786472 JPA786472 JFE786472 IVI786472 ILM786472 IBQ786472 HRU786472 HHY786472 GYC786472 GOG786472 GEK786472 FUO786472 FKS786472 FAW786472 ERA786472 EHE786472 DXI786472 DNM786472 DDQ786472 CTU786472 CJY786472 CAC786472 BQG786472 BGK786472 AWO786472 AMS786472 ACW786472 TA786472 JE786472 B786472 WVQ720936 WLU720936 WBY720936 VSC720936 VIG720936 UYK720936 UOO720936 UES720936 TUW720936 TLA720936 TBE720936 SRI720936 SHM720936 RXQ720936 RNU720936 RDY720936 QUC720936 QKG720936 QAK720936 PQO720936 PGS720936 OWW720936 ONA720936 ODE720936 NTI720936 NJM720936 MZQ720936 MPU720936 MFY720936 LWC720936 LMG720936 LCK720936 KSO720936 KIS720936 JYW720936 JPA720936 JFE720936 IVI720936 ILM720936 IBQ720936 HRU720936 HHY720936 GYC720936 GOG720936 GEK720936 FUO720936 FKS720936 FAW720936 ERA720936 EHE720936 DXI720936 DNM720936 DDQ720936 CTU720936 CJY720936 CAC720936 BQG720936 BGK720936 AWO720936 AMS720936 ACW720936 TA720936 JE720936 B720936 WVQ655400 WLU655400 WBY655400 VSC655400 VIG655400 UYK655400 UOO655400 UES655400 TUW655400 TLA655400 TBE655400 SRI655400 SHM655400 RXQ655400 RNU655400 RDY655400 QUC655400 QKG655400 QAK655400 PQO655400 PGS655400 OWW655400 ONA655400 ODE655400 NTI655400 NJM655400 MZQ655400 MPU655400 MFY655400 LWC655400 LMG655400 LCK655400 KSO655400 KIS655400 JYW655400 JPA655400 JFE655400 IVI655400 ILM655400 IBQ655400 HRU655400 HHY655400 GYC655400 GOG655400 GEK655400 FUO655400 FKS655400 FAW655400 ERA655400 EHE655400 DXI655400 DNM655400 DDQ655400 CTU655400 CJY655400 CAC655400 BQG655400 BGK655400 AWO655400 AMS655400 ACW655400 TA655400 JE655400 B655400 WVQ589864 WLU589864 WBY589864 VSC589864 VIG589864 UYK589864 UOO589864 UES589864 TUW589864 TLA589864 TBE589864 SRI589864 SHM589864 RXQ589864 RNU589864 RDY589864 QUC589864 QKG589864 QAK589864 PQO589864 PGS589864 OWW589864 ONA589864 ODE589864 NTI589864 NJM589864 MZQ589864 MPU589864 MFY589864 LWC589864 LMG589864 LCK589864 KSO589864 KIS589864 JYW589864 JPA589864 JFE589864 IVI589864 ILM589864 IBQ589864 HRU589864 HHY589864 GYC589864 GOG589864 GEK589864 FUO589864 FKS589864 FAW589864 ERA589864 EHE589864 DXI589864 DNM589864 DDQ589864 CTU589864 CJY589864 CAC589864 BQG589864 BGK589864 AWO589864 AMS589864 ACW589864 TA589864 JE589864 B589864 WVQ524328 WLU524328 WBY524328 VSC524328 VIG524328 UYK524328 UOO524328 UES524328 TUW524328 TLA524328 TBE524328 SRI524328 SHM524328 RXQ524328 RNU524328 RDY524328 QUC524328 QKG524328 QAK524328 PQO524328 PGS524328 OWW524328 ONA524328 ODE524328 NTI524328 NJM524328 MZQ524328 MPU524328 MFY524328 LWC524328 LMG524328 LCK524328 KSO524328 KIS524328 JYW524328 JPA524328 JFE524328 IVI524328 ILM524328 IBQ524328 HRU524328 HHY524328 GYC524328 GOG524328 GEK524328 FUO524328 FKS524328 FAW524328 ERA524328 EHE524328 DXI524328 DNM524328 DDQ524328 CTU524328 CJY524328 CAC524328 BQG524328 BGK524328 AWO524328 AMS524328 ACW524328 TA524328 JE524328 B524328 WVQ458792 WLU458792 WBY458792 VSC458792 VIG458792 UYK458792 UOO458792 UES458792 TUW458792 TLA458792 TBE458792 SRI458792 SHM458792 RXQ458792 RNU458792 RDY458792 QUC458792 QKG458792 QAK458792 PQO458792 PGS458792 OWW458792 ONA458792 ODE458792 NTI458792 NJM458792 MZQ458792 MPU458792 MFY458792 LWC458792 LMG458792 LCK458792 KSO458792 KIS458792 JYW458792 JPA458792 JFE458792 IVI458792 ILM458792 IBQ458792 HRU458792 HHY458792 GYC458792 GOG458792 GEK458792 FUO458792 FKS458792 FAW458792 ERA458792 EHE458792 DXI458792 DNM458792 DDQ458792 CTU458792 CJY458792 CAC458792 BQG458792 BGK458792 AWO458792 AMS458792 ACW458792 TA458792 JE458792 B458792 WVQ393256 WLU393256 WBY393256 VSC393256 VIG393256 UYK393256 UOO393256 UES393256 TUW393256 TLA393256 TBE393256 SRI393256 SHM393256 RXQ393256 RNU393256 RDY393256 QUC393256 QKG393256 QAK393256 PQO393256 PGS393256 OWW393256 ONA393256 ODE393256 NTI393256 NJM393256 MZQ393256 MPU393256 MFY393256 LWC393256 LMG393256 LCK393256 KSO393256 KIS393256 JYW393256 JPA393256 JFE393256 IVI393256 ILM393256 IBQ393256 HRU393256 HHY393256 GYC393256 GOG393256 GEK393256 FUO393256 FKS393256 FAW393256 ERA393256 EHE393256 DXI393256 DNM393256 DDQ393256 CTU393256 CJY393256 CAC393256 BQG393256 BGK393256 AWO393256 AMS393256 ACW393256 TA393256 JE393256 B393256 WVQ327720 WLU327720 WBY327720 VSC327720 VIG327720 UYK327720 UOO327720 UES327720 TUW327720 TLA327720 TBE327720 SRI327720 SHM327720 RXQ327720 RNU327720 RDY327720 QUC327720 QKG327720 QAK327720 PQO327720 PGS327720 OWW327720 ONA327720 ODE327720 NTI327720 NJM327720 MZQ327720 MPU327720 MFY327720 LWC327720 LMG327720 LCK327720 KSO327720 KIS327720 JYW327720 JPA327720 JFE327720 IVI327720 ILM327720 IBQ327720 HRU327720 HHY327720 GYC327720 GOG327720 GEK327720 FUO327720 FKS327720 FAW327720 ERA327720 EHE327720 DXI327720 DNM327720 DDQ327720 CTU327720 CJY327720 CAC327720 BQG327720 BGK327720 AWO327720 AMS327720 ACW327720 TA327720 JE327720 B327720 WVQ262184 WLU262184 WBY262184 VSC262184 VIG262184 UYK262184 UOO262184 UES262184 TUW262184 TLA262184 TBE262184 SRI262184 SHM262184 RXQ262184 RNU262184 RDY262184 QUC262184 QKG262184 QAK262184 PQO262184 PGS262184 OWW262184 ONA262184 ODE262184 NTI262184 NJM262184 MZQ262184 MPU262184 MFY262184 LWC262184 LMG262184 LCK262184 KSO262184 KIS262184 JYW262184 JPA262184 JFE262184 IVI262184 ILM262184 IBQ262184 HRU262184 HHY262184 GYC262184 GOG262184 GEK262184 FUO262184 FKS262184 FAW262184 ERA262184 EHE262184 DXI262184 DNM262184 DDQ262184 CTU262184 CJY262184 CAC262184 BQG262184 BGK262184 AWO262184 AMS262184 ACW262184 TA262184 JE262184 B262184 WVQ196648 WLU196648 WBY196648 VSC196648 VIG196648 UYK196648 UOO196648 UES196648 TUW196648 TLA196648 TBE196648 SRI196648 SHM196648 RXQ196648 RNU196648 RDY196648 QUC196648 QKG196648 QAK196648 PQO196648 PGS196648 OWW196648 ONA196648 ODE196648 NTI196648 NJM196648 MZQ196648 MPU196648 MFY196648 LWC196648 LMG196648 LCK196648 KSO196648 KIS196648 JYW196648 JPA196648 JFE196648 IVI196648 ILM196648 IBQ196648 HRU196648 HHY196648 GYC196648 GOG196648 GEK196648 FUO196648 FKS196648 FAW196648 ERA196648 EHE196648 DXI196648 DNM196648 DDQ196648 CTU196648 CJY196648 CAC196648 BQG196648 BGK196648 AWO196648 AMS196648 ACW196648 TA196648 JE196648 B196648 WVQ131112 WLU131112 WBY131112 VSC131112 VIG131112 UYK131112 UOO131112 UES131112 TUW131112 TLA131112 TBE131112 SRI131112 SHM131112 RXQ131112 RNU131112 RDY131112 QUC131112 QKG131112 QAK131112 PQO131112 PGS131112 OWW131112 ONA131112 ODE131112 NTI131112 NJM131112 MZQ131112 MPU131112 MFY131112 LWC131112 LMG131112 LCK131112 KSO131112 KIS131112 JYW131112 JPA131112 JFE131112 IVI131112 ILM131112 IBQ131112 HRU131112 HHY131112 GYC131112 GOG131112 GEK131112 FUO131112 FKS131112 FAW131112 ERA131112 EHE131112 DXI131112 DNM131112 DDQ131112 CTU131112 CJY131112 CAC131112 BQG131112 BGK131112 AWO131112 AMS131112 ACW131112 TA131112 JE131112 B131112 WVQ65576 WLU65576 WBY65576 VSC65576 VIG65576 UYK65576 UOO65576 UES65576 TUW65576 TLA65576 TBE65576 SRI65576 SHM65576 RXQ65576 RNU65576 RDY65576 QUC65576 QKG65576 QAK65576 PQO65576 PGS65576 OWW65576 ONA65576 ODE65576 NTI65576 NJM65576 MZQ65576 MPU65576 MFY65576 LWC65576 LMG65576 LCK65576 KSO65576 KIS65576 JYW65576 JPA65576 JFE65576 IVI65576 ILM65576 IBQ65576 HRU65576 HHY65576 GYC65576 GOG65576 GEK65576 FUO65576 FKS65576 FAW65576 ERA65576 EHE65576 DXI65576 DNM65576 DDQ65576 CTU65576 CJY65576 CAC65576 BQG65576 BGK65576 AWO65576 AMS65576 ACW65576 TA65576 JE65576">
      <formula1>0</formula1>
      <formula2>10000</formula2>
    </dataValidation>
    <dataValidation type="textLength" errorStyle="information" allowBlank="1" showInputMessage="1" error="XLBVal:5=4.48215143268769E-02_x000d_&#10;" sqref="C65576:D65576 WVR983080 WLV983080 WBZ983080 VSD983080 VIH983080 UYL983080 UOP983080 UET983080 TUX983080 TLB983080 TBF983080 SRJ983080 SHN983080 RXR983080 RNV983080 RDZ983080 QUD983080 QKH983080 QAL983080 PQP983080 PGT983080 OWX983080 ONB983080 ODF983080 NTJ983080 NJN983080 MZR983080 MPV983080 MFZ983080 LWD983080 LMH983080 LCL983080 KSP983080 KIT983080 JYX983080 JPB983080 JFF983080 IVJ983080 ILN983080 IBR983080 HRV983080 HHZ983080 GYD983080 GOH983080 GEL983080 FUP983080 FKT983080 FAX983080 ERB983080 EHF983080 DXJ983080 DNN983080 DDR983080 CTV983080 CJZ983080 CAD983080 BQH983080 BGL983080 AWP983080 AMT983080 ACX983080 TB983080 JF983080 C983080:D983080 WVR917544 WLV917544 WBZ917544 VSD917544 VIH917544 UYL917544 UOP917544 UET917544 TUX917544 TLB917544 TBF917544 SRJ917544 SHN917544 RXR917544 RNV917544 RDZ917544 QUD917544 QKH917544 QAL917544 PQP917544 PGT917544 OWX917544 ONB917544 ODF917544 NTJ917544 NJN917544 MZR917544 MPV917544 MFZ917544 LWD917544 LMH917544 LCL917544 KSP917544 KIT917544 JYX917544 JPB917544 JFF917544 IVJ917544 ILN917544 IBR917544 HRV917544 HHZ917544 GYD917544 GOH917544 GEL917544 FUP917544 FKT917544 FAX917544 ERB917544 EHF917544 DXJ917544 DNN917544 DDR917544 CTV917544 CJZ917544 CAD917544 BQH917544 BGL917544 AWP917544 AMT917544 ACX917544 TB917544 JF917544 C917544:D917544 WVR852008 WLV852008 WBZ852008 VSD852008 VIH852008 UYL852008 UOP852008 UET852008 TUX852008 TLB852008 TBF852008 SRJ852008 SHN852008 RXR852008 RNV852008 RDZ852008 QUD852008 QKH852008 QAL852008 PQP852008 PGT852008 OWX852008 ONB852008 ODF852008 NTJ852008 NJN852008 MZR852008 MPV852008 MFZ852008 LWD852008 LMH852008 LCL852008 KSP852008 KIT852008 JYX852008 JPB852008 JFF852008 IVJ852008 ILN852008 IBR852008 HRV852008 HHZ852008 GYD852008 GOH852008 GEL852008 FUP852008 FKT852008 FAX852008 ERB852008 EHF852008 DXJ852008 DNN852008 DDR852008 CTV852008 CJZ852008 CAD852008 BQH852008 BGL852008 AWP852008 AMT852008 ACX852008 TB852008 JF852008 C852008:D852008 WVR786472 WLV786472 WBZ786472 VSD786472 VIH786472 UYL786472 UOP786472 UET786472 TUX786472 TLB786472 TBF786472 SRJ786472 SHN786472 RXR786472 RNV786472 RDZ786472 QUD786472 QKH786472 QAL786472 PQP786472 PGT786472 OWX786472 ONB786472 ODF786472 NTJ786472 NJN786472 MZR786472 MPV786472 MFZ786472 LWD786472 LMH786472 LCL786472 KSP786472 KIT786472 JYX786472 JPB786472 JFF786472 IVJ786472 ILN786472 IBR786472 HRV786472 HHZ786472 GYD786472 GOH786472 GEL786472 FUP786472 FKT786472 FAX786472 ERB786472 EHF786472 DXJ786472 DNN786472 DDR786472 CTV786472 CJZ786472 CAD786472 BQH786472 BGL786472 AWP786472 AMT786472 ACX786472 TB786472 JF786472 C786472:D786472 WVR720936 WLV720936 WBZ720936 VSD720936 VIH720936 UYL720936 UOP720936 UET720936 TUX720936 TLB720936 TBF720936 SRJ720936 SHN720936 RXR720936 RNV720936 RDZ720936 QUD720936 QKH720936 QAL720936 PQP720936 PGT720936 OWX720936 ONB720936 ODF720936 NTJ720936 NJN720936 MZR720936 MPV720936 MFZ720936 LWD720936 LMH720936 LCL720936 KSP720936 KIT720936 JYX720936 JPB720936 JFF720936 IVJ720936 ILN720936 IBR720936 HRV720936 HHZ720936 GYD720936 GOH720936 GEL720936 FUP720936 FKT720936 FAX720936 ERB720936 EHF720936 DXJ720936 DNN720936 DDR720936 CTV720936 CJZ720936 CAD720936 BQH720936 BGL720936 AWP720936 AMT720936 ACX720936 TB720936 JF720936 C720936:D720936 WVR655400 WLV655400 WBZ655400 VSD655400 VIH655400 UYL655400 UOP655400 UET655400 TUX655400 TLB655400 TBF655400 SRJ655400 SHN655400 RXR655400 RNV655400 RDZ655400 QUD655400 QKH655400 QAL655400 PQP655400 PGT655400 OWX655400 ONB655400 ODF655400 NTJ655400 NJN655400 MZR655400 MPV655400 MFZ655400 LWD655400 LMH655400 LCL655400 KSP655400 KIT655400 JYX655400 JPB655400 JFF655400 IVJ655400 ILN655400 IBR655400 HRV655400 HHZ655400 GYD655400 GOH655400 GEL655400 FUP655400 FKT655400 FAX655400 ERB655400 EHF655400 DXJ655400 DNN655400 DDR655400 CTV655400 CJZ655400 CAD655400 BQH655400 BGL655400 AWP655400 AMT655400 ACX655400 TB655400 JF655400 C655400:D655400 WVR589864 WLV589864 WBZ589864 VSD589864 VIH589864 UYL589864 UOP589864 UET589864 TUX589864 TLB589864 TBF589864 SRJ589864 SHN589864 RXR589864 RNV589864 RDZ589864 QUD589864 QKH589864 QAL589864 PQP589864 PGT589864 OWX589864 ONB589864 ODF589864 NTJ589864 NJN589864 MZR589864 MPV589864 MFZ589864 LWD589864 LMH589864 LCL589864 KSP589864 KIT589864 JYX589864 JPB589864 JFF589864 IVJ589864 ILN589864 IBR589864 HRV589864 HHZ589864 GYD589864 GOH589864 GEL589864 FUP589864 FKT589864 FAX589864 ERB589864 EHF589864 DXJ589864 DNN589864 DDR589864 CTV589864 CJZ589864 CAD589864 BQH589864 BGL589864 AWP589864 AMT589864 ACX589864 TB589864 JF589864 C589864:D589864 WVR524328 WLV524328 WBZ524328 VSD524328 VIH524328 UYL524328 UOP524328 UET524328 TUX524328 TLB524328 TBF524328 SRJ524328 SHN524328 RXR524328 RNV524328 RDZ524328 QUD524328 QKH524328 QAL524328 PQP524328 PGT524328 OWX524328 ONB524328 ODF524328 NTJ524328 NJN524328 MZR524328 MPV524328 MFZ524328 LWD524328 LMH524328 LCL524328 KSP524328 KIT524328 JYX524328 JPB524328 JFF524328 IVJ524328 ILN524328 IBR524328 HRV524328 HHZ524328 GYD524328 GOH524328 GEL524328 FUP524328 FKT524328 FAX524328 ERB524328 EHF524328 DXJ524328 DNN524328 DDR524328 CTV524328 CJZ524328 CAD524328 BQH524328 BGL524328 AWP524328 AMT524328 ACX524328 TB524328 JF524328 C524328:D524328 WVR458792 WLV458792 WBZ458792 VSD458792 VIH458792 UYL458792 UOP458792 UET458792 TUX458792 TLB458792 TBF458792 SRJ458792 SHN458792 RXR458792 RNV458792 RDZ458792 QUD458792 QKH458792 QAL458792 PQP458792 PGT458792 OWX458792 ONB458792 ODF458792 NTJ458792 NJN458792 MZR458792 MPV458792 MFZ458792 LWD458792 LMH458792 LCL458792 KSP458792 KIT458792 JYX458792 JPB458792 JFF458792 IVJ458792 ILN458792 IBR458792 HRV458792 HHZ458792 GYD458792 GOH458792 GEL458792 FUP458792 FKT458792 FAX458792 ERB458792 EHF458792 DXJ458792 DNN458792 DDR458792 CTV458792 CJZ458792 CAD458792 BQH458792 BGL458792 AWP458792 AMT458792 ACX458792 TB458792 JF458792 C458792:D458792 WVR393256 WLV393256 WBZ393256 VSD393256 VIH393256 UYL393256 UOP393256 UET393256 TUX393256 TLB393256 TBF393256 SRJ393256 SHN393256 RXR393256 RNV393256 RDZ393256 QUD393256 QKH393256 QAL393256 PQP393256 PGT393256 OWX393256 ONB393256 ODF393256 NTJ393256 NJN393256 MZR393256 MPV393256 MFZ393256 LWD393256 LMH393256 LCL393256 KSP393256 KIT393256 JYX393256 JPB393256 JFF393256 IVJ393256 ILN393256 IBR393256 HRV393256 HHZ393256 GYD393256 GOH393256 GEL393256 FUP393256 FKT393256 FAX393256 ERB393256 EHF393256 DXJ393256 DNN393256 DDR393256 CTV393256 CJZ393256 CAD393256 BQH393256 BGL393256 AWP393256 AMT393256 ACX393256 TB393256 JF393256 C393256:D393256 WVR327720 WLV327720 WBZ327720 VSD327720 VIH327720 UYL327720 UOP327720 UET327720 TUX327720 TLB327720 TBF327720 SRJ327720 SHN327720 RXR327720 RNV327720 RDZ327720 QUD327720 QKH327720 QAL327720 PQP327720 PGT327720 OWX327720 ONB327720 ODF327720 NTJ327720 NJN327720 MZR327720 MPV327720 MFZ327720 LWD327720 LMH327720 LCL327720 KSP327720 KIT327720 JYX327720 JPB327720 JFF327720 IVJ327720 ILN327720 IBR327720 HRV327720 HHZ327720 GYD327720 GOH327720 GEL327720 FUP327720 FKT327720 FAX327720 ERB327720 EHF327720 DXJ327720 DNN327720 DDR327720 CTV327720 CJZ327720 CAD327720 BQH327720 BGL327720 AWP327720 AMT327720 ACX327720 TB327720 JF327720 C327720:D327720 WVR262184 WLV262184 WBZ262184 VSD262184 VIH262184 UYL262184 UOP262184 UET262184 TUX262184 TLB262184 TBF262184 SRJ262184 SHN262184 RXR262184 RNV262184 RDZ262184 QUD262184 QKH262184 QAL262184 PQP262184 PGT262184 OWX262184 ONB262184 ODF262184 NTJ262184 NJN262184 MZR262184 MPV262184 MFZ262184 LWD262184 LMH262184 LCL262184 KSP262184 KIT262184 JYX262184 JPB262184 JFF262184 IVJ262184 ILN262184 IBR262184 HRV262184 HHZ262184 GYD262184 GOH262184 GEL262184 FUP262184 FKT262184 FAX262184 ERB262184 EHF262184 DXJ262184 DNN262184 DDR262184 CTV262184 CJZ262184 CAD262184 BQH262184 BGL262184 AWP262184 AMT262184 ACX262184 TB262184 JF262184 C262184:D262184 WVR196648 WLV196648 WBZ196648 VSD196648 VIH196648 UYL196648 UOP196648 UET196648 TUX196648 TLB196648 TBF196648 SRJ196648 SHN196648 RXR196648 RNV196648 RDZ196648 QUD196648 QKH196648 QAL196648 PQP196648 PGT196648 OWX196648 ONB196648 ODF196648 NTJ196648 NJN196648 MZR196648 MPV196648 MFZ196648 LWD196648 LMH196648 LCL196648 KSP196648 KIT196648 JYX196648 JPB196648 JFF196648 IVJ196648 ILN196648 IBR196648 HRV196648 HHZ196648 GYD196648 GOH196648 GEL196648 FUP196648 FKT196648 FAX196648 ERB196648 EHF196648 DXJ196648 DNN196648 DDR196648 CTV196648 CJZ196648 CAD196648 BQH196648 BGL196648 AWP196648 AMT196648 ACX196648 TB196648 JF196648 C196648:D196648 WVR131112 WLV131112 WBZ131112 VSD131112 VIH131112 UYL131112 UOP131112 UET131112 TUX131112 TLB131112 TBF131112 SRJ131112 SHN131112 RXR131112 RNV131112 RDZ131112 QUD131112 QKH131112 QAL131112 PQP131112 PGT131112 OWX131112 ONB131112 ODF131112 NTJ131112 NJN131112 MZR131112 MPV131112 MFZ131112 LWD131112 LMH131112 LCL131112 KSP131112 KIT131112 JYX131112 JPB131112 JFF131112 IVJ131112 ILN131112 IBR131112 HRV131112 HHZ131112 GYD131112 GOH131112 GEL131112 FUP131112 FKT131112 FAX131112 ERB131112 EHF131112 DXJ131112 DNN131112 DDR131112 CTV131112 CJZ131112 CAD131112 BQH131112 BGL131112 AWP131112 AMT131112 ACX131112 TB131112 JF131112 C131112:D131112 WVR65576 WLV65576 WBZ65576 VSD65576 VIH65576 UYL65576 UOP65576 UET65576 TUX65576 TLB65576 TBF65576 SRJ65576 SHN65576 RXR65576 RNV65576 RDZ65576 QUD65576 QKH65576 QAL65576 PQP65576 PGT65576 OWX65576 ONB65576 ODF65576 NTJ65576 NJN65576 MZR65576 MPV65576 MFZ65576 LWD65576 LMH65576 LCL65576 KSP65576 KIT65576 JYX65576 JPB65576 JFF65576 IVJ65576 ILN65576 IBR65576 HRV65576 HHZ65576 GYD65576 GOH65576 GEL65576 FUP65576 FKT65576 FAX65576 ERB65576 EHF65576 DXJ65576 DNN65576 DDR65576 CTV65576 CJZ65576 CAD65576 BQH65576 BGL65576 AWP65576 AMT65576 ACX65576 TB65576 JF65576">
      <formula1>0</formula1>
      <formula2>10000</formula2>
    </dataValidation>
    <dataValidation type="textLength" errorStyle="information" allowBlank="1" showInputMessage="1" error="XLBVal:5=16.2282608695652_x000d_&#10;" sqref="B65581 WVQ983085 WLU983085 WBY983085 VSC983085 VIG983085 UYK983085 UOO983085 UES983085 TUW983085 TLA983085 TBE983085 SRI983085 SHM983085 RXQ983085 RNU983085 RDY983085 QUC983085 QKG983085 QAK983085 PQO983085 PGS983085 OWW983085 ONA983085 ODE983085 NTI983085 NJM983085 MZQ983085 MPU983085 MFY983085 LWC983085 LMG983085 LCK983085 KSO983085 KIS983085 JYW983085 JPA983085 JFE983085 IVI983085 ILM983085 IBQ983085 HRU983085 HHY983085 GYC983085 GOG983085 GEK983085 FUO983085 FKS983085 FAW983085 ERA983085 EHE983085 DXI983085 DNM983085 DDQ983085 CTU983085 CJY983085 CAC983085 BQG983085 BGK983085 AWO983085 AMS983085 ACW983085 TA983085 JE983085 B983085 WVQ917549 WLU917549 WBY917549 VSC917549 VIG917549 UYK917549 UOO917549 UES917549 TUW917549 TLA917549 TBE917549 SRI917549 SHM917549 RXQ917549 RNU917549 RDY917549 QUC917549 QKG917549 QAK917549 PQO917549 PGS917549 OWW917549 ONA917549 ODE917549 NTI917549 NJM917549 MZQ917549 MPU917549 MFY917549 LWC917549 LMG917549 LCK917549 KSO917549 KIS917549 JYW917549 JPA917549 JFE917549 IVI917549 ILM917549 IBQ917549 HRU917549 HHY917549 GYC917549 GOG917549 GEK917549 FUO917549 FKS917549 FAW917549 ERA917549 EHE917549 DXI917549 DNM917549 DDQ917549 CTU917549 CJY917549 CAC917549 BQG917549 BGK917549 AWO917549 AMS917549 ACW917549 TA917549 JE917549 B917549 WVQ852013 WLU852013 WBY852013 VSC852013 VIG852013 UYK852013 UOO852013 UES852013 TUW852013 TLA852013 TBE852013 SRI852013 SHM852013 RXQ852013 RNU852013 RDY852013 QUC852013 QKG852013 QAK852013 PQO852013 PGS852013 OWW852013 ONA852013 ODE852013 NTI852013 NJM852013 MZQ852013 MPU852013 MFY852013 LWC852013 LMG852013 LCK852013 KSO852013 KIS852013 JYW852013 JPA852013 JFE852013 IVI852013 ILM852013 IBQ852013 HRU852013 HHY852013 GYC852013 GOG852013 GEK852013 FUO852013 FKS852013 FAW852013 ERA852013 EHE852013 DXI852013 DNM852013 DDQ852013 CTU852013 CJY852013 CAC852013 BQG852013 BGK852013 AWO852013 AMS852013 ACW852013 TA852013 JE852013 B852013 WVQ786477 WLU786477 WBY786477 VSC786477 VIG786477 UYK786477 UOO786477 UES786477 TUW786477 TLA786477 TBE786477 SRI786477 SHM786477 RXQ786477 RNU786477 RDY786477 QUC786477 QKG786477 QAK786477 PQO786477 PGS786477 OWW786477 ONA786477 ODE786477 NTI786477 NJM786477 MZQ786477 MPU786477 MFY786477 LWC786477 LMG786477 LCK786477 KSO786477 KIS786477 JYW786477 JPA786477 JFE786477 IVI786477 ILM786477 IBQ786477 HRU786477 HHY786477 GYC786477 GOG786477 GEK786477 FUO786477 FKS786477 FAW786477 ERA786477 EHE786477 DXI786477 DNM786477 DDQ786477 CTU786477 CJY786477 CAC786477 BQG786477 BGK786477 AWO786477 AMS786477 ACW786477 TA786477 JE786477 B786477 WVQ720941 WLU720941 WBY720941 VSC720941 VIG720941 UYK720941 UOO720941 UES720941 TUW720941 TLA720941 TBE720941 SRI720941 SHM720941 RXQ720941 RNU720941 RDY720941 QUC720941 QKG720941 QAK720941 PQO720941 PGS720941 OWW720941 ONA720941 ODE720941 NTI720941 NJM720941 MZQ720941 MPU720941 MFY720941 LWC720941 LMG720941 LCK720941 KSO720941 KIS720941 JYW720941 JPA720941 JFE720941 IVI720941 ILM720941 IBQ720941 HRU720941 HHY720941 GYC720941 GOG720941 GEK720941 FUO720941 FKS720941 FAW720941 ERA720941 EHE720941 DXI720941 DNM720941 DDQ720941 CTU720941 CJY720941 CAC720941 BQG720941 BGK720941 AWO720941 AMS720941 ACW720941 TA720941 JE720941 B720941 WVQ655405 WLU655405 WBY655405 VSC655405 VIG655405 UYK655405 UOO655405 UES655405 TUW655405 TLA655405 TBE655405 SRI655405 SHM655405 RXQ655405 RNU655405 RDY655405 QUC655405 QKG655405 QAK655405 PQO655405 PGS655405 OWW655405 ONA655405 ODE655405 NTI655405 NJM655405 MZQ655405 MPU655405 MFY655405 LWC655405 LMG655405 LCK655405 KSO655405 KIS655405 JYW655405 JPA655405 JFE655405 IVI655405 ILM655405 IBQ655405 HRU655405 HHY655405 GYC655405 GOG655405 GEK655405 FUO655405 FKS655405 FAW655405 ERA655405 EHE655405 DXI655405 DNM655405 DDQ655405 CTU655405 CJY655405 CAC655405 BQG655405 BGK655405 AWO655405 AMS655405 ACW655405 TA655405 JE655405 B655405 WVQ589869 WLU589869 WBY589869 VSC589869 VIG589869 UYK589869 UOO589869 UES589869 TUW589869 TLA589869 TBE589869 SRI589869 SHM589869 RXQ589869 RNU589869 RDY589869 QUC589869 QKG589869 QAK589869 PQO589869 PGS589869 OWW589869 ONA589869 ODE589869 NTI589869 NJM589869 MZQ589869 MPU589869 MFY589869 LWC589869 LMG589869 LCK589869 KSO589869 KIS589869 JYW589869 JPA589869 JFE589869 IVI589869 ILM589869 IBQ589869 HRU589869 HHY589869 GYC589869 GOG589869 GEK589869 FUO589869 FKS589869 FAW589869 ERA589869 EHE589869 DXI589869 DNM589869 DDQ589869 CTU589869 CJY589869 CAC589869 BQG589869 BGK589869 AWO589869 AMS589869 ACW589869 TA589869 JE589869 B589869 WVQ524333 WLU524333 WBY524333 VSC524333 VIG524333 UYK524333 UOO524333 UES524333 TUW524333 TLA524333 TBE524333 SRI524333 SHM524333 RXQ524333 RNU524333 RDY524333 QUC524333 QKG524333 QAK524333 PQO524333 PGS524333 OWW524333 ONA524333 ODE524333 NTI524333 NJM524333 MZQ524333 MPU524333 MFY524333 LWC524333 LMG524333 LCK524333 KSO524333 KIS524333 JYW524333 JPA524333 JFE524333 IVI524333 ILM524333 IBQ524333 HRU524333 HHY524333 GYC524333 GOG524333 GEK524333 FUO524333 FKS524333 FAW524333 ERA524333 EHE524333 DXI524333 DNM524333 DDQ524333 CTU524333 CJY524333 CAC524333 BQG524333 BGK524333 AWO524333 AMS524333 ACW524333 TA524333 JE524333 B524333 WVQ458797 WLU458797 WBY458797 VSC458797 VIG458797 UYK458797 UOO458797 UES458797 TUW458797 TLA458797 TBE458797 SRI458797 SHM458797 RXQ458797 RNU458797 RDY458797 QUC458797 QKG458797 QAK458797 PQO458797 PGS458797 OWW458797 ONA458797 ODE458797 NTI458797 NJM458797 MZQ458797 MPU458797 MFY458797 LWC458797 LMG458797 LCK458797 KSO458797 KIS458797 JYW458797 JPA458797 JFE458797 IVI458797 ILM458797 IBQ458797 HRU458797 HHY458797 GYC458797 GOG458797 GEK458797 FUO458797 FKS458797 FAW458797 ERA458797 EHE458797 DXI458797 DNM458797 DDQ458797 CTU458797 CJY458797 CAC458797 BQG458797 BGK458797 AWO458797 AMS458797 ACW458797 TA458797 JE458797 B458797 WVQ393261 WLU393261 WBY393261 VSC393261 VIG393261 UYK393261 UOO393261 UES393261 TUW393261 TLA393261 TBE393261 SRI393261 SHM393261 RXQ393261 RNU393261 RDY393261 QUC393261 QKG393261 QAK393261 PQO393261 PGS393261 OWW393261 ONA393261 ODE393261 NTI393261 NJM393261 MZQ393261 MPU393261 MFY393261 LWC393261 LMG393261 LCK393261 KSO393261 KIS393261 JYW393261 JPA393261 JFE393261 IVI393261 ILM393261 IBQ393261 HRU393261 HHY393261 GYC393261 GOG393261 GEK393261 FUO393261 FKS393261 FAW393261 ERA393261 EHE393261 DXI393261 DNM393261 DDQ393261 CTU393261 CJY393261 CAC393261 BQG393261 BGK393261 AWO393261 AMS393261 ACW393261 TA393261 JE393261 B393261 WVQ327725 WLU327725 WBY327725 VSC327725 VIG327725 UYK327725 UOO327725 UES327725 TUW327725 TLA327725 TBE327725 SRI327725 SHM327725 RXQ327725 RNU327725 RDY327725 QUC327725 QKG327725 QAK327725 PQO327725 PGS327725 OWW327725 ONA327725 ODE327725 NTI327725 NJM327725 MZQ327725 MPU327725 MFY327725 LWC327725 LMG327725 LCK327725 KSO327725 KIS327725 JYW327725 JPA327725 JFE327725 IVI327725 ILM327725 IBQ327725 HRU327725 HHY327725 GYC327725 GOG327725 GEK327725 FUO327725 FKS327725 FAW327725 ERA327725 EHE327725 DXI327725 DNM327725 DDQ327725 CTU327725 CJY327725 CAC327725 BQG327725 BGK327725 AWO327725 AMS327725 ACW327725 TA327725 JE327725 B327725 WVQ262189 WLU262189 WBY262189 VSC262189 VIG262189 UYK262189 UOO262189 UES262189 TUW262189 TLA262189 TBE262189 SRI262189 SHM262189 RXQ262189 RNU262189 RDY262189 QUC262189 QKG262189 QAK262189 PQO262189 PGS262189 OWW262189 ONA262189 ODE262189 NTI262189 NJM262189 MZQ262189 MPU262189 MFY262189 LWC262189 LMG262189 LCK262189 KSO262189 KIS262189 JYW262189 JPA262189 JFE262189 IVI262189 ILM262189 IBQ262189 HRU262189 HHY262189 GYC262189 GOG262189 GEK262189 FUO262189 FKS262189 FAW262189 ERA262189 EHE262189 DXI262189 DNM262189 DDQ262189 CTU262189 CJY262189 CAC262189 BQG262189 BGK262189 AWO262189 AMS262189 ACW262189 TA262189 JE262189 B262189 WVQ196653 WLU196653 WBY196653 VSC196653 VIG196653 UYK196653 UOO196653 UES196653 TUW196653 TLA196653 TBE196653 SRI196653 SHM196653 RXQ196653 RNU196653 RDY196653 QUC196653 QKG196653 QAK196653 PQO196653 PGS196653 OWW196653 ONA196653 ODE196653 NTI196653 NJM196653 MZQ196653 MPU196653 MFY196653 LWC196653 LMG196653 LCK196653 KSO196653 KIS196653 JYW196653 JPA196653 JFE196653 IVI196653 ILM196653 IBQ196653 HRU196653 HHY196653 GYC196653 GOG196653 GEK196653 FUO196653 FKS196653 FAW196653 ERA196653 EHE196653 DXI196653 DNM196653 DDQ196653 CTU196653 CJY196653 CAC196653 BQG196653 BGK196653 AWO196653 AMS196653 ACW196653 TA196653 JE196653 B196653 WVQ131117 WLU131117 WBY131117 VSC131117 VIG131117 UYK131117 UOO131117 UES131117 TUW131117 TLA131117 TBE131117 SRI131117 SHM131117 RXQ131117 RNU131117 RDY131117 QUC131117 QKG131117 QAK131117 PQO131117 PGS131117 OWW131117 ONA131117 ODE131117 NTI131117 NJM131117 MZQ131117 MPU131117 MFY131117 LWC131117 LMG131117 LCK131117 KSO131117 KIS131117 JYW131117 JPA131117 JFE131117 IVI131117 ILM131117 IBQ131117 HRU131117 HHY131117 GYC131117 GOG131117 GEK131117 FUO131117 FKS131117 FAW131117 ERA131117 EHE131117 DXI131117 DNM131117 DDQ131117 CTU131117 CJY131117 CAC131117 BQG131117 BGK131117 AWO131117 AMS131117 ACW131117 TA131117 JE131117 B131117 WVQ65581 WLU65581 WBY65581 VSC65581 VIG65581 UYK65581 UOO65581 UES65581 TUW65581 TLA65581 TBE65581 SRI65581 SHM65581 RXQ65581 RNU65581 RDY65581 QUC65581 QKG65581 QAK65581 PQO65581 PGS65581 OWW65581 ONA65581 ODE65581 NTI65581 NJM65581 MZQ65581 MPU65581 MFY65581 LWC65581 LMG65581 LCK65581 KSO65581 KIS65581 JYW65581 JPA65581 JFE65581 IVI65581 ILM65581 IBQ65581 HRU65581 HHY65581 GYC65581 GOG65581 GEK65581 FUO65581 FKS65581 FAW65581 ERA65581 EHE65581 DXI65581 DNM65581 DDQ65581 CTU65581 CJY65581 CAC65581 BQG65581 BGK65581 AWO65581 AMS65581 ACW65581 TA65581 JE65581">
      <formula1>0</formula1>
      <formula2>10000</formula2>
    </dataValidation>
    <dataValidation type="textLength" errorStyle="information" allowBlank="1" showInputMessage="1" error="XLBVal:5=9331.25_x000d_&#10;" sqref="B65579 WVQ983083 WLU983083 WBY983083 VSC983083 VIG983083 UYK983083 UOO983083 UES983083 TUW983083 TLA983083 TBE983083 SRI983083 SHM983083 RXQ983083 RNU983083 RDY983083 QUC983083 QKG983083 QAK983083 PQO983083 PGS983083 OWW983083 ONA983083 ODE983083 NTI983083 NJM983083 MZQ983083 MPU983083 MFY983083 LWC983083 LMG983083 LCK983083 KSO983083 KIS983083 JYW983083 JPA983083 JFE983083 IVI983083 ILM983083 IBQ983083 HRU983083 HHY983083 GYC983083 GOG983083 GEK983083 FUO983083 FKS983083 FAW983083 ERA983083 EHE983083 DXI983083 DNM983083 DDQ983083 CTU983083 CJY983083 CAC983083 BQG983083 BGK983083 AWO983083 AMS983083 ACW983083 TA983083 JE983083 B983083 WVQ917547 WLU917547 WBY917547 VSC917547 VIG917547 UYK917547 UOO917547 UES917547 TUW917547 TLA917547 TBE917547 SRI917547 SHM917547 RXQ917547 RNU917547 RDY917547 QUC917547 QKG917547 QAK917547 PQO917547 PGS917547 OWW917547 ONA917547 ODE917547 NTI917547 NJM917547 MZQ917547 MPU917547 MFY917547 LWC917547 LMG917547 LCK917547 KSO917547 KIS917547 JYW917547 JPA917547 JFE917547 IVI917547 ILM917547 IBQ917547 HRU917547 HHY917547 GYC917547 GOG917547 GEK917547 FUO917547 FKS917547 FAW917547 ERA917547 EHE917547 DXI917547 DNM917547 DDQ917547 CTU917547 CJY917547 CAC917547 BQG917547 BGK917547 AWO917547 AMS917547 ACW917547 TA917547 JE917547 B917547 WVQ852011 WLU852011 WBY852011 VSC852011 VIG852011 UYK852011 UOO852011 UES852011 TUW852011 TLA852011 TBE852011 SRI852011 SHM852011 RXQ852011 RNU852011 RDY852011 QUC852011 QKG852011 QAK852011 PQO852011 PGS852011 OWW852011 ONA852011 ODE852011 NTI852011 NJM852011 MZQ852011 MPU852011 MFY852011 LWC852011 LMG852011 LCK852011 KSO852011 KIS852011 JYW852011 JPA852011 JFE852011 IVI852011 ILM852011 IBQ852011 HRU852011 HHY852011 GYC852011 GOG852011 GEK852011 FUO852011 FKS852011 FAW852011 ERA852011 EHE852011 DXI852011 DNM852011 DDQ852011 CTU852011 CJY852011 CAC852011 BQG852011 BGK852011 AWO852011 AMS852011 ACW852011 TA852011 JE852011 B852011 WVQ786475 WLU786475 WBY786475 VSC786475 VIG786475 UYK786475 UOO786475 UES786475 TUW786475 TLA786475 TBE786475 SRI786475 SHM786475 RXQ786475 RNU786475 RDY786475 QUC786475 QKG786475 QAK786475 PQO786475 PGS786475 OWW786475 ONA786475 ODE786475 NTI786475 NJM786475 MZQ786475 MPU786475 MFY786475 LWC786475 LMG786475 LCK786475 KSO786475 KIS786475 JYW786475 JPA786475 JFE786475 IVI786475 ILM786475 IBQ786475 HRU786475 HHY786475 GYC786475 GOG786475 GEK786475 FUO786475 FKS786475 FAW786475 ERA786475 EHE786475 DXI786475 DNM786475 DDQ786475 CTU786475 CJY786475 CAC786475 BQG786475 BGK786475 AWO786475 AMS786475 ACW786475 TA786475 JE786475 B786475 WVQ720939 WLU720939 WBY720939 VSC720939 VIG720939 UYK720939 UOO720939 UES720939 TUW720939 TLA720939 TBE720939 SRI720939 SHM720939 RXQ720939 RNU720939 RDY720939 QUC720939 QKG720939 QAK720939 PQO720939 PGS720939 OWW720939 ONA720939 ODE720939 NTI720939 NJM720939 MZQ720939 MPU720939 MFY720939 LWC720939 LMG720939 LCK720939 KSO720939 KIS720939 JYW720939 JPA720939 JFE720939 IVI720939 ILM720939 IBQ720939 HRU720939 HHY720939 GYC720939 GOG720939 GEK720939 FUO720939 FKS720939 FAW720939 ERA720939 EHE720939 DXI720939 DNM720939 DDQ720939 CTU720939 CJY720939 CAC720939 BQG720939 BGK720939 AWO720939 AMS720939 ACW720939 TA720939 JE720939 B720939 WVQ655403 WLU655403 WBY655403 VSC655403 VIG655403 UYK655403 UOO655403 UES655403 TUW655403 TLA655403 TBE655403 SRI655403 SHM655403 RXQ655403 RNU655403 RDY655403 QUC655403 QKG655403 QAK655403 PQO655403 PGS655403 OWW655403 ONA655403 ODE655403 NTI655403 NJM655403 MZQ655403 MPU655403 MFY655403 LWC655403 LMG655403 LCK655403 KSO655403 KIS655403 JYW655403 JPA655403 JFE655403 IVI655403 ILM655403 IBQ655403 HRU655403 HHY655403 GYC655403 GOG655403 GEK655403 FUO655403 FKS655403 FAW655403 ERA655403 EHE655403 DXI655403 DNM655403 DDQ655403 CTU655403 CJY655403 CAC655403 BQG655403 BGK655403 AWO655403 AMS655403 ACW655403 TA655403 JE655403 B655403 WVQ589867 WLU589867 WBY589867 VSC589867 VIG589867 UYK589867 UOO589867 UES589867 TUW589867 TLA589867 TBE589867 SRI589867 SHM589867 RXQ589867 RNU589867 RDY589867 QUC589867 QKG589867 QAK589867 PQO589867 PGS589867 OWW589867 ONA589867 ODE589867 NTI589867 NJM589867 MZQ589867 MPU589867 MFY589867 LWC589867 LMG589867 LCK589867 KSO589867 KIS589867 JYW589867 JPA589867 JFE589867 IVI589867 ILM589867 IBQ589867 HRU589867 HHY589867 GYC589867 GOG589867 GEK589867 FUO589867 FKS589867 FAW589867 ERA589867 EHE589867 DXI589867 DNM589867 DDQ589867 CTU589867 CJY589867 CAC589867 BQG589867 BGK589867 AWO589867 AMS589867 ACW589867 TA589867 JE589867 B589867 WVQ524331 WLU524331 WBY524331 VSC524331 VIG524331 UYK524331 UOO524331 UES524331 TUW524331 TLA524331 TBE524331 SRI524331 SHM524331 RXQ524331 RNU524331 RDY524331 QUC524331 QKG524331 QAK524331 PQO524331 PGS524331 OWW524331 ONA524331 ODE524331 NTI524331 NJM524331 MZQ524331 MPU524331 MFY524331 LWC524331 LMG524331 LCK524331 KSO524331 KIS524331 JYW524331 JPA524331 JFE524331 IVI524331 ILM524331 IBQ524331 HRU524331 HHY524331 GYC524331 GOG524331 GEK524331 FUO524331 FKS524331 FAW524331 ERA524331 EHE524331 DXI524331 DNM524331 DDQ524331 CTU524331 CJY524331 CAC524331 BQG524331 BGK524331 AWO524331 AMS524331 ACW524331 TA524331 JE524331 B524331 WVQ458795 WLU458795 WBY458795 VSC458795 VIG458795 UYK458795 UOO458795 UES458795 TUW458795 TLA458795 TBE458795 SRI458795 SHM458795 RXQ458795 RNU458795 RDY458795 QUC458795 QKG458795 QAK458795 PQO458795 PGS458795 OWW458795 ONA458795 ODE458795 NTI458795 NJM458795 MZQ458795 MPU458795 MFY458795 LWC458795 LMG458795 LCK458795 KSO458795 KIS458795 JYW458795 JPA458795 JFE458795 IVI458795 ILM458795 IBQ458795 HRU458795 HHY458795 GYC458795 GOG458795 GEK458795 FUO458795 FKS458795 FAW458795 ERA458795 EHE458795 DXI458795 DNM458795 DDQ458795 CTU458795 CJY458795 CAC458795 BQG458795 BGK458795 AWO458795 AMS458795 ACW458795 TA458795 JE458795 B458795 WVQ393259 WLU393259 WBY393259 VSC393259 VIG393259 UYK393259 UOO393259 UES393259 TUW393259 TLA393259 TBE393259 SRI393259 SHM393259 RXQ393259 RNU393259 RDY393259 QUC393259 QKG393259 QAK393259 PQO393259 PGS393259 OWW393259 ONA393259 ODE393259 NTI393259 NJM393259 MZQ393259 MPU393259 MFY393259 LWC393259 LMG393259 LCK393259 KSO393259 KIS393259 JYW393259 JPA393259 JFE393259 IVI393259 ILM393259 IBQ393259 HRU393259 HHY393259 GYC393259 GOG393259 GEK393259 FUO393259 FKS393259 FAW393259 ERA393259 EHE393259 DXI393259 DNM393259 DDQ393259 CTU393259 CJY393259 CAC393259 BQG393259 BGK393259 AWO393259 AMS393259 ACW393259 TA393259 JE393259 B393259 WVQ327723 WLU327723 WBY327723 VSC327723 VIG327723 UYK327723 UOO327723 UES327723 TUW327723 TLA327723 TBE327723 SRI327723 SHM327723 RXQ327723 RNU327723 RDY327723 QUC327723 QKG327723 QAK327723 PQO327723 PGS327723 OWW327723 ONA327723 ODE327723 NTI327723 NJM327723 MZQ327723 MPU327723 MFY327723 LWC327723 LMG327723 LCK327723 KSO327723 KIS327723 JYW327723 JPA327723 JFE327723 IVI327723 ILM327723 IBQ327723 HRU327723 HHY327723 GYC327723 GOG327723 GEK327723 FUO327723 FKS327723 FAW327723 ERA327723 EHE327723 DXI327723 DNM327723 DDQ327723 CTU327723 CJY327723 CAC327723 BQG327723 BGK327723 AWO327723 AMS327723 ACW327723 TA327723 JE327723 B327723 WVQ262187 WLU262187 WBY262187 VSC262187 VIG262187 UYK262187 UOO262187 UES262187 TUW262187 TLA262187 TBE262187 SRI262187 SHM262187 RXQ262187 RNU262187 RDY262187 QUC262187 QKG262187 QAK262187 PQO262187 PGS262187 OWW262187 ONA262187 ODE262187 NTI262187 NJM262187 MZQ262187 MPU262187 MFY262187 LWC262187 LMG262187 LCK262187 KSO262187 KIS262187 JYW262187 JPA262187 JFE262187 IVI262187 ILM262187 IBQ262187 HRU262187 HHY262187 GYC262187 GOG262187 GEK262187 FUO262187 FKS262187 FAW262187 ERA262187 EHE262187 DXI262187 DNM262187 DDQ262187 CTU262187 CJY262187 CAC262187 BQG262187 BGK262187 AWO262187 AMS262187 ACW262187 TA262187 JE262187 B262187 WVQ196651 WLU196651 WBY196651 VSC196651 VIG196651 UYK196651 UOO196651 UES196651 TUW196651 TLA196651 TBE196651 SRI196651 SHM196651 RXQ196651 RNU196651 RDY196651 QUC196651 QKG196651 QAK196651 PQO196651 PGS196651 OWW196651 ONA196651 ODE196651 NTI196651 NJM196651 MZQ196651 MPU196651 MFY196651 LWC196651 LMG196651 LCK196651 KSO196651 KIS196651 JYW196651 JPA196651 JFE196651 IVI196651 ILM196651 IBQ196651 HRU196651 HHY196651 GYC196651 GOG196651 GEK196651 FUO196651 FKS196651 FAW196651 ERA196651 EHE196651 DXI196651 DNM196651 DDQ196651 CTU196651 CJY196651 CAC196651 BQG196651 BGK196651 AWO196651 AMS196651 ACW196651 TA196651 JE196651 B196651 WVQ131115 WLU131115 WBY131115 VSC131115 VIG131115 UYK131115 UOO131115 UES131115 TUW131115 TLA131115 TBE131115 SRI131115 SHM131115 RXQ131115 RNU131115 RDY131115 QUC131115 QKG131115 QAK131115 PQO131115 PGS131115 OWW131115 ONA131115 ODE131115 NTI131115 NJM131115 MZQ131115 MPU131115 MFY131115 LWC131115 LMG131115 LCK131115 KSO131115 KIS131115 JYW131115 JPA131115 JFE131115 IVI131115 ILM131115 IBQ131115 HRU131115 HHY131115 GYC131115 GOG131115 GEK131115 FUO131115 FKS131115 FAW131115 ERA131115 EHE131115 DXI131115 DNM131115 DDQ131115 CTU131115 CJY131115 CAC131115 BQG131115 BGK131115 AWO131115 AMS131115 ACW131115 TA131115 JE131115 B131115 WVQ65579 WLU65579 WBY65579 VSC65579 VIG65579 UYK65579 UOO65579 UES65579 TUW65579 TLA65579 TBE65579 SRI65579 SHM65579 RXQ65579 RNU65579 RDY65579 QUC65579 QKG65579 QAK65579 PQO65579 PGS65579 OWW65579 ONA65579 ODE65579 NTI65579 NJM65579 MZQ65579 MPU65579 MFY65579 LWC65579 LMG65579 LCK65579 KSO65579 KIS65579 JYW65579 JPA65579 JFE65579 IVI65579 ILM65579 IBQ65579 HRU65579 HHY65579 GYC65579 GOG65579 GEK65579 FUO65579 FKS65579 FAW65579 ERA65579 EHE65579 DXI65579 DNM65579 DDQ65579 CTU65579 CJY65579 CAC65579 BQG65579 BGK65579 AWO65579 AMS65579 ACW65579 TA65579 JE65579">
      <formula1>0</formula1>
      <formula2>10000</formula2>
    </dataValidation>
    <dataValidation type="textLength" errorStyle="information" allowBlank="1" showInputMessage="1" error="XLBVal:5=1.42859843948442E-02_x000d_&#10;" sqref="C65579:D65579 WVR983083 WLV983083 WBZ983083 VSD983083 VIH983083 UYL983083 UOP983083 UET983083 TUX983083 TLB983083 TBF983083 SRJ983083 SHN983083 RXR983083 RNV983083 RDZ983083 QUD983083 QKH983083 QAL983083 PQP983083 PGT983083 OWX983083 ONB983083 ODF983083 NTJ983083 NJN983083 MZR983083 MPV983083 MFZ983083 LWD983083 LMH983083 LCL983083 KSP983083 KIT983083 JYX983083 JPB983083 JFF983083 IVJ983083 ILN983083 IBR983083 HRV983083 HHZ983083 GYD983083 GOH983083 GEL983083 FUP983083 FKT983083 FAX983083 ERB983083 EHF983083 DXJ983083 DNN983083 DDR983083 CTV983083 CJZ983083 CAD983083 BQH983083 BGL983083 AWP983083 AMT983083 ACX983083 TB983083 JF983083 C983083:D983083 WVR917547 WLV917547 WBZ917547 VSD917547 VIH917547 UYL917547 UOP917547 UET917547 TUX917547 TLB917547 TBF917547 SRJ917547 SHN917547 RXR917547 RNV917547 RDZ917547 QUD917547 QKH917547 QAL917547 PQP917547 PGT917547 OWX917547 ONB917547 ODF917547 NTJ917547 NJN917547 MZR917547 MPV917547 MFZ917547 LWD917547 LMH917547 LCL917547 KSP917547 KIT917547 JYX917547 JPB917547 JFF917547 IVJ917547 ILN917547 IBR917547 HRV917547 HHZ917547 GYD917547 GOH917547 GEL917547 FUP917547 FKT917547 FAX917547 ERB917547 EHF917547 DXJ917547 DNN917547 DDR917547 CTV917547 CJZ917547 CAD917547 BQH917547 BGL917547 AWP917547 AMT917547 ACX917547 TB917547 JF917547 C917547:D917547 WVR852011 WLV852011 WBZ852011 VSD852011 VIH852011 UYL852011 UOP852011 UET852011 TUX852011 TLB852011 TBF852011 SRJ852011 SHN852011 RXR852011 RNV852011 RDZ852011 QUD852011 QKH852011 QAL852011 PQP852011 PGT852011 OWX852011 ONB852011 ODF852011 NTJ852011 NJN852011 MZR852011 MPV852011 MFZ852011 LWD852011 LMH852011 LCL852011 KSP852011 KIT852011 JYX852011 JPB852011 JFF852011 IVJ852011 ILN852011 IBR852011 HRV852011 HHZ852011 GYD852011 GOH852011 GEL852011 FUP852011 FKT852011 FAX852011 ERB852011 EHF852011 DXJ852011 DNN852011 DDR852011 CTV852011 CJZ852011 CAD852011 BQH852011 BGL852011 AWP852011 AMT852011 ACX852011 TB852011 JF852011 C852011:D852011 WVR786475 WLV786475 WBZ786475 VSD786475 VIH786475 UYL786475 UOP786475 UET786475 TUX786475 TLB786475 TBF786475 SRJ786475 SHN786475 RXR786475 RNV786475 RDZ786475 QUD786475 QKH786475 QAL786475 PQP786475 PGT786475 OWX786475 ONB786475 ODF786475 NTJ786475 NJN786475 MZR786475 MPV786475 MFZ786475 LWD786475 LMH786475 LCL786475 KSP786475 KIT786475 JYX786475 JPB786475 JFF786475 IVJ786475 ILN786475 IBR786475 HRV786475 HHZ786475 GYD786475 GOH786475 GEL786475 FUP786475 FKT786475 FAX786475 ERB786475 EHF786475 DXJ786475 DNN786475 DDR786475 CTV786475 CJZ786475 CAD786475 BQH786475 BGL786475 AWP786475 AMT786475 ACX786475 TB786475 JF786475 C786475:D786475 WVR720939 WLV720939 WBZ720939 VSD720939 VIH720939 UYL720939 UOP720939 UET720939 TUX720939 TLB720939 TBF720939 SRJ720939 SHN720939 RXR720939 RNV720939 RDZ720939 QUD720939 QKH720939 QAL720939 PQP720939 PGT720939 OWX720939 ONB720939 ODF720939 NTJ720939 NJN720939 MZR720939 MPV720939 MFZ720939 LWD720939 LMH720939 LCL720939 KSP720939 KIT720939 JYX720939 JPB720939 JFF720939 IVJ720939 ILN720939 IBR720939 HRV720939 HHZ720939 GYD720939 GOH720939 GEL720939 FUP720939 FKT720939 FAX720939 ERB720939 EHF720939 DXJ720939 DNN720939 DDR720939 CTV720939 CJZ720939 CAD720939 BQH720939 BGL720939 AWP720939 AMT720939 ACX720939 TB720939 JF720939 C720939:D720939 WVR655403 WLV655403 WBZ655403 VSD655403 VIH655403 UYL655403 UOP655403 UET655403 TUX655403 TLB655403 TBF655403 SRJ655403 SHN655403 RXR655403 RNV655403 RDZ655403 QUD655403 QKH655403 QAL655403 PQP655403 PGT655403 OWX655403 ONB655403 ODF655403 NTJ655403 NJN655403 MZR655403 MPV655403 MFZ655403 LWD655403 LMH655403 LCL655403 KSP655403 KIT655403 JYX655403 JPB655403 JFF655403 IVJ655403 ILN655403 IBR655403 HRV655403 HHZ655403 GYD655403 GOH655403 GEL655403 FUP655403 FKT655403 FAX655403 ERB655403 EHF655403 DXJ655403 DNN655403 DDR655403 CTV655403 CJZ655403 CAD655403 BQH655403 BGL655403 AWP655403 AMT655403 ACX655403 TB655403 JF655403 C655403:D655403 WVR589867 WLV589867 WBZ589867 VSD589867 VIH589867 UYL589867 UOP589867 UET589867 TUX589867 TLB589867 TBF589867 SRJ589867 SHN589867 RXR589867 RNV589867 RDZ589867 QUD589867 QKH589867 QAL589867 PQP589867 PGT589867 OWX589867 ONB589867 ODF589867 NTJ589867 NJN589867 MZR589867 MPV589867 MFZ589867 LWD589867 LMH589867 LCL589867 KSP589867 KIT589867 JYX589867 JPB589867 JFF589867 IVJ589867 ILN589867 IBR589867 HRV589867 HHZ589867 GYD589867 GOH589867 GEL589867 FUP589867 FKT589867 FAX589867 ERB589867 EHF589867 DXJ589867 DNN589867 DDR589867 CTV589867 CJZ589867 CAD589867 BQH589867 BGL589867 AWP589867 AMT589867 ACX589867 TB589867 JF589867 C589867:D589867 WVR524331 WLV524331 WBZ524331 VSD524331 VIH524331 UYL524331 UOP524331 UET524331 TUX524331 TLB524331 TBF524331 SRJ524331 SHN524331 RXR524331 RNV524331 RDZ524331 QUD524331 QKH524331 QAL524331 PQP524331 PGT524331 OWX524331 ONB524331 ODF524331 NTJ524331 NJN524331 MZR524331 MPV524331 MFZ524331 LWD524331 LMH524331 LCL524331 KSP524331 KIT524331 JYX524331 JPB524331 JFF524331 IVJ524331 ILN524331 IBR524331 HRV524331 HHZ524331 GYD524331 GOH524331 GEL524331 FUP524331 FKT524331 FAX524331 ERB524331 EHF524331 DXJ524331 DNN524331 DDR524331 CTV524331 CJZ524331 CAD524331 BQH524331 BGL524331 AWP524331 AMT524331 ACX524331 TB524331 JF524331 C524331:D524331 WVR458795 WLV458795 WBZ458795 VSD458795 VIH458795 UYL458795 UOP458795 UET458795 TUX458795 TLB458795 TBF458795 SRJ458795 SHN458795 RXR458795 RNV458795 RDZ458795 QUD458795 QKH458795 QAL458795 PQP458795 PGT458795 OWX458795 ONB458795 ODF458795 NTJ458795 NJN458795 MZR458795 MPV458795 MFZ458795 LWD458795 LMH458795 LCL458795 KSP458795 KIT458795 JYX458795 JPB458795 JFF458795 IVJ458795 ILN458795 IBR458795 HRV458795 HHZ458795 GYD458795 GOH458795 GEL458795 FUP458795 FKT458795 FAX458795 ERB458795 EHF458795 DXJ458795 DNN458795 DDR458795 CTV458795 CJZ458795 CAD458795 BQH458795 BGL458795 AWP458795 AMT458795 ACX458795 TB458795 JF458795 C458795:D458795 WVR393259 WLV393259 WBZ393259 VSD393259 VIH393259 UYL393259 UOP393259 UET393259 TUX393259 TLB393259 TBF393259 SRJ393259 SHN393259 RXR393259 RNV393259 RDZ393259 QUD393259 QKH393259 QAL393259 PQP393259 PGT393259 OWX393259 ONB393259 ODF393259 NTJ393259 NJN393259 MZR393259 MPV393259 MFZ393259 LWD393259 LMH393259 LCL393259 KSP393259 KIT393259 JYX393259 JPB393259 JFF393259 IVJ393259 ILN393259 IBR393259 HRV393259 HHZ393259 GYD393259 GOH393259 GEL393259 FUP393259 FKT393259 FAX393259 ERB393259 EHF393259 DXJ393259 DNN393259 DDR393259 CTV393259 CJZ393259 CAD393259 BQH393259 BGL393259 AWP393259 AMT393259 ACX393259 TB393259 JF393259 C393259:D393259 WVR327723 WLV327723 WBZ327723 VSD327723 VIH327723 UYL327723 UOP327723 UET327723 TUX327723 TLB327723 TBF327723 SRJ327723 SHN327723 RXR327723 RNV327723 RDZ327723 QUD327723 QKH327723 QAL327723 PQP327723 PGT327723 OWX327723 ONB327723 ODF327723 NTJ327723 NJN327723 MZR327723 MPV327723 MFZ327723 LWD327723 LMH327723 LCL327723 KSP327723 KIT327723 JYX327723 JPB327723 JFF327723 IVJ327723 ILN327723 IBR327723 HRV327723 HHZ327723 GYD327723 GOH327723 GEL327723 FUP327723 FKT327723 FAX327723 ERB327723 EHF327723 DXJ327723 DNN327723 DDR327723 CTV327723 CJZ327723 CAD327723 BQH327723 BGL327723 AWP327723 AMT327723 ACX327723 TB327723 JF327723 C327723:D327723 WVR262187 WLV262187 WBZ262187 VSD262187 VIH262187 UYL262187 UOP262187 UET262187 TUX262187 TLB262187 TBF262187 SRJ262187 SHN262187 RXR262187 RNV262187 RDZ262187 QUD262187 QKH262187 QAL262187 PQP262187 PGT262187 OWX262187 ONB262187 ODF262187 NTJ262187 NJN262187 MZR262187 MPV262187 MFZ262187 LWD262187 LMH262187 LCL262187 KSP262187 KIT262187 JYX262187 JPB262187 JFF262187 IVJ262187 ILN262187 IBR262187 HRV262187 HHZ262187 GYD262187 GOH262187 GEL262187 FUP262187 FKT262187 FAX262187 ERB262187 EHF262187 DXJ262187 DNN262187 DDR262187 CTV262187 CJZ262187 CAD262187 BQH262187 BGL262187 AWP262187 AMT262187 ACX262187 TB262187 JF262187 C262187:D262187 WVR196651 WLV196651 WBZ196651 VSD196651 VIH196651 UYL196651 UOP196651 UET196651 TUX196651 TLB196651 TBF196651 SRJ196651 SHN196651 RXR196651 RNV196651 RDZ196651 QUD196651 QKH196651 QAL196651 PQP196651 PGT196651 OWX196651 ONB196651 ODF196651 NTJ196651 NJN196651 MZR196651 MPV196651 MFZ196651 LWD196651 LMH196651 LCL196651 KSP196651 KIT196651 JYX196651 JPB196651 JFF196651 IVJ196651 ILN196651 IBR196651 HRV196651 HHZ196651 GYD196651 GOH196651 GEL196651 FUP196651 FKT196651 FAX196651 ERB196651 EHF196651 DXJ196651 DNN196651 DDR196651 CTV196651 CJZ196651 CAD196651 BQH196651 BGL196651 AWP196651 AMT196651 ACX196651 TB196651 JF196651 C196651:D196651 WVR131115 WLV131115 WBZ131115 VSD131115 VIH131115 UYL131115 UOP131115 UET131115 TUX131115 TLB131115 TBF131115 SRJ131115 SHN131115 RXR131115 RNV131115 RDZ131115 QUD131115 QKH131115 QAL131115 PQP131115 PGT131115 OWX131115 ONB131115 ODF131115 NTJ131115 NJN131115 MZR131115 MPV131115 MFZ131115 LWD131115 LMH131115 LCL131115 KSP131115 KIT131115 JYX131115 JPB131115 JFF131115 IVJ131115 ILN131115 IBR131115 HRV131115 HHZ131115 GYD131115 GOH131115 GEL131115 FUP131115 FKT131115 FAX131115 ERB131115 EHF131115 DXJ131115 DNN131115 DDR131115 CTV131115 CJZ131115 CAD131115 BQH131115 BGL131115 AWP131115 AMT131115 ACX131115 TB131115 JF131115 C131115:D131115 WVR65579 WLV65579 WBZ65579 VSD65579 VIH65579 UYL65579 UOP65579 UET65579 TUX65579 TLB65579 TBF65579 SRJ65579 SHN65579 RXR65579 RNV65579 RDZ65579 QUD65579 QKH65579 QAL65579 PQP65579 PGT65579 OWX65579 ONB65579 ODF65579 NTJ65579 NJN65579 MZR65579 MPV65579 MFZ65579 LWD65579 LMH65579 LCL65579 KSP65579 KIT65579 JYX65579 JPB65579 JFF65579 IVJ65579 ILN65579 IBR65579 HRV65579 HHZ65579 GYD65579 GOH65579 GEL65579 FUP65579 FKT65579 FAX65579 ERB65579 EHF65579 DXJ65579 DNN65579 DDR65579 CTV65579 CJZ65579 CAD65579 BQH65579 BGL65579 AWP65579 AMT65579 ACX65579 TB65579 JF65579">
      <formula1>0</formula1>
      <formula2>10000</formula2>
    </dataValidation>
    <dataValidation type="textLength" errorStyle="information" allowBlank="1" showInputMessage="1" error="XLBVal:5=575_x000d_&#10;" sqref="B65580 WVQ983084 WLU983084 WBY983084 VSC983084 VIG983084 UYK983084 UOO983084 UES983084 TUW983084 TLA983084 TBE983084 SRI983084 SHM983084 RXQ983084 RNU983084 RDY983084 QUC983084 QKG983084 QAK983084 PQO983084 PGS983084 OWW983084 ONA983084 ODE983084 NTI983084 NJM983084 MZQ983084 MPU983084 MFY983084 LWC983084 LMG983084 LCK983084 KSO983084 KIS983084 JYW983084 JPA983084 JFE983084 IVI983084 ILM983084 IBQ983084 HRU983084 HHY983084 GYC983084 GOG983084 GEK983084 FUO983084 FKS983084 FAW983084 ERA983084 EHE983084 DXI983084 DNM983084 DDQ983084 CTU983084 CJY983084 CAC983084 BQG983084 BGK983084 AWO983084 AMS983084 ACW983084 TA983084 JE983084 B983084 WVQ917548 WLU917548 WBY917548 VSC917548 VIG917548 UYK917548 UOO917548 UES917548 TUW917548 TLA917548 TBE917548 SRI917548 SHM917548 RXQ917548 RNU917548 RDY917548 QUC917548 QKG917548 QAK917548 PQO917548 PGS917548 OWW917548 ONA917548 ODE917548 NTI917548 NJM917548 MZQ917548 MPU917548 MFY917548 LWC917548 LMG917548 LCK917548 KSO917548 KIS917548 JYW917548 JPA917548 JFE917548 IVI917548 ILM917548 IBQ917548 HRU917548 HHY917548 GYC917548 GOG917548 GEK917548 FUO917548 FKS917548 FAW917548 ERA917548 EHE917548 DXI917548 DNM917548 DDQ917548 CTU917548 CJY917548 CAC917548 BQG917548 BGK917548 AWO917548 AMS917548 ACW917548 TA917548 JE917548 B917548 WVQ852012 WLU852012 WBY852012 VSC852012 VIG852012 UYK852012 UOO852012 UES852012 TUW852012 TLA852012 TBE852012 SRI852012 SHM852012 RXQ852012 RNU852012 RDY852012 QUC852012 QKG852012 QAK852012 PQO852012 PGS852012 OWW852012 ONA852012 ODE852012 NTI852012 NJM852012 MZQ852012 MPU852012 MFY852012 LWC852012 LMG852012 LCK852012 KSO852012 KIS852012 JYW852012 JPA852012 JFE852012 IVI852012 ILM852012 IBQ852012 HRU852012 HHY852012 GYC852012 GOG852012 GEK852012 FUO852012 FKS852012 FAW852012 ERA852012 EHE852012 DXI852012 DNM852012 DDQ852012 CTU852012 CJY852012 CAC852012 BQG852012 BGK852012 AWO852012 AMS852012 ACW852012 TA852012 JE852012 B852012 WVQ786476 WLU786476 WBY786476 VSC786476 VIG786476 UYK786476 UOO786476 UES786476 TUW786476 TLA786476 TBE786476 SRI786476 SHM786476 RXQ786476 RNU786476 RDY786476 QUC786476 QKG786476 QAK786476 PQO786476 PGS786476 OWW786476 ONA786476 ODE786476 NTI786476 NJM786476 MZQ786476 MPU786476 MFY786476 LWC786476 LMG786476 LCK786476 KSO786476 KIS786476 JYW786476 JPA786476 JFE786476 IVI786476 ILM786476 IBQ786476 HRU786476 HHY786476 GYC786476 GOG786476 GEK786476 FUO786476 FKS786476 FAW786476 ERA786476 EHE786476 DXI786476 DNM786476 DDQ786476 CTU786476 CJY786476 CAC786476 BQG786476 BGK786476 AWO786476 AMS786476 ACW786476 TA786476 JE786476 B786476 WVQ720940 WLU720940 WBY720940 VSC720940 VIG720940 UYK720940 UOO720940 UES720940 TUW720940 TLA720940 TBE720940 SRI720940 SHM720940 RXQ720940 RNU720940 RDY720940 QUC720940 QKG720940 QAK720940 PQO720940 PGS720940 OWW720940 ONA720940 ODE720940 NTI720940 NJM720940 MZQ720940 MPU720940 MFY720940 LWC720940 LMG720940 LCK720940 KSO720940 KIS720940 JYW720940 JPA720940 JFE720940 IVI720940 ILM720940 IBQ720940 HRU720940 HHY720940 GYC720940 GOG720940 GEK720940 FUO720940 FKS720940 FAW720940 ERA720940 EHE720940 DXI720940 DNM720940 DDQ720940 CTU720940 CJY720940 CAC720940 BQG720940 BGK720940 AWO720940 AMS720940 ACW720940 TA720940 JE720940 B720940 WVQ655404 WLU655404 WBY655404 VSC655404 VIG655404 UYK655404 UOO655404 UES655404 TUW655404 TLA655404 TBE655404 SRI655404 SHM655404 RXQ655404 RNU655404 RDY655404 QUC655404 QKG655404 QAK655404 PQO655404 PGS655404 OWW655404 ONA655404 ODE655404 NTI655404 NJM655404 MZQ655404 MPU655404 MFY655404 LWC655404 LMG655404 LCK655404 KSO655404 KIS655404 JYW655404 JPA655404 JFE655404 IVI655404 ILM655404 IBQ655404 HRU655404 HHY655404 GYC655404 GOG655404 GEK655404 FUO655404 FKS655404 FAW655404 ERA655404 EHE655404 DXI655404 DNM655404 DDQ655404 CTU655404 CJY655404 CAC655404 BQG655404 BGK655404 AWO655404 AMS655404 ACW655404 TA655404 JE655404 B655404 WVQ589868 WLU589868 WBY589868 VSC589868 VIG589868 UYK589868 UOO589868 UES589868 TUW589868 TLA589868 TBE589868 SRI589868 SHM589868 RXQ589868 RNU589868 RDY589868 QUC589868 QKG589868 QAK589868 PQO589868 PGS589868 OWW589868 ONA589868 ODE589868 NTI589868 NJM589868 MZQ589868 MPU589868 MFY589868 LWC589868 LMG589868 LCK589868 KSO589868 KIS589868 JYW589868 JPA589868 JFE589868 IVI589868 ILM589868 IBQ589868 HRU589868 HHY589868 GYC589868 GOG589868 GEK589868 FUO589868 FKS589868 FAW589868 ERA589868 EHE589868 DXI589868 DNM589868 DDQ589868 CTU589868 CJY589868 CAC589868 BQG589868 BGK589868 AWO589868 AMS589868 ACW589868 TA589868 JE589868 B589868 WVQ524332 WLU524332 WBY524332 VSC524332 VIG524332 UYK524332 UOO524332 UES524332 TUW524332 TLA524332 TBE524332 SRI524332 SHM524332 RXQ524332 RNU524332 RDY524332 QUC524332 QKG524332 QAK524332 PQO524332 PGS524332 OWW524332 ONA524332 ODE524332 NTI524332 NJM524332 MZQ524332 MPU524332 MFY524332 LWC524332 LMG524332 LCK524332 KSO524332 KIS524332 JYW524332 JPA524332 JFE524332 IVI524332 ILM524332 IBQ524332 HRU524332 HHY524332 GYC524332 GOG524332 GEK524332 FUO524332 FKS524332 FAW524332 ERA524332 EHE524332 DXI524332 DNM524332 DDQ524332 CTU524332 CJY524332 CAC524332 BQG524332 BGK524332 AWO524332 AMS524332 ACW524332 TA524332 JE524332 B524332 WVQ458796 WLU458796 WBY458796 VSC458796 VIG458796 UYK458796 UOO458796 UES458796 TUW458796 TLA458796 TBE458796 SRI458796 SHM458796 RXQ458796 RNU458796 RDY458796 QUC458796 QKG458796 QAK458796 PQO458796 PGS458796 OWW458796 ONA458796 ODE458796 NTI458796 NJM458796 MZQ458796 MPU458796 MFY458796 LWC458796 LMG458796 LCK458796 KSO458796 KIS458796 JYW458796 JPA458796 JFE458796 IVI458796 ILM458796 IBQ458796 HRU458796 HHY458796 GYC458796 GOG458796 GEK458796 FUO458796 FKS458796 FAW458796 ERA458796 EHE458796 DXI458796 DNM458796 DDQ458796 CTU458796 CJY458796 CAC458796 BQG458796 BGK458796 AWO458796 AMS458796 ACW458796 TA458796 JE458796 B458796 WVQ393260 WLU393260 WBY393260 VSC393260 VIG393260 UYK393260 UOO393260 UES393260 TUW393260 TLA393260 TBE393260 SRI393260 SHM393260 RXQ393260 RNU393260 RDY393260 QUC393260 QKG393260 QAK393260 PQO393260 PGS393260 OWW393260 ONA393260 ODE393260 NTI393260 NJM393260 MZQ393260 MPU393260 MFY393260 LWC393260 LMG393260 LCK393260 KSO393260 KIS393260 JYW393260 JPA393260 JFE393260 IVI393260 ILM393260 IBQ393260 HRU393260 HHY393260 GYC393260 GOG393260 GEK393260 FUO393260 FKS393260 FAW393260 ERA393260 EHE393260 DXI393260 DNM393260 DDQ393260 CTU393260 CJY393260 CAC393260 BQG393260 BGK393260 AWO393260 AMS393260 ACW393260 TA393260 JE393260 B393260 WVQ327724 WLU327724 WBY327724 VSC327724 VIG327724 UYK327724 UOO327724 UES327724 TUW327724 TLA327724 TBE327724 SRI327724 SHM327724 RXQ327724 RNU327724 RDY327724 QUC327724 QKG327724 QAK327724 PQO327724 PGS327724 OWW327724 ONA327724 ODE327724 NTI327724 NJM327724 MZQ327724 MPU327724 MFY327724 LWC327724 LMG327724 LCK327724 KSO327724 KIS327724 JYW327724 JPA327724 JFE327724 IVI327724 ILM327724 IBQ327724 HRU327724 HHY327724 GYC327724 GOG327724 GEK327724 FUO327724 FKS327724 FAW327724 ERA327724 EHE327724 DXI327724 DNM327724 DDQ327724 CTU327724 CJY327724 CAC327724 BQG327724 BGK327724 AWO327724 AMS327724 ACW327724 TA327724 JE327724 B327724 WVQ262188 WLU262188 WBY262188 VSC262188 VIG262188 UYK262188 UOO262188 UES262188 TUW262188 TLA262188 TBE262188 SRI262188 SHM262188 RXQ262188 RNU262188 RDY262188 QUC262188 QKG262188 QAK262188 PQO262188 PGS262188 OWW262188 ONA262188 ODE262188 NTI262188 NJM262188 MZQ262188 MPU262188 MFY262188 LWC262188 LMG262188 LCK262188 KSO262188 KIS262188 JYW262188 JPA262188 JFE262188 IVI262188 ILM262188 IBQ262188 HRU262188 HHY262188 GYC262188 GOG262188 GEK262188 FUO262188 FKS262188 FAW262188 ERA262188 EHE262188 DXI262188 DNM262188 DDQ262188 CTU262188 CJY262188 CAC262188 BQG262188 BGK262188 AWO262188 AMS262188 ACW262188 TA262188 JE262188 B262188 WVQ196652 WLU196652 WBY196652 VSC196652 VIG196652 UYK196652 UOO196652 UES196652 TUW196652 TLA196652 TBE196652 SRI196652 SHM196652 RXQ196652 RNU196652 RDY196652 QUC196652 QKG196652 QAK196652 PQO196652 PGS196652 OWW196652 ONA196652 ODE196652 NTI196652 NJM196652 MZQ196652 MPU196652 MFY196652 LWC196652 LMG196652 LCK196652 KSO196652 KIS196652 JYW196652 JPA196652 JFE196652 IVI196652 ILM196652 IBQ196652 HRU196652 HHY196652 GYC196652 GOG196652 GEK196652 FUO196652 FKS196652 FAW196652 ERA196652 EHE196652 DXI196652 DNM196652 DDQ196652 CTU196652 CJY196652 CAC196652 BQG196652 BGK196652 AWO196652 AMS196652 ACW196652 TA196652 JE196652 B196652 WVQ131116 WLU131116 WBY131116 VSC131116 VIG131116 UYK131116 UOO131116 UES131116 TUW131116 TLA131116 TBE131116 SRI131116 SHM131116 RXQ131116 RNU131116 RDY131116 QUC131116 QKG131116 QAK131116 PQO131116 PGS131116 OWW131116 ONA131116 ODE131116 NTI131116 NJM131116 MZQ131116 MPU131116 MFY131116 LWC131116 LMG131116 LCK131116 KSO131116 KIS131116 JYW131116 JPA131116 JFE131116 IVI131116 ILM131116 IBQ131116 HRU131116 HHY131116 GYC131116 GOG131116 GEK131116 FUO131116 FKS131116 FAW131116 ERA131116 EHE131116 DXI131116 DNM131116 DDQ131116 CTU131116 CJY131116 CAC131116 BQG131116 BGK131116 AWO131116 AMS131116 ACW131116 TA131116 JE131116 B131116 WVQ65580 WLU65580 WBY65580 VSC65580 VIG65580 UYK65580 UOO65580 UES65580 TUW65580 TLA65580 TBE65580 SRI65580 SHM65580 RXQ65580 RNU65580 RDY65580 QUC65580 QKG65580 QAK65580 PQO65580 PGS65580 OWW65580 ONA65580 ODE65580 NTI65580 NJM65580 MZQ65580 MPU65580 MFY65580 LWC65580 LMG65580 LCK65580 KSO65580 KIS65580 JYW65580 JPA65580 JFE65580 IVI65580 ILM65580 IBQ65580 HRU65580 HHY65580 GYC65580 GOG65580 GEK65580 FUO65580 FKS65580 FAW65580 ERA65580 EHE65580 DXI65580 DNM65580 DDQ65580 CTU65580 CJY65580 CAC65580 BQG65580 BGK65580 AWO65580 AMS65580 ACW65580 TA65580 JE65580">
      <formula1>0</formula1>
      <formula2>10000</formula2>
    </dataValidation>
    <dataValidation type="textLength" errorStyle="information" allowBlank="1" showInputMessage="1" error="XLBVal:5=1.84088362413959E-02_x000d_&#10;" sqref="C65580:D65580 WVR983084 WLV983084 WBZ983084 VSD983084 VIH983084 UYL983084 UOP983084 UET983084 TUX983084 TLB983084 TBF983084 SRJ983084 SHN983084 RXR983084 RNV983084 RDZ983084 QUD983084 QKH983084 QAL983084 PQP983084 PGT983084 OWX983084 ONB983084 ODF983084 NTJ983084 NJN983084 MZR983084 MPV983084 MFZ983084 LWD983084 LMH983084 LCL983084 KSP983084 KIT983084 JYX983084 JPB983084 JFF983084 IVJ983084 ILN983084 IBR983084 HRV983084 HHZ983084 GYD983084 GOH983084 GEL983084 FUP983084 FKT983084 FAX983084 ERB983084 EHF983084 DXJ983084 DNN983084 DDR983084 CTV983084 CJZ983084 CAD983084 BQH983084 BGL983084 AWP983084 AMT983084 ACX983084 TB983084 JF983084 C983084:D983084 WVR917548 WLV917548 WBZ917548 VSD917548 VIH917548 UYL917548 UOP917548 UET917548 TUX917548 TLB917548 TBF917548 SRJ917548 SHN917548 RXR917548 RNV917548 RDZ917548 QUD917548 QKH917548 QAL917548 PQP917548 PGT917548 OWX917548 ONB917548 ODF917548 NTJ917548 NJN917548 MZR917548 MPV917548 MFZ917548 LWD917548 LMH917548 LCL917548 KSP917548 KIT917548 JYX917548 JPB917548 JFF917548 IVJ917548 ILN917548 IBR917548 HRV917548 HHZ917548 GYD917548 GOH917548 GEL917548 FUP917548 FKT917548 FAX917548 ERB917548 EHF917548 DXJ917548 DNN917548 DDR917548 CTV917548 CJZ917548 CAD917548 BQH917548 BGL917548 AWP917548 AMT917548 ACX917548 TB917548 JF917548 C917548:D917548 WVR852012 WLV852012 WBZ852012 VSD852012 VIH852012 UYL852012 UOP852012 UET852012 TUX852012 TLB852012 TBF852012 SRJ852012 SHN852012 RXR852012 RNV852012 RDZ852012 QUD852012 QKH852012 QAL852012 PQP852012 PGT852012 OWX852012 ONB852012 ODF852012 NTJ852012 NJN852012 MZR852012 MPV852012 MFZ852012 LWD852012 LMH852012 LCL852012 KSP852012 KIT852012 JYX852012 JPB852012 JFF852012 IVJ852012 ILN852012 IBR852012 HRV852012 HHZ852012 GYD852012 GOH852012 GEL852012 FUP852012 FKT852012 FAX852012 ERB852012 EHF852012 DXJ852012 DNN852012 DDR852012 CTV852012 CJZ852012 CAD852012 BQH852012 BGL852012 AWP852012 AMT852012 ACX852012 TB852012 JF852012 C852012:D852012 WVR786476 WLV786476 WBZ786476 VSD786476 VIH786476 UYL786476 UOP786476 UET786476 TUX786476 TLB786476 TBF786476 SRJ786476 SHN786476 RXR786476 RNV786476 RDZ786476 QUD786476 QKH786476 QAL786476 PQP786476 PGT786476 OWX786476 ONB786476 ODF786476 NTJ786476 NJN786476 MZR786476 MPV786476 MFZ786476 LWD786476 LMH786476 LCL786476 KSP786476 KIT786476 JYX786476 JPB786476 JFF786476 IVJ786476 ILN786476 IBR786476 HRV786476 HHZ786476 GYD786476 GOH786476 GEL786476 FUP786476 FKT786476 FAX786476 ERB786476 EHF786476 DXJ786476 DNN786476 DDR786476 CTV786476 CJZ786476 CAD786476 BQH786476 BGL786476 AWP786476 AMT786476 ACX786476 TB786476 JF786476 C786476:D786476 WVR720940 WLV720940 WBZ720940 VSD720940 VIH720940 UYL720940 UOP720940 UET720940 TUX720940 TLB720940 TBF720940 SRJ720940 SHN720940 RXR720940 RNV720940 RDZ720940 QUD720940 QKH720940 QAL720940 PQP720940 PGT720940 OWX720940 ONB720940 ODF720940 NTJ720940 NJN720940 MZR720940 MPV720940 MFZ720940 LWD720940 LMH720940 LCL720940 KSP720940 KIT720940 JYX720940 JPB720940 JFF720940 IVJ720940 ILN720940 IBR720940 HRV720940 HHZ720940 GYD720940 GOH720940 GEL720940 FUP720940 FKT720940 FAX720940 ERB720940 EHF720940 DXJ720940 DNN720940 DDR720940 CTV720940 CJZ720940 CAD720940 BQH720940 BGL720940 AWP720940 AMT720940 ACX720940 TB720940 JF720940 C720940:D720940 WVR655404 WLV655404 WBZ655404 VSD655404 VIH655404 UYL655404 UOP655404 UET655404 TUX655404 TLB655404 TBF655404 SRJ655404 SHN655404 RXR655404 RNV655404 RDZ655404 QUD655404 QKH655404 QAL655404 PQP655404 PGT655404 OWX655404 ONB655404 ODF655404 NTJ655404 NJN655404 MZR655404 MPV655404 MFZ655404 LWD655404 LMH655404 LCL655404 KSP655404 KIT655404 JYX655404 JPB655404 JFF655404 IVJ655404 ILN655404 IBR655404 HRV655404 HHZ655404 GYD655404 GOH655404 GEL655404 FUP655404 FKT655404 FAX655404 ERB655404 EHF655404 DXJ655404 DNN655404 DDR655404 CTV655404 CJZ655404 CAD655404 BQH655404 BGL655404 AWP655404 AMT655404 ACX655404 TB655404 JF655404 C655404:D655404 WVR589868 WLV589868 WBZ589868 VSD589868 VIH589868 UYL589868 UOP589868 UET589868 TUX589868 TLB589868 TBF589868 SRJ589868 SHN589868 RXR589868 RNV589868 RDZ589868 QUD589868 QKH589868 QAL589868 PQP589868 PGT589868 OWX589868 ONB589868 ODF589868 NTJ589868 NJN589868 MZR589868 MPV589868 MFZ589868 LWD589868 LMH589868 LCL589868 KSP589868 KIT589868 JYX589868 JPB589868 JFF589868 IVJ589868 ILN589868 IBR589868 HRV589868 HHZ589868 GYD589868 GOH589868 GEL589868 FUP589868 FKT589868 FAX589868 ERB589868 EHF589868 DXJ589868 DNN589868 DDR589868 CTV589868 CJZ589868 CAD589868 BQH589868 BGL589868 AWP589868 AMT589868 ACX589868 TB589868 JF589868 C589868:D589868 WVR524332 WLV524332 WBZ524332 VSD524332 VIH524332 UYL524332 UOP524332 UET524332 TUX524332 TLB524332 TBF524332 SRJ524332 SHN524332 RXR524332 RNV524332 RDZ524332 QUD524332 QKH524332 QAL524332 PQP524332 PGT524332 OWX524332 ONB524332 ODF524332 NTJ524332 NJN524332 MZR524332 MPV524332 MFZ524332 LWD524332 LMH524332 LCL524332 KSP524332 KIT524332 JYX524332 JPB524332 JFF524332 IVJ524332 ILN524332 IBR524332 HRV524332 HHZ524332 GYD524332 GOH524332 GEL524332 FUP524332 FKT524332 FAX524332 ERB524332 EHF524332 DXJ524332 DNN524332 DDR524332 CTV524332 CJZ524332 CAD524332 BQH524332 BGL524332 AWP524332 AMT524332 ACX524332 TB524332 JF524332 C524332:D524332 WVR458796 WLV458796 WBZ458796 VSD458796 VIH458796 UYL458796 UOP458796 UET458796 TUX458796 TLB458796 TBF458796 SRJ458796 SHN458796 RXR458796 RNV458796 RDZ458796 QUD458796 QKH458796 QAL458796 PQP458796 PGT458796 OWX458796 ONB458796 ODF458796 NTJ458796 NJN458796 MZR458796 MPV458796 MFZ458796 LWD458796 LMH458796 LCL458796 KSP458796 KIT458796 JYX458796 JPB458796 JFF458796 IVJ458796 ILN458796 IBR458796 HRV458796 HHZ458796 GYD458796 GOH458796 GEL458796 FUP458796 FKT458796 FAX458796 ERB458796 EHF458796 DXJ458796 DNN458796 DDR458796 CTV458796 CJZ458796 CAD458796 BQH458796 BGL458796 AWP458796 AMT458796 ACX458796 TB458796 JF458796 C458796:D458796 WVR393260 WLV393260 WBZ393260 VSD393260 VIH393260 UYL393260 UOP393260 UET393260 TUX393260 TLB393260 TBF393260 SRJ393260 SHN393260 RXR393260 RNV393260 RDZ393260 QUD393260 QKH393260 QAL393260 PQP393260 PGT393260 OWX393260 ONB393260 ODF393260 NTJ393260 NJN393260 MZR393260 MPV393260 MFZ393260 LWD393260 LMH393260 LCL393260 KSP393260 KIT393260 JYX393260 JPB393260 JFF393260 IVJ393260 ILN393260 IBR393260 HRV393260 HHZ393260 GYD393260 GOH393260 GEL393260 FUP393260 FKT393260 FAX393260 ERB393260 EHF393260 DXJ393260 DNN393260 DDR393260 CTV393260 CJZ393260 CAD393260 BQH393260 BGL393260 AWP393260 AMT393260 ACX393260 TB393260 JF393260 C393260:D393260 WVR327724 WLV327724 WBZ327724 VSD327724 VIH327724 UYL327724 UOP327724 UET327724 TUX327724 TLB327724 TBF327724 SRJ327724 SHN327724 RXR327724 RNV327724 RDZ327724 QUD327724 QKH327724 QAL327724 PQP327724 PGT327724 OWX327724 ONB327724 ODF327724 NTJ327724 NJN327724 MZR327724 MPV327724 MFZ327724 LWD327724 LMH327724 LCL327724 KSP327724 KIT327724 JYX327724 JPB327724 JFF327724 IVJ327724 ILN327724 IBR327724 HRV327724 HHZ327724 GYD327724 GOH327724 GEL327724 FUP327724 FKT327724 FAX327724 ERB327724 EHF327724 DXJ327724 DNN327724 DDR327724 CTV327724 CJZ327724 CAD327724 BQH327724 BGL327724 AWP327724 AMT327724 ACX327724 TB327724 JF327724 C327724:D327724 WVR262188 WLV262188 WBZ262188 VSD262188 VIH262188 UYL262188 UOP262188 UET262188 TUX262188 TLB262188 TBF262188 SRJ262188 SHN262188 RXR262188 RNV262188 RDZ262188 QUD262188 QKH262188 QAL262188 PQP262188 PGT262188 OWX262188 ONB262188 ODF262188 NTJ262188 NJN262188 MZR262188 MPV262188 MFZ262188 LWD262188 LMH262188 LCL262188 KSP262188 KIT262188 JYX262188 JPB262188 JFF262188 IVJ262188 ILN262188 IBR262188 HRV262188 HHZ262188 GYD262188 GOH262188 GEL262188 FUP262188 FKT262188 FAX262188 ERB262188 EHF262188 DXJ262188 DNN262188 DDR262188 CTV262188 CJZ262188 CAD262188 BQH262188 BGL262188 AWP262188 AMT262188 ACX262188 TB262188 JF262188 C262188:D262188 WVR196652 WLV196652 WBZ196652 VSD196652 VIH196652 UYL196652 UOP196652 UET196652 TUX196652 TLB196652 TBF196652 SRJ196652 SHN196652 RXR196652 RNV196652 RDZ196652 QUD196652 QKH196652 QAL196652 PQP196652 PGT196652 OWX196652 ONB196652 ODF196652 NTJ196652 NJN196652 MZR196652 MPV196652 MFZ196652 LWD196652 LMH196652 LCL196652 KSP196652 KIT196652 JYX196652 JPB196652 JFF196652 IVJ196652 ILN196652 IBR196652 HRV196652 HHZ196652 GYD196652 GOH196652 GEL196652 FUP196652 FKT196652 FAX196652 ERB196652 EHF196652 DXJ196652 DNN196652 DDR196652 CTV196652 CJZ196652 CAD196652 BQH196652 BGL196652 AWP196652 AMT196652 ACX196652 TB196652 JF196652 C196652:D196652 WVR131116 WLV131116 WBZ131116 VSD131116 VIH131116 UYL131116 UOP131116 UET131116 TUX131116 TLB131116 TBF131116 SRJ131116 SHN131116 RXR131116 RNV131116 RDZ131116 QUD131116 QKH131116 QAL131116 PQP131116 PGT131116 OWX131116 ONB131116 ODF131116 NTJ131116 NJN131116 MZR131116 MPV131116 MFZ131116 LWD131116 LMH131116 LCL131116 KSP131116 KIT131116 JYX131116 JPB131116 JFF131116 IVJ131116 ILN131116 IBR131116 HRV131116 HHZ131116 GYD131116 GOH131116 GEL131116 FUP131116 FKT131116 FAX131116 ERB131116 EHF131116 DXJ131116 DNN131116 DDR131116 CTV131116 CJZ131116 CAD131116 BQH131116 BGL131116 AWP131116 AMT131116 ACX131116 TB131116 JF131116 C131116:D131116 WVR65580 WLV65580 WBZ65580 VSD65580 VIH65580 UYL65580 UOP65580 UET65580 TUX65580 TLB65580 TBF65580 SRJ65580 SHN65580 RXR65580 RNV65580 RDZ65580 QUD65580 QKH65580 QAL65580 PQP65580 PGT65580 OWX65580 ONB65580 ODF65580 NTJ65580 NJN65580 MZR65580 MPV65580 MFZ65580 LWD65580 LMH65580 LCL65580 KSP65580 KIT65580 JYX65580 JPB65580 JFF65580 IVJ65580 ILN65580 IBR65580 HRV65580 HHZ65580 GYD65580 GOH65580 GEL65580 FUP65580 FKT65580 FAX65580 ERB65580 EHF65580 DXJ65580 DNN65580 DDR65580 CTV65580 CJZ65580 CAD65580 BQH65580 BGL65580 AWP65580 AMT65580 ACX65580 TB65580 JF65580">
      <formula1>0</formula1>
      <formula2>10000</formula2>
    </dataValidation>
    <dataValidation type="textLength" errorStyle="information" allowBlank="1" showInputMessage="1" error="XLBVal:5=15.6018018018018_x000d_&#10;" sqref="B74 B83 WVQ983089 WLU983089 WBY983089 VSC983089 VIG983089 UYK983089 UOO983089 UES983089 TUW983089 TLA983089 TBE983089 SRI983089 SHM983089 RXQ983089 RNU983089 RDY983089 QUC983089 QKG983089 QAK983089 PQO983089 PGS983089 OWW983089 ONA983089 ODE983089 NTI983089 NJM983089 MZQ983089 MPU983089 MFY983089 LWC983089 LMG983089 LCK983089 KSO983089 KIS983089 JYW983089 JPA983089 JFE983089 IVI983089 ILM983089 IBQ983089 HRU983089 HHY983089 GYC983089 GOG983089 GEK983089 FUO983089 FKS983089 FAW983089 ERA983089 EHE983089 DXI983089 DNM983089 DDQ983089 CTU983089 CJY983089 CAC983089 BQG983089 BGK983089 AWO983089 AMS983089 ACW983089 TA983089 JE983089 B983089 WVQ917553 WLU917553 WBY917553 VSC917553 VIG917553 UYK917553 UOO917553 UES917553 TUW917553 TLA917553 TBE917553 SRI917553 SHM917553 RXQ917553 RNU917553 RDY917553 QUC917553 QKG917553 QAK917553 PQO917553 PGS917553 OWW917553 ONA917553 ODE917553 NTI917553 NJM917553 MZQ917553 MPU917553 MFY917553 LWC917553 LMG917553 LCK917553 KSO917553 KIS917553 JYW917553 JPA917553 JFE917553 IVI917553 ILM917553 IBQ917553 HRU917553 HHY917553 GYC917553 GOG917553 GEK917553 FUO917553 FKS917553 FAW917553 ERA917553 EHE917553 DXI917553 DNM917553 DDQ917553 CTU917553 CJY917553 CAC917553 BQG917553 BGK917553 AWO917553 AMS917553 ACW917553 TA917553 JE917553 B917553 WVQ852017 WLU852017 WBY852017 VSC852017 VIG852017 UYK852017 UOO852017 UES852017 TUW852017 TLA852017 TBE852017 SRI852017 SHM852017 RXQ852017 RNU852017 RDY852017 QUC852017 QKG852017 QAK852017 PQO852017 PGS852017 OWW852017 ONA852017 ODE852017 NTI852017 NJM852017 MZQ852017 MPU852017 MFY852017 LWC852017 LMG852017 LCK852017 KSO852017 KIS852017 JYW852017 JPA852017 JFE852017 IVI852017 ILM852017 IBQ852017 HRU852017 HHY852017 GYC852017 GOG852017 GEK852017 FUO852017 FKS852017 FAW852017 ERA852017 EHE852017 DXI852017 DNM852017 DDQ852017 CTU852017 CJY852017 CAC852017 BQG852017 BGK852017 AWO852017 AMS852017 ACW852017 TA852017 JE852017 B852017 WVQ786481 WLU786481 WBY786481 VSC786481 VIG786481 UYK786481 UOO786481 UES786481 TUW786481 TLA786481 TBE786481 SRI786481 SHM786481 RXQ786481 RNU786481 RDY786481 QUC786481 QKG786481 QAK786481 PQO786481 PGS786481 OWW786481 ONA786481 ODE786481 NTI786481 NJM786481 MZQ786481 MPU786481 MFY786481 LWC786481 LMG786481 LCK786481 KSO786481 KIS786481 JYW786481 JPA786481 JFE786481 IVI786481 ILM786481 IBQ786481 HRU786481 HHY786481 GYC786481 GOG786481 GEK786481 FUO786481 FKS786481 FAW786481 ERA786481 EHE786481 DXI786481 DNM786481 DDQ786481 CTU786481 CJY786481 CAC786481 BQG786481 BGK786481 AWO786481 AMS786481 ACW786481 TA786481 JE786481 B786481 WVQ720945 WLU720945 WBY720945 VSC720945 VIG720945 UYK720945 UOO720945 UES720945 TUW720945 TLA720945 TBE720945 SRI720945 SHM720945 RXQ720945 RNU720945 RDY720945 QUC720945 QKG720945 QAK720945 PQO720945 PGS720945 OWW720945 ONA720945 ODE720945 NTI720945 NJM720945 MZQ720945 MPU720945 MFY720945 LWC720945 LMG720945 LCK720945 KSO720945 KIS720945 JYW720945 JPA720945 JFE720945 IVI720945 ILM720945 IBQ720945 HRU720945 HHY720945 GYC720945 GOG720945 GEK720945 FUO720945 FKS720945 FAW720945 ERA720945 EHE720945 DXI720945 DNM720945 DDQ720945 CTU720945 CJY720945 CAC720945 BQG720945 BGK720945 AWO720945 AMS720945 ACW720945 TA720945 JE720945 B720945 WVQ655409 WLU655409 WBY655409 VSC655409 VIG655409 UYK655409 UOO655409 UES655409 TUW655409 TLA655409 TBE655409 SRI655409 SHM655409 RXQ655409 RNU655409 RDY655409 QUC655409 QKG655409 QAK655409 PQO655409 PGS655409 OWW655409 ONA655409 ODE655409 NTI655409 NJM655409 MZQ655409 MPU655409 MFY655409 LWC655409 LMG655409 LCK655409 KSO655409 KIS655409 JYW655409 JPA655409 JFE655409 IVI655409 ILM655409 IBQ655409 HRU655409 HHY655409 GYC655409 GOG655409 GEK655409 FUO655409 FKS655409 FAW655409 ERA655409 EHE655409 DXI655409 DNM655409 DDQ655409 CTU655409 CJY655409 CAC655409 BQG655409 BGK655409 AWO655409 AMS655409 ACW655409 TA655409 JE655409 B655409 WVQ589873 WLU589873 WBY589873 VSC589873 VIG589873 UYK589873 UOO589873 UES589873 TUW589873 TLA589873 TBE589873 SRI589873 SHM589873 RXQ589873 RNU589873 RDY589873 QUC589873 QKG589873 QAK589873 PQO589873 PGS589873 OWW589873 ONA589873 ODE589873 NTI589873 NJM589873 MZQ589873 MPU589873 MFY589873 LWC589873 LMG589873 LCK589873 KSO589873 KIS589873 JYW589873 JPA589873 JFE589873 IVI589873 ILM589873 IBQ589873 HRU589873 HHY589873 GYC589873 GOG589873 GEK589873 FUO589873 FKS589873 FAW589873 ERA589873 EHE589873 DXI589873 DNM589873 DDQ589873 CTU589873 CJY589873 CAC589873 BQG589873 BGK589873 AWO589873 AMS589873 ACW589873 TA589873 JE589873 B589873 WVQ524337 WLU524337 WBY524337 VSC524337 VIG524337 UYK524337 UOO524337 UES524337 TUW524337 TLA524337 TBE524337 SRI524337 SHM524337 RXQ524337 RNU524337 RDY524337 QUC524337 QKG524337 QAK524337 PQO524337 PGS524337 OWW524337 ONA524337 ODE524337 NTI524337 NJM524337 MZQ524337 MPU524337 MFY524337 LWC524337 LMG524337 LCK524337 KSO524337 KIS524337 JYW524337 JPA524337 JFE524337 IVI524337 ILM524337 IBQ524337 HRU524337 HHY524337 GYC524337 GOG524337 GEK524337 FUO524337 FKS524337 FAW524337 ERA524337 EHE524337 DXI524337 DNM524337 DDQ524337 CTU524337 CJY524337 CAC524337 BQG524337 BGK524337 AWO524337 AMS524337 ACW524337 TA524337 JE524337 B524337 WVQ458801 WLU458801 WBY458801 VSC458801 VIG458801 UYK458801 UOO458801 UES458801 TUW458801 TLA458801 TBE458801 SRI458801 SHM458801 RXQ458801 RNU458801 RDY458801 QUC458801 QKG458801 QAK458801 PQO458801 PGS458801 OWW458801 ONA458801 ODE458801 NTI458801 NJM458801 MZQ458801 MPU458801 MFY458801 LWC458801 LMG458801 LCK458801 KSO458801 KIS458801 JYW458801 JPA458801 JFE458801 IVI458801 ILM458801 IBQ458801 HRU458801 HHY458801 GYC458801 GOG458801 GEK458801 FUO458801 FKS458801 FAW458801 ERA458801 EHE458801 DXI458801 DNM458801 DDQ458801 CTU458801 CJY458801 CAC458801 BQG458801 BGK458801 AWO458801 AMS458801 ACW458801 TA458801 JE458801 B458801 WVQ393265 WLU393265 WBY393265 VSC393265 VIG393265 UYK393265 UOO393265 UES393265 TUW393265 TLA393265 TBE393265 SRI393265 SHM393265 RXQ393265 RNU393265 RDY393265 QUC393265 QKG393265 QAK393265 PQO393265 PGS393265 OWW393265 ONA393265 ODE393265 NTI393265 NJM393265 MZQ393265 MPU393265 MFY393265 LWC393265 LMG393265 LCK393265 KSO393265 KIS393265 JYW393265 JPA393265 JFE393265 IVI393265 ILM393265 IBQ393265 HRU393265 HHY393265 GYC393265 GOG393265 GEK393265 FUO393265 FKS393265 FAW393265 ERA393265 EHE393265 DXI393265 DNM393265 DDQ393265 CTU393265 CJY393265 CAC393265 BQG393265 BGK393265 AWO393265 AMS393265 ACW393265 TA393265 JE393265 B393265 WVQ327729 WLU327729 WBY327729 VSC327729 VIG327729 UYK327729 UOO327729 UES327729 TUW327729 TLA327729 TBE327729 SRI327729 SHM327729 RXQ327729 RNU327729 RDY327729 QUC327729 QKG327729 QAK327729 PQO327729 PGS327729 OWW327729 ONA327729 ODE327729 NTI327729 NJM327729 MZQ327729 MPU327729 MFY327729 LWC327729 LMG327729 LCK327729 KSO327729 KIS327729 JYW327729 JPA327729 JFE327729 IVI327729 ILM327729 IBQ327729 HRU327729 HHY327729 GYC327729 GOG327729 GEK327729 FUO327729 FKS327729 FAW327729 ERA327729 EHE327729 DXI327729 DNM327729 DDQ327729 CTU327729 CJY327729 CAC327729 BQG327729 BGK327729 AWO327729 AMS327729 ACW327729 TA327729 JE327729 B327729 WVQ262193 WLU262193 WBY262193 VSC262193 VIG262193 UYK262193 UOO262193 UES262193 TUW262193 TLA262193 TBE262193 SRI262193 SHM262193 RXQ262193 RNU262193 RDY262193 QUC262193 QKG262193 QAK262193 PQO262193 PGS262193 OWW262193 ONA262193 ODE262193 NTI262193 NJM262193 MZQ262193 MPU262193 MFY262193 LWC262193 LMG262193 LCK262193 KSO262193 KIS262193 JYW262193 JPA262193 JFE262193 IVI262193 ILM262193 IBQ262193 HRU262193 HHY262193 GYC262193 GOG262193 GEK262193 FUO262193 FKS262193 FAW262193 ERA262193 EHE262193 DXI262193 DNM262193 DDQ262193 CTU262193 CJY262193 CAC262193 BQG262193 BGK262193 AWO262193 AMS262193 ACW262193 TA262193 JE262193 B262193 WVQ196657 WLU196657 WBY196657 VSC196657 VIG196657 UYK196657 UOO196657 UES196657 TUW196657 TLA196657 TBE196657 SRI196657 SHM196657 RXQ196657 RNU196657 RDY196657 QUC196657 QKG196657 QAK196657 PQO196657 PGS196657 OWW196657 ONA196657 ODE196657 NTI196657 NJM196657 MZQ196657 MPU196657 MFY196657 LWC196657 LMG196657 LCK196657 KSO196657 KIS196657 JYW196657 JPA196657 JFE196657 IVI196657 ILM196657 IBQ196657 HRU196657 HHY196657 GYC196657 GOG196657 GEK196657 FUO196657 FKS196657 FAW196657 ERA196657 EHE196657 DXI196657 DNM196657 DDQ196657 CTU196657 CJY196657 CAC196657 BQG196657 BGK196657 AWO196657 AMS196657 ACW196657 TA196657 JE196657 B196657 WVQ131121 WLU131121 WBY131121 VSC131121 VIG131121 UYK131121 UOO131121 UES131121 TUW131121 TLA131121 TBE131121 SRI131121 SHM131121 RXQ131121 RNU131121 RDY131121 QUC131121 QKG131121 QAK131121 PQO131121 PGS131121 OWW131121 ONA131121 ODE131121 NTI131121 NJM131121 MZQ131121 MPU131121 MFY131121 LWC131121 LMG131121 LCK131121 KSO131121 KIS131121 JYW131121 JPA131121 JFE131121 IVI131121 ILM131121 IBQ131121 HRU131121 HHY131121 GYC131121 GOG131121 GEK131121 FUO131121 FKS131121 FAW131121 ERA131121 EHE131121 DXI131121 DNM131121 DDQ131121 CTU131121 CJY131121 CAC131121 BQG131121 BGK131121 AWO131121 AMS131121 ACW131121 TA131121 JE131121 B131121 WVQ65585 WLU65585 WBY65585 VSC65585 VIG65585 UYK65585 UOO65585 UES65585 TUW65585 TLA65585 TBE65585 SRI65585 SHM65585 RXQ65585 RNU65585 RDY65585 QUC65585 QKG65585 QAK65585 PQO65585 PGS65585 OWW65585 ONA65585 ODE65585 NTI65585 NJM65585 MZQ65585 MPU65585 MFY65585 LWC65585 LMG65585 LCK65585 KSO65585 KIS65585 JYW65585 JPA65585 JFE65585 IVI65585 ILM65585 IBQ65585 HRU65585 HHY65585 GYC65585 GOG65585 GEK65585 FUO65585 FKS65585 FAW65585 ERA65585 EHE65585 DXI65585 DNM65585 DDQ65585 CTU65585 CJY65585 CAC65585 BQG65585 BGK65585 AWO65585 AMS65585 ACW65585 TA65585 JE65585 B65585 WVQ74 WLU74 WBY74 VSC74 VIG74 UYK74 UOO74 UES74 TUW74 TLA74 TBE74 SRI74 SHM74 RXQ74 RNU74 RDY74 QUC74 QKG74 QAK74 PQO74 PGS74 OWW74 ONA74 ODE74 NTI74 NJM74 MZQ74 MPU74 MFY74 LWC74 LMG74 LCK74 KSO74 KIS74 JYW74 JPA74 JFE74 IVI74 ILM74 IBQ74 HRU74 HHY74 GYC74 GOG74 GEK74 FUO74 FKS74 FAW74 ERA74 EHE74 DXI74 DNM74 DDQ74 CTU74 CJY74 CAC74 BQG74 BGK74 AWO74 AMS74 ACW74 TA74 JE74 B32 JE32 TA32 ACW32 AMS32 AWO32 BGK32 BQG32 CAC32 CJY32 CTU32 DDQ32 DNM32 DXI32 EHE32 ERA32 FAW32 FKS32 FUO32 GEK32 GOG32 GYC32 HHY32 HRU32 IBQ32 ILM32 IVI32 JFE32 JPA32 JYW32 KIS32 KSO32 LCK32 LMG32 LWC32 MFY32 MPU32 MZQ32 NJM32 NTI32 ODE32 ONA32 OWW32 PGS32 PQO32 QAK32 QKG32 QUC32 RDY32 RNU32 RXQ32 SHM32 SRI32 TBE32 TLA32 TUW32 UES32 UOO32 UYK32 VIG32 VSC32 WBY32 WLU32 WVQ32">
      <formula1>0</formula1>
      <formula2>10000</formula2>
    </dataValidation>
    <dataValidation type="textLength" errorStyle="information" allowBlank="1" showInputMessage="1" error="XLBVal:5=86590_x000d_&#10;" sqref="B65583 A39:A40 JE40 TA40 ACW40 AMS40 AWO40 BGK40 BQG40 CAC40 CJY40 CTU40 DDQ40 DNM40 DXI40 EHE40 ERA40 FAW40 FKS40 FUO40 GEK40 GOG40 GYC40 HHY40 HRU40 IBQ40 ILM40 IVI40 JFE40 JPA40 JYW40 KIS40 KSO40 LCK40 LMG40 LWC40 MFY40 MPU40 MZQ40 NJM40 NTI40 ODE40 ONA40 OWW40 PGS40 PQO40 QAK40 QKG40 QUC40 RDY40 RNU40 RXQ40 SHM40 SRI40 TBE40 TLA40 TUW40 UES40 UOO40 UYK40 VIG40 VSC40 WBY40 WLU40 WVQ40 A89:A90 JE90 JE72 TA90 TA72 ACW90 ACW72 AMS90 AMS72 AWO90 AWO72 BGK90 BGK72 BQG90 BQG72 CAC90 CAC72 CJY90 CJY72 CTU90 CTU72 DDQ90 DDQ72 DNM90 DNM72 DXI90 DXI72 EHE90 EHE72 ERA90 ERA72 FAW90 FAW72 FKS90 FKS72 FUO90 FUO72 GEK90 GEK72 GOG90 GOG72 GYC90 GYC72 HHY90 HHY72 HRU90 HRU72 IBQ90 IBQ72 ILM90 ILM72 IVI90 IVI72 JFE90 JFE72 JPA90 JPA72 JYW90 JYW72 KIS90 KIS72 KSO90 KSO72 LCK90 LCK72 LMG90 LMG72 LWC90 LWC72 MFY90 MFY72 MPU90 MPU72 MZQ90 MZQ72 NJM90 NJM72 NTI90 NTI72 ODE90 ODE72 ONA90 ONA72 OWW90 OWW72 PGS90 PGS72 PQO90 PQO72 QAK90 QAK72 QKG90 QKG72 QUC90 QUC72 RDY90 RDY72 RNU90 RNU72 RXQ90 RXQ72 SHM90 SHM72 SRI90 SRI72 TBE90 TBE72 TLA90 TLA72 TUW90 TUW72 UES90 UES72 UOO90 UOO72 UYK90 UYK72 VIG90 VIG72 VSC90 VSC72 WBY90 WBY72 WLU90 WLU72 WVQ90 WVQ72 WVQ983087 WLU983087 WBY983087 VSC983087 VIG983087 UYK983087 UOO983087 UES983087 TUW983087 TLA983087 TBE983087 SRI983087 SHM983087 RXQ983087 RNU983087 RDY983087 QUC983087 QKG983087 QAK983087 PQO983087 PGS983087 OWW983087 ONA983087 ODE983087 NTI983087 NJM983087 MZQ983087 MPU983087 MFY983087 LWC983087 LMG983087 LCK983087 KSO983087 KIS983087 JYW983087 JPA983087 JFE983087 IVI983087 ILM983087 IBQ983087 HRU983087 HHY983087 GYC983087 GOG983087 GEK983087 FUO983087 FKS983087 FAW983087 ERA983087 EHE983087 DXI983087 DNM983087 DDQ983087 CTU983087 CJY983087 CAC983087 BQG983087 BGK983087 AWO983087 AMS983087 ACW983087 TA983087 JE983087 B983087 WVQ917551 WLU917551 WBY917551 VSC917551 VIG917551 UYK917551 UOO917551 UES917551 TUW917551 TLA917551 TBE917551 SRI917551 SHM917551 RXQ917551 RNU917551 RDY917551 QUC917551 QKG917551 QAK917551 PQO917551 PGS917551 OWW917551 ONA917551 ODE917551 NTI917551 NJM917551 MZQ917551 MPU917551 MFY917551 LWC917551 LMG917551 LCK917551 KSO917551 KIS917551 JYW917551 JPA917551 JFE917551 IVI917551 ILM917551 IBQ917551 HRU917551 HHY917551 GYC917551 GOG917551 GEK917551 FUO917551 FKS917551 FAW917551 ERA917551 EHE917551 DXI917551 DNM917551 DDQ917551 CTU917551 CJY917551 CAC917551 BQG917551 BGK917551 AWO917551 AMS917551 ACW917551 TA917551 JE917551 B917551 WVQ852015 WLU852015 WBY852015 VSC852015 VIG852015 UYK852015 UOO852015 UES852015 TUW852015 TLA852015 TBE852015 SRI852015 SHM852015 RXQ852015 RNU852015 RDY852015 QUC852015 QKG852015 QAK852015 PQO852015 PGS852015 OWW852015 ONA852015 ODE852015 NTI852015 NJM852015 MZQ852015 MPU852015 MFY852015 LWC852015 LMG852015 LCK852015 KSO852015 KIS852015 JYW852015 JPA852015 JFE852015 IVI852015 ILM852015 IBQ852015 HRU852015 HHY852015 GYC852015 GOG852015 GEK852015 FUO852015 FKS852015 FAW852015 ERA852015 EHE852015 DXI852015 DNM852015 DDQ852015 CTU852015 CJY852015 CAC852015 BQG852015 BGK852015 AWO852015 AMS852015 ACW852015 TA852015 JE852015 B852015 WVQ786479 WLU786479 WBY786479 VSC786479 VIG786479 UYK786479 UOO786479 UES786479 TUW786479 TLA786479 TBE786479 SRI786479 SHM786479 RXQ786479 RNU786479 RDY786479 QUC786479 QKG786479 QAK786479 PQO786479 PGS786479 OWW786479 ONA786479 ODE786479 NTI786479 NJM786479 MZQ786479 MPU786479 MFY786479 LWC786479 LMG786479 LCK786479 KSO786479 KIS786479 JYW786479 JPA786479 JFE786479 IVI786479 ILM786479 IBQ786479 HRU786479 HHY786479 GYC786479 GOG786479 GEK786479 FUO786479 FKS786479 FAW786479 ERA786479 EHE786479 DXI786479 DNM786479 DDQ786479 CTU786479 CJY786479 CAC786479 BQG786479 BGK786479 AWO786479 AMS786479 ACW786479 TA786479 JE786479 B786479 WVQ720943 WLU720943 WBY720943 VSC720943 VIG720943 UYK720943 UOO720943 UES720943 TUW720943 TLA720943 TBE720943 SRI720943 SHM720943 RXQ720943 RNU720943 RDY720943 QUC720943 QKG720943 QAK720943 PQO720943 PGS720943 OWW720943 ONA720943 ODE720943 NTI720943 NJM720943 MZQ720943 MPU720943 MFY720943 LWC720943 LMG720943 LCK720943 KSO720943 KIS720943 JYW720943 JPA720943 JFE720943 IVI720943 ILM720943 IBQ720943 HRU720943 HHY720943 GYC720943 GOG720943 GEK720943 FUO720943 FKS720943 FAW720943 ERA720943 EHE720943 DXI720943 DNM720943 DDQ720943 CTU720943 CJY720943 CAC720943 BQG720943 BGK720943 AWO720943 AMS720943 ACW720943 TA720943 JE720943 B720943 WVQ655407 WLU655407 WBY655407 VSC655407 VIG655407 UYK655407 UOO655407 UES655407 TUW655407 TLA655407 TBE655407 SRI655407 SHM655407 RXQ655407 RNU655407 RDY655407 QUC655407 QKG655407 QAK655407 PQO655407 PGS655407 OWW655407 ONA655407 ODE655407 NTI655407 NJM655407 MZQ655407 MPU655407 MFY655407 LWC655407 LMG655407 LCK655407 KSO655407 KIS655407 JYW655407 JPA655407 JFE655407 IVI655407 ILM655407 IBQ655407 HRU655407 HHY655407 GYC655407 GOG655407 GEK655407 FUO655407 FKS655407 FAW655407 ERA655407 EHE655407 DXI655407 DNM655407 DDQ655407 CTU655407 CJY655407 CAC655407 BQG655407 BGK655407 AWO655407 AMS655407 ACW655407 TA655407 JE655407 B655407 WVQ589871 WLU589871 WBY589871 VSC589871 VIG589871 UYK589871 UOO589871 UES589871 TUW589871 TLA589871 TBE589871 SRI589871 SHM589871 RXQ589871 RNU589871 RDY589871 QUC589871 QKG589871 QAK589871 PQO589871 PGS589871 OWW589871 ONA589871 ODE589871 NTI589871 NJM589871 MZQ589871 MPU589871 MFY589871 LWC589871 LMG589871 LCK589871 KSO589871 KIS589871 JYW589871 JPA589871 JFE589871 IVI589871 ILM589871 IBQ589871 HRU589871 HHY589871 GYC589871 GOG589871 GEK589871 FUO589871 FKS589871 FAW589871 ERA589871 EHE589871 DXI589871 DNM589871 DDQ589871 CTU589871 CJY589871 CAC589871 BQG589871 BGK589871 AWO589871 AMS589871 ACW589871 TA589871 JE589871 B589871 WVQ524335 WLU524335 WBY524335 VSC524335 VIG524335 UYK524335 UOO524335 UES524335 TUW524335 TLA524335 TBE524335 SRI524335 SHM524335 RXQ524335 RNU524335 RDY524335 QUC524335 QKG524335 QAK524335 PQO524335 PGS524335 OWW524335 ONA524335 ODE524335 NTI524335 NJM524335 MZQ524335 MPU524335 MFY524335 LWC524335 LMG524335 LCK524335 KSO524335 KIS524335 JYW524335 JPA524335 JFE524335 IVI524335 ILM524335 IBQ524335 HRU524335 HHY524335 GYC524335 GOG524335 GEK524335 FUO524335 FKS524335 FAW524335 ERA524335 EHE524335 DXI524335 DNM524335 DDQ524335 CTU524335 CJY524335 CAC524335 BQG524335 BGK524335 AWO524335 AMS524335 ACW524335 TA524335 JE524335 B524335 WVQ458799 WLU458799 WBY458799 VSC458799 VIG458799 UYK458799 UOO458799 UES458799 TUW458799 TLA458799 TBE458799 SRI458799 SHM458799 RXQ458799 RNU458799 RDY458799 QUC458799 QKG458799 QAK458799 PQO458799 PGS458799 OWW458799 ONA458799 ODE458799 NTI458799 NJM458799 MZQ458799 MPU458799 MFY458799 LWC458799 LMG458799 LCK458799 KSO458799 KIS458799 JYW458799 JPA458799 JFE458799 IVI458799 ILM458799 IBQ458799 HRU458799 HHY458799 GYC458799 GOG458799 GEK458799 FUO458799 FKS458799 FAW458799 ERA458799 EHE458799 DXI458799 DNM458799 DDQ458799 CTU458799 CJY458799 CAC458799 BQG458799 BGK458799 AWO458799 AMS458799 ACW458799 TA458799 JE458799 B458799 WVQ393263 WLU393263 WBY393263 VSC393263 VIG393263 UYK393263 UOO393263 UES393263 TUW393263 TLA393263 TBE393263 SRI393263 SHM393263 RXQ393263 RNU393263 RDY393263 QUC393263 QKG393263 QAK393263 PQO393263 PGS393263 OWW393263 ONA393263 ODE393263 NTI393263 NJM393263 MZQ393263 MPU393263 MFY393263 LWC393263 LMG393263 LCK393263 KSO393263 KIS393263 JYW393263 JPA393263 JFE393263 IVI393263 ILM393263 IBQ393263 HRU393263 HHY393263 GYC393263 GOG393263 GEK393263 FUO393263 FKS393263 FAW393263 ERA393263 EHE393263 DXI393263 DNM393263 DDQ393263 CTU393263 CJY393263 CAC393263 BQG393263 BGK393263 AWO393263 AMS393263 ACW393263 TA393263 JE393263 B393263 WVQ327727 WLU327727 WBY327727 VSC327727 VIG327727 UYK327727 UOO327727 UES327727 TUW327727 TLA327727 TBE327727 SRI327727 SHM327727 RXQ327727 RNU327727 RDY327727 QUC327727 QKG327727 QAK327727 PQO327727 PGS327727 OWW327727 ONA327727 ODE327727 NTI327727 NJM327727 MZQ327727 MPU327727 MFY327727 LWC327727 LMG327727 LCK327727 KSO327727 KIS327727 JYW327727 JPA327727 JFE327727 IVI327727 ILM327727 IBQ327727 HRU327727 HHY327727 GYC327727 GOG327727 GEK327727 FUO327727 FKS327727 FAW327727 ERA327727 EHE327727 DXI327727 DNM327727 DDQ327727 CTU327727 CJY327727 CAC327727 BQG327727 BGK327727 AWO327727 AMS327727 ACW327727 TA327727 JE327727 B327727 WVQ262191 WLU262191 WBY262191 VSC262191 VIG262191 UYK262191 UOO262191 UES262191 TUW262191 TLA262191 TBE262191 SRI262191 SHM262191 RXQ262191 RNU262191 RDY262191 QUC262191 QKG262191 QAK262191 PQO262191 PGS262191 OWW262191 ONA262191 ODE262191 NTI262191 NJM262191 MZQ262191 MPU262191 MFY262191 LWC262191 LMG262191 LCK262191 KSO262191 KIS262191 JYW262191 JPA262191 JFE262191 IVI262191 ILM262191 IBQ262191 HRU262191 HHY262191 GYC262191 GOG262191 GEK262191 FUO262191 FKS262191 FAW262191 ERA262191 EHE262191 DXI262191 DNM262191 DDQ262191 CTU262191 CJY262191 CAC262191 BQG262191 BGK262191 AWO262191 AMS262191 ACW262191 TA262191 JE262191 B262191 WVQ196655 WLU196655 WBY196655 VSC196655 VIG196655 UYK196655 UOO196655 UES196655 TUW196655 TLA196655 TBE196655 SRI196655 SHM196655 RXQ196655 RNU196655 RDY196655 QUC196655 QKG196655 QAK196655 PQO196655 PGS196655 OWW196655 ONA196655 ODE196655 NTI196655 NJM196655 MZQ196655 MPU196655 MFY196655 LWC196655 LMG196655 LCK196655 KSO196655 KIS196655 JYW196655 JPA196655 JFE196655 IVI196655 ILM196655 IBQ196655 HRU196655 HHY196655 GYC196655 GOG196655 GEK196655 FUO196655 FKS196655 FAW196655 ERA196655 EHE196655 DXI196655 DNM196655 DDQ196655 CTU196655 CJY196655 CAC196655 BQG196655 BGK196655 AWO196655 AMS196655 ACW196655 TA196655 JE196655 B196655 WVQ131119 WLU131119 WBY131119 VSC131119 VIG131119 UYK131119 UOO131119 UES131119 TUW131119 TLA131119 TBE131119 SRI131119 SHM131119 RXQ131119 RNU131119 RDY131119 QUC131119 QKG131119 QAK131119 PQO131119 PGS131119 OWW131119 ONA131119 ODE131119 NTI131119 NJM131119 MZQ131119 MPU131119 MFY131119 LWC131119 LMG131119 LCK131119 KSO131119 KIS131119 JYW131119 JPA131119 JFE131119 IVI131119 ILM131119 IBQ131119 HRU131119 HHY131119 GYC131119 GOG131119 GEK131119 FUO131119 FKS131119 FAW131119 ERA131119 EHE131119 DXI131119 DNM131119 DDQ131119 CTU131119 CJY131119 CAC131119 BQG131119 BGK131119 AWO131119 AMS131119 ACW131119 TA131119 JE131119 B131119 WVQ65583 WLU65583 WBY65583 VSC65583 VIG65583 UYK65583 UOO65583 UES65583 TUW65583 TLA65583 TBE65583 SRI65583 SHM65583 RXQ65583 RNU65583 RDY65583 QUC65583 QKG65583 QAK65583 PQO65583 PGS65583 OWW65583 ONA65583 ODE65583 NTI65583 NJM65583 MZQ65583 MPU65583 MFY65583 LWC65583 LMG65583 LCK65583 KSO65583 KIS65583 JYW65583 JPA65583 JFE65583 IVI65583 ILM65583 IBQ65583 HRU65583 HHY65583 GYC65583 GOG65583 GEK65583 FUO65583 FKS65583 FAW65583 ERA65583 EHE65583 DXI65583 DNM65583 DDQ65583 CTU65583 CJY65583 CAC65583 BQG65583 BGK65583 AWO65583 AMS65583 ACW65583 TA65583 JE65583 WVQ28:WVQ30 WLU28:WLU30 WBY28:WBY30 VSC28:VSC30 VIG28:VIG30 UYK28:UYK30 UOO28:UOO30 UES28:UES30 TUW28:TUW30 TLA28:TLA30 TBE28:TBE30 SRI28:SRI30 SHM28:SHM30 RXQ28:RXQ30 RNU28:RNU30 RDY28:RDY30 QUC28:QUC30 QKG28:QKG30 QAK28:QAK30 PQO28:PQO30 PGS28:PGS30 OWW28:OWW30 ONA28:ONA30 ODE28:ODE30 NTI28:NTI30 NJM28:NJM30 MZQ28:MZQ30 MPU28:MPU30 MFY28:MFY30 LWC28:LWC30 LMG28:LMG30 LCK28:LCK30 KSO28:KSO30 KIS28:KIS30 JYW28:JYW30 JPA28:JPA30 JFE28:JFE30 IVI28:IVI30 ILM28:ILM30 IBQ28:IBQ30 HRU28:HRU30 HHY28:HHY30 GYC28:GYC30 GOG28:GOG30 GEK28:GEK30 FUO28:FUO30 FKS28:FKS30 FAW28:FAW30 ERA28:ERA30 EHE28:EHE30 DXI28:DXI30 DNM28:DNM30 DDQ28:DDQ30 CTU28:CTU30 CJY28:CJY30 CAC28:CAC30 BQG28:BQG30 BGK28:BGK30 AWO28:AWO30 AMS28:AMS30 ACW28:ACW30 TA28:TA30 JE28:JE30 B7:B8">
      <formula1>0</formula1>
      <formula2>10000</formula2>
    </dataValidation>
    <dataValidation type="textLength" errorStyle="information" allowBlank="1" showInputMessage="1" error="XLBVal:5=0.132567811252464_x000d_&#10;" sqref="C65583:D65583 C40:D40 JF40 TB40 ACX40 AMT40 AWP40 BGL40 BQH40 CAD40 CJZ40 CTV40 DDR40 DNN40 DXJ40 EHF40 ERB40 FAX40 FKT40 FUP40 GEL40 GOH40 GYD40 HHZ40 HRV40 IBR40 ILN40 IVJ40 JFF40 JPB40 JYX40 KIT40 KSP40 LCL40 LMH40 LWD40 MFZ40 MPV40 MZR40 NJN40 NTJ40 ODF40 ONB40 OWX40 PGT40 PQP40 QAL40 QKH40 QUD40 RDZ40 RNV40 RXR40 SHN40 SRJ40 TBF40 TLB40 TUX40 UET40 UOP40 UYL40 VIH40 VSD40 WBZ40 WLV40 WVR40 C90:D90 C72:D72 JF90 JF72 TB90 TB72 ACX90 ACX72 AMT90 AMT72 AWP90 AWP72 BGL90 BGL72 BQH90 BQH72 CAD90 CAD72 CJZ90 CJZ72 CTV90 CTV72 DDR90 DDR72 DNN90 DNN72 DXJ90 DXJ72 EHF90 EHF72 ERB90 ERB72 FAX90 FAX72 FKT90 FKT72 FUP90 FUP72 GEL90 GEL72 GOH90 GOH72 GYD90 GYD72 HHZ90 HHZ72 HRV90 HRV72 IBR90 IBR72 ILN90 ILN72 IVJ90 IVJ72 JFF90 JFF72 JPB90 JPB72 JYX90 JYX72 KIT90 KIT72 KSP90 KSP72 LCL90 LCL72 LMH90 LMH72 LWD90 LWD72 MFZ90 MFZ72 MPV90 MPV72 MZR90 MZR72 NJN90 NJN72 NTJ90 NTJ72 ODF90 ODF72 ONB90 ONB72 OWX90 OWX72 PGT90 PGT72 PQP90 PQP72 QAL90 QAL72 QKH90 QKH72 QUD90 QUD72 RDZ90 RDZ72 RNV90 RNV72 RXR90 RXR72 SHN90 SHN72 SRJ90 SRJ72 TBF90 TBF72 TLB90 TLB72 TUX90 TUX72 UET90 UET72 UOP90 UOP72 UYL90 UYL72 VIH90 VIH72 VSD90 VSD72 WBZ90 WBZ72 WLV90 WLV72 WVR90 WVR72 WVR983087 WLV983087 WBZ983087 VSD983087 VIH983087 UYL983087 UOP983087 UET983087 TUX983087 TLB983087 TBF983087 SRJ983087 SHN983087 RXR983087 RNV983087 RDZ983087 QUD983087 QKH983087 QAL983087 PQP983087 PGT983087 OWX983087 ONB983087 ODF983087 NTJ983087 NJN983087 MZR983087 MPV983087 MFZ983087 LWD983087 LMH983087 LCL983087 KSP983087 KIT983087 JYX983087 JPB983087 JFF983087 IVJ983087 ILN983087 IBR983087 HRV983087 HHZ983087 GYD983087 GOH983087 GEL983087 FUP983087 FKT983087 FAX983087 ERB983087 EHF983087 DXJ983087 DNN983087 DDR983087 CTV983087 CJZ983087 CAD983087 BQH983087 BGL983087 AWP983087 AMT983087 ACX983087 TB983087 JF983087 C983087:D983087 WVR917551 WLV917551 WBZ917551 VSD917551 VIH917551 UYL917551 UOP917551 UET917551 TUX917551 TLB917551 TBF917551 SRJ917551 SHN917551 RXR917551 RNV917551 RDZ917551 QUD917551 QKH917551 QAL917551 PQP917551 PGT917551 OWX917551 ONB917551 ODF917551 NTJ917551 NJN917551 MZR917551 MPV917551 MFZ917551 LWD917551 LMH917551 LCL917551 KSP917551 KIT917551 JYX917551 JPB917551 JFF917551 IVJ917551 ILN917551 IBR917551 HRV917551 HHZ917551 GYD917551 GOH917551 GEL917551 FUP917551 FKT917551 FAX917551 ERB917551 EHF917551 DXJ917551 DNN917551 DDR917551 CTV917551 CJZ917551 CAD917551 BQH917551 BGL917551 AWP917551 AMT917551 ACX917551 TB917551 JF917551 C917551:D917551 WVR852015 WLV852015 WBZ852015 VSD852015 VIH852015 UYL852015 UOP852015 UET852015 TUX852015 TLB852015 TBF852015 SRJ852015 SHN852015 RXR852015 RNV852015 RDZ852015 QUD852015 QKH852015 QAL852015 PQP852015 PGT852015 OWX852015 ONB852015 ODF852015 NTJ852015 NJN852015 MZR852015 MPV852015 MFZ852015 LWD852015 LMH852015 LCL852015 KSP852015 KIT852015 JYX852015 JPB852015 JFF852015 IVJ852015 ILN852015 IBR852015 HRV852015 HHZ852015 GYD852015 GOH852015 GEL852015 FUP852015 FKT852015 FAX852015 ERB852015 EHF852015 DXJ852015 DNN852015 DDR852015 CTV852015 CJZ852015 CAD852015 BQH852015 BGL852015 AWP852015 AMT852015 ACX852015 TB852015 JF852015 C852015:D852015 WVR786479 WLV786479 WBZ786479 VSD786479 VIH786479 UYL786479 UOP786479 UET786479 TUX786479 TLB786479 TBF786479 SRJ786479 SHN786479 RXR786479 RNV786479 RDZ786479 QUD786479 QKH786479 QAL786479 PQP786479 PGT786479 OWX786479 ONB786479 ODF786479 NTJ786479 NJN786479 MZR786479 MPV786479 MFZ786479 LWD786479 LMH786479 LCL786479 KSP786479 KIT786479 JYX786479 JPB786479 JFF786479 IVJ786479 ILN786479 IBR786479 HRV786479 HHZ786479 GYD786479 GOH786479 GEL786479 FUP786479 FKT786479 FAX786479 ERB786479 EHF786479 DXJ786479 DNN786479 DDR786479 CTV786479 CJZ786479 CAD786479 BQH786479 BGL786479 AWP786479 AMT786479 ACX786479 TB786479 JF786479 C786479:D786479 WVR720943 WLV720943 WBZ720943 VSD720943 VIH720943 UYL720943 UOP720943 UET720943 TUX720943 TLB720943 TBF720943 SRJ720943 SHN720943 RXR720943 RNV720943 RDZ720943 QUD720943 QKH720943 QAL720943 PQP720943 PGT720943 OWX720943 ONB720943 ODF720943 NTJ720943 NJN720943 MZR720943 MPV720943 MFZ720943 LWD720943 LMH720943 LCL720943 KSP720943 KIT720943 JYX720943 JPB720943 JFF720943 IVJ720943 ILN720943 IBR720943 HRV720943 HHZ720943 GYD720943 GOH720943 GEL720943 FUP720943 FKT720943 FAX720943 ERB720943 EHF720943 DXJ720943 DNN720943 DDR720943 CTV720943 CJZ720943 CAD720943 BQH720943 BGL720943 AWP720943 AMT720943 ACX720943 TB720943 JF720943 C720943:D720943 WVR655407 WLV655407 WBZ655407 VSD655407 VIH655407 UYL655407 UOP655407 UET655407 TUX655407 TLB655407 TBF655407 SRJ655407 SHN655407 RXR655407 RNV655407 RDZ655407 QUD655407 QKH655407 QAL655407 PQP655407 PGT655407 OWX655407 ONB655407 ODF655407 NTJ655407 NJN655407 MZR655407 MPV655407 MFZ655407 LWD655407 LMH655407 LCL655407 KSP655407 KIT655407 JYX655407 JPB655407 JFF655407 IVJ655407 ILN655407 IBR655407 HRV655407 HHZ655407 GYD655407 GOH655407 GEL655407 FUP655407 FKT655407 FAX655407 ERB655407 EHF655407 DXJ655407 DNN655407 DDR655407 CTV655407 CJZ655407 CAD655407 BQH655407 BGL655407 AWP655407 AMT655407 ACX655407 TB655407 JF655407 C655407:D655407 WVR589871 WLV589871 WBZ589871 VSD589871 VIH589871 UYL589871 UOP589871 UET589871 TUX589871 TLB589871 TBF589871 SRJ589871 SHN589871 RXR589871 RNV589871 RDZ589871 QUD589871 QKH589871 QAL589871 PQP589871 PGT589871 OWX589871 ONB589871 ODF589871 NTJ589871 NJN589871 MZR589871 MPV589871 MFZ589871 LWD589871 LMH589871 LCL589871 KSP589871 KIT589871 JYX589871 JPB589871 JFF589871 IVJ589871 ILN589871 IBR589871 HRV589871 HHZ589871 GYD589871 GOH589871 GEL589871 FUP589871 FKT589871 FAX589871 ERB589871 EHF589871 DXJ589871 DNN589871 DDR589871 CTV589871 CJZ589871 CAD589871 BQH589871 BGL589871 AWP589871 AMT589871 ACX589871 TB589871 JF589871 C589871:D589871 WVR524335 WLV524335 WBZ524335 VSD524335 VIH524335 UYL524335 UOP524335 UET524335 TUX524335 TLB524335 TBF524335 SRJ524335 SHN524335 RXR524335 RNV524335 RDZ524335 QUD524335 QKH524335 QAL524335 PQP524335 PGT524335 OWX524335 ONB524335 ODF524335 NTJ524335 NJN524335 MZR524335 MPV524335 MFZ524335 LWD524335 LMH524335 LCL524335 KSP524335 KIT524335 JYX524335 JPB524335 JFF524335 IVJ524335 ILN524335 IBR524335 HRV524335 HHZ524335 GYD524335 GOH524335 GEL524335 FUP524335 FKT524335 FAX524335 ERB524335 EHF524335 DXJ524335 DNN524335 DDR524335 CTV524335 CJZ524335 CAD524335 BQH524335 BGL524335 AWP524335 AMT524335 ACX524335 TB524335 JF524335 C524335:D524335 WVR458799 WLV458799 WBZ458799 VSD458799 VIH458799 UYL458799 UOP458799 UET458799 TUX458799 TLB458799 TBF458799 SRJ458799 SHN458799 RXR458799 RNV458799 RDZ458799 QUD458799 QKH458799 QAL458799 PQP458799 PGT458799 OWX458799 ONB458799 ODF458799 NTJ458799 NJN458799 MZR458799 MPV458799 MFZ458799 LWD458799 LMH458799 LCL458799 KSP458799 KIT458799 JYX458799 JPB458799 JFF458799 IVJ458799 ILN458799 IBR458799 HRV458799 HHZ458799 GYD458799 GOH458799 GEL458799 FUP458799 FKT458799 FAX458799 ERB458799 EHF458799 DXJ458799 DNN458799 DDR458799 CTV458799 CJZ458799 CAD458799 BQH458799 BGL458799 AWP458799 AMT458799 ACX458799 TB458799 JF458799 C458799:D458799 WVR393263 WLV393263 WBZ393263 VSD393263 VIH393263 UYL393263 UOP393263 UET393263 TUX393263 TLB393263 TBF393263 SRJ393263 SHN393263 RXR393263 RNV393263 RDZ393263 QUD393263 QKH393263 QAL393263 PQP393263 PGT393263 OWX393263 ONB393263 ODF393263 NTJ393263 NJN393263 MZR393263 MPV393263 MFZ393263 LWD393263 LMH393263 LCL393263 KSP393263 KIT393263 JYX393263 JPB393263 JFF393263 IVJ393263 ILN393263 IBR393263 HRV393263 HHZ393263 GYD393263 GOH393263 GEL393263 FUP393263 FKT393263 FAX393263 ERB393263 EHF393263 DXJ393263 DNN393263 DDR393263 CTV393263 CJZ393263 CAD393263 BQH393263 BGL393263 AWP393263 AMT393263 ACX393263 TB393263 JF393263 C393263:D393263 WVR327727 WLV327727 WBZ327727 VSD327727 VIH327727 UYL327727 UOP327727 UET327727 TUX327727 TLB327727 TBF327727 SRJ327727 SHN327727 RXR327727 RNV327727 RDZ327727 QUD327727 QKH327727 QAL327727 PQP327727 PGT327727 OWX327727 ONB327727 ODF327727 NTJ327727 NJN327727 MZR327727 MPV327727 MFZ327727 LWD327727 LMH327727 LCL327727 KSP327727 KIT327727 JYX327727 JPB327727 JFF327727 IVJ327727 ILN327727 IBR327727 HRV327727 HHZ327727 GYD327727 GOH327727 GEL327727 FUP327727 FKT327727 FAX327727 ERB327727 EHF327727 DXJ327727 DNN327727 DDR327727 CTV327727 CJZ327727 CAD327727 BQH327727 BGL327727 AWP327727 AMT327727 ACX327727 TB327727 JF327727 C327727:D327727 WVR262191 WLV262191 WBZ262191 VSD262191 VIH262191 UYL262191 UOP262191 UET262191 TUX262191 TLB262191 TBF262191 SRJ262191 SHN262191 RXR262191 RNV262191 RDZ262191 QUD262191 QKH262191 QAL262191 PQP262191 PGT262191 OWX262191 ONB262191 ODF262191 NTJ262191 NJN262191 MZR262191 MPV262191 MFZ262191 LWD262191 LMH262191 LCL262191 KSP262191 KIT262191 JYX262191 JPB262191 JFF262191 IVJ262191 ILN262191 IBR262191 HRV262191 HHZ262191 GYD262191 GOH262191 GEL262191 FUP262191 FKT262191 FAX262191 ERB262191 EHF262191 DXJ262191 DNN262191 DDR262191 CTV262191 CJZ262191 CAD262191 BQH262191 BGL262191 AWP262191 AMT262191 ACX262191 TB262191 JF262191 C262191:D262191 WVR196655 WLV196655 WBZ196655 VSD196655 VIH196655 UYL196655 UOP196655 UET196655 TUX196655 TLB196655 TBF196655 SRJ196655 SHN196655 RXR196655 RNV196655 RDZ196655 QUD196655 QKH196655 QAL196655 PQP196655 PGT196655 OWX196655 ONB196655 ODF196655 NTJ196655 NJN196655 MZR196655 MPV196655 MFZ196655 LWD196655 LMH196655 LCL196655 KSP196655 KIT196655 JYX196655 JPB196655 JFF196655 IVJ196655 ILN196655 IBR196655 HRV196655 HHZ196655 GYD196655 GOH196655 GEL196655 FUP196655 FKT196655 FAX196655 ERB196655 EHF196655 DXJ196655 DNN196655 DDR196655 CTV196655 CJZ196655 CAD196655 BQH196655 BGL196655 AWP196655 AMT196655 ACX196655 TB196655 JF196655 C196655:D196655 WVR131119 WLV131119 WBZ131119 VSD131119 VIH131119 UYL131119 UOP131119 UET131119 TUX131119 TLB131119 TBF131119 SRJ131119 SHN131119 RXR131119 RNV131119 RDZ131119 QUD131119 QKH131119 QAL131119 PQP131119 PGT131119 OWX131119 ONB131119 ODF131119 NTJ131119 NJN131119 MZR131119 MPV131119 MFZ131119 LWD131119 LMH131119 LCL131119 KSP131119 KIT131119 JYX131119 JPB131119 JFF131119 IVJ131119 ILN131119 IBR131119 HRV131119 HHZ131119 GYD131119 GOH131119 GEL131119 FUP131119 FKT131119 FAX131119 ERB131119 EHF131119 DXJ131119 DNN131119 DDR131119 CTV131119 CJZ131119 CAD131119 BQH131119 BGL131119 AWP131119 AMT131119 ACX131119 TB131119 JF131119 C131119:D131119 WVR65583 WLV65583 WBZ65583 VSD65583 VIH65583 UYL65583 UOP65583 UET65583 TUX65583 TLB65583 TBF65583 SRJ65583 SHN65583 RXR65583 RNV65583 RDZ65583 QUD65583 QKH65583 QAL65583 PQP65583 PGT65583 OWX65583 ONB65583 ODF65583 NTJ65583 NJN65583 MZR65583 MPV65583 MFZ65583 LWD65583 LMH65583 LCL65583 KSP65583 KIT65583 JYX65583 JPB65583 JFF65583 IVJ65583 ILN65583 IBR65583 HRV65583 HHZ65583 GYD65583 GOH65583 GEL65583 FUP65583 FKT65583 FAX65583 ERB65583 EHF65583 DXJ65583 DNN65583 DDR65583 CTV65583 CJZ65583 CAD65583 BQH65583 BGL65583 AWP65583 AMT65583 ACX65583 TB65583 JF65583 D39 WVR28:WVR30 WLV28:WLV30 WBZ28:WBZ30 VSD28:VSD30 VIH28:VIH30 UYL28:UYL30 UOP28:UOP30 UET28:UET30 TUX28:TUX30 TLB28:TLB30 TBF28:TBF30 SRJ28:SRJ30 SHN28:SHN30 RXR28:RXR30 RNV28:RNV30 RDZ28:RDZ30 QUD28:QUD30 QKH28:QKH30 QAL28:QAL30 PQP28:PQP30 PGT28:PGT30 OWX28:OWX30 ONB28:ONB30 ODF28:ODF30 NTJ28:NTJ30 NJN28:NJN30 MZR28:MZR30 MPV28:MPV30 MFZ28:MFZ30 LWD28:LWD30 LMH28:LMH30 LCL28:LCL30 KSP28:KSP30 KIT28:KIT30 JYX28:JYX30 JPB28:JPB30 JFF28:JFF30 IVJ28:IVJ30 ILN28:ILN30 IBR28:IBR30 HRV28:HRV30 HHZ28:HHZ30 GYD28:GYD30 GOH28:GOH30 GEL28:GEL30 FUP28:FUP30 FKT28:FKT30 FAX28:FAX30 ERB28:ERB30 EHF28:EHF30 DXJ28:DXJ30 DNN28:DNN30 DDR28:DDR30 CTV28:CTV30 CJZ28:CJZ30 CAD28:CAD30 BQH28:BQH30 BGL28:BGL30 AWP28:AWP30 AMT28:AMT30 ACX28:ACX30 TB28:TB30 JF28:JF30 C28:D30 B5:B6 C7:D8">
      <formula1>0</formula1>
      <formula2>10000</formula2>
    </dataValidation>
    <dataValidation type="textLength" errorStyle="information" allowBlank="1" showInputMessage="1" error="XLBVal:5=5550_x000d_&#10;" sqref="A73 A82 WVQ983088 WLU983088 WBY983088 VSC983088 VIG983088 UYK983088 UOO983088 UES983088 TUW983088 TLA983088 TBE983088 SRI983088 SHM983088 RXQ983088 RNU983088 RDY983088 QUC983088 QKG983088 QAK983088 PQO983088 PGS983088 OWW983088 ONA983088 ODE983088 NTI983088 NJM983088 MZQ983088 MPU983088 MFY983088 LWC983088 LMG983088 LCK983088 KSO983088 KIS983088 JYW983088 JPA983088 JFE983088 IVI983088 ILM983088 IBQ983088 HRU983088 HHY983088 GYC983088 GOG983088 GEK983088 FUO983088 FKS983088 FAW983088 ERA983088 EHE983088 DXI983088 DNM983088 DDQ983088 CTU983088 CJY983088 CAC983088 BQG983088 BGK983088 AWO983088 AMS983088 ACW983088 TA983088 JE983088 B983088 WVQ917552 WLU917552 WBY917552 VSC917552 VIG917552 UYK917552 UOO917552 UES917552 TUW917552 TLA917552 TBE917552 SRI917552 SHM917552 RXQ917552 RNU917552 RDY917552 QUC917552 QKG917552 QAK917552 PQO917552 PGS917552 OWW917552 ONA917552 ODE917552 NTI917552 NJM917552 MZQ917552 MPU917552 MFY917552 LWC917552 LMG917552 LCK917552 KSO917552 KIS917552 JYW917552 JPA917552 JFE917552 IVI917552 ILM917552 IBQ917552 HRU917552 HHY917552 GYC917552 GOG917552 GEK917552 FUO917552 FKS917552 FAW917552 ERA917552 EHE917552 DXI917552 DNM917552 DDQ917552 CTU917552 CJY917552 CAC917552 BQG917552 BGK917552 AWO917552 AMS917552 ACW917552 TA917552 JE917552 B917552 WVQ852016 WLU852016 WBY852016 VSC852016 VIG852016 UYK852016 UOO852016 UES852016 TUW852016 TLA852016 TBE852016 SRI852016 SHM852016 RXQ852016 RNU852016 RDY852016 QUC852016 QKG852016 QAK852016 PQO852016 PGS852016 OWW852016 ONA852016 ODE852016 NTI852016 NJM852016 MZQ852016 MPU852016 MFY852016 LWC852016 LMG852016 LCK852016 KSO852016 KIS852016 JYW852016 JPA852016 JFE852016 IVI852016 ILM852016 IBQ852016 HRU852016 HHY852016 GYC852016 GOG852016 GEK852016 FUO852016 FKS852016 FAW852016 ERA852016 EHE852016 DXI852016 DNM852016 DDQ852016 CTU852016 CJY852016 CAC852016 BQG852016 BGK852016 AWO852016 AMS852016 ACW852016 TA852016 JE852016 B852016 WVQ786480 WLU786480 WBY786480 VSC786480 VIG786480 UYK786480 UOO786480 UES786480 TUW786480 TLA786480 TBE786480 SRI786480 SHM786480 RXQ786480 RNU786480 RDY786480 QUC786480 QKG786480 QAK786480 PQO786480 PGS786480 OWW786480 ONA786480 ODE786480 NTI786480 NJM786480 MZQ786480 MPU786480 MFY786480 LWC786480 LMG786480 LCK786480 KSO786480 KIS786480 JYW786480 JPA786480 JFE786480 IVI786480 ILM786480 IBQ786480 HRU786480 HHY786480 GYC786480 GOG786480 GEK786480 FUO786480 FKS786480 FAW786480 ERA786480 EHE786480 DXI786480 DNM786480 DDQ786480 CTU786480 CJY786480 CAC786480 BQG786480 BGK786480 AWO786480 AMS786480 ACW786480 TA786480 JE786480 B786480 WVQ720944 WLU720944 WBY720944 VSC720944 VIG720944 UYK720944 UOO720944 UES720944 TUW720944 TLA720944 TBE720944 SRI720944 SHM720944 RXQ720944 RNU720944 RDY720944 QUC720944 QKG720944 QAK720944 PQO720944 PGS720944 OWW720944 ONA720944 ODE720944 NTI720944 NJM720944 MZQ720944 MPU720944 MFY720944 LWC720944 LMG720944 LCK720944 KSO720944 KIS720944 JYW720944 JPA720944 JFE720944 IVI720944 ILM720944 IBQ720944 HRU720944 HHY720944 GYC720944 GOG720944 GEK720944 FUO720944 FKS720944 FAW720944 ERA720944 EHE720944 DXI720944 DNM720944 DDQ720944 CTU720944 CJY720944 CAC720944 BQG720944 BGK720944 AWO720944 AMS720944 ACW720944 TA720944 JE720944 B720944 WVQ655408 WLU655408 WBY655408 VSC655408 VIG655408 UYK655408 UOO655408 UES655408 TUW655408 TLA655408 TBE655408 SRI655408 SHM655408 RXQ655408 RNU655408 RDY655408 QUC655408 QKG655408 QAK655408 PQO655408 PGS655408 OWW655408 ONA655408 ODE655408 NTI655408 NJM655408 MZQ655408 MPU655408 MFY655408 LWC655408 LMG655408 LCK655408 KSO655408 KIS655408 JYW655408 JPA655408 JFE655408 IVI655408 ILM655408 IBQ655408 HRU655408 HHY655408 GYC655408 GOG655408 GEK655408 FUO655408 FKS655408 FAW655408 ERA655408 EHE655408 DXI655408 DNM655408 DDQ655408 CTU655408 CJY655408 CAC655408 BQG655408 BGK655408 AWO655408 AMS655408 ACW655408 TA655408 JE655408 B655408 WVQ589872 WLU589872 WBY589872 VSC589872 VIG589872 UYK589872 UOO589872 UES589872 TUW589872 TLA589872 TBE589872 SRI589872 SHM589872 RXQ589872 RNU589872 RDY589872 QUC589872 QKG589872 QAK589872 PQO589872 PGS589872 OWW589872 ONA589872 ODE589872 NTI589872 NJM589872 MZQ589872 MPU589872 MFY589872 LWC589872 LMG589872 LCK589872 KSO589872 KIS589872 JYW589872 JPA589872 JFE589872 IVI589872 ILM589872 IBQ589872 HRU589872 HHY589872 GYC589872 GOG589872 GEK589872 FUO589872 FKS589872 FAW589872 ERA589872 EHE589872 DXI589872 DNM589872 DDQ589872 CTU589872 CJY589872 CAC589872 BQG589872 BGK589872 AWO589872 AMS589872 ACW589872 TA589872 JE589872 B589872 WVQ524336 WLU524336 WBY524336 VSC524336 VIG524336 UYK524336 UOO524336 UES524336 TUW524336 TLA524336 TBE524336 SRI524336 SHM524336 RXQ524336 RNU524336 RDY524336 QUC524336 QKG524336 QAK524336 PQO524336 PGS524336 OWW524336 ONA524336 ODE524336 NTI524336 NJM524336 MZQ524336 MPU524336 MFY524336 LWC524336 LMG524336 LCK524336 KSO524336 KIS524336 JYW524336 JPA524336 JFE524336 IVI524336 ILM524336 IBQ524336 HRU524336 HHY524336 GYC524336 GOG524336 GEK524336 FUO524336 FKS524336 FAW524336 ERA524336 EHE524336 DXI524336 DNM524336 DDQ524336 CTU524336 CJY524336 CAC524336 BQG524336 BGK524336 AWO524336 AMS524336 ACW524336 TA524336 JE524336 B524336 WVQ458800 WLU458800 WBY458800 VSC458800 VIG458800 UYK458800 UOO458800 UES458800 TUW458800 TLA458800 TBE458800 SRI458800 SHM458800 RXQ458800 RNU458800 RDY458800 QUC458800 QKG458800 QAK458800 PQO458800 PGS458800 OWW458800 ONA458800 ODE458800 NTI458800 NJM458800 MZQ458800 MPU458800 MFY458800 LWC458800 LMG458800 LCK458800 KSO458800 KIS458800 JYW458800 JPA458800 JFE458800 IVI458800 ILM458800 IBQ458800 HRU458800 HHY458800 GYC458800 GOG458800 GEK458800 FUO458800 FKS458800 FAW458800 ERA458800 EHE458800 DXI458800 DNM458800 DDQ458800 CTU458800 CJY458800 CAC458800 BQG458800 BGK458800 AWO458800 AMS458800 ACW458800 TA458800 JE458800 B458800 WVQ393264 WLU393264 WBY393264 VSC393264 VIG393264 UYK393264 UOO393264 UES393264 TUW393264 TLA393264 TBE393264 SRI393264 SHM393264 RXQ393264 RNU393264 RDY393264 QUC393264 QKG393264 QAK393264 PQO393264 PGS393264 OWW393264 ONA393264 ODE393264 NTI393264 NJM393264 MZQ393264 MPU393264 MFY393264 LWC393264 LMG393264 LCK393264 KSO393264 KIS393264 JYW393264 JPA393264 JFE393264 IVI393264 ILM393264 IBQ393264 HRU393264 HHY393264 GYC393264 GOG393264 GEK393264 FUO393264 FKS393264 FAW393264 ERA393264 EHE393264 DXI393264 DNM393264 DDQ393264 CTU393264 CJY393264 CAC393264 BQG393264 BGK393264 AWO393264 AMS393264 ACW393264 TA393264 JE393264 B393264 WVQ327728 WLU327728 WBY327728 VSC327728 VIG327728 UYK327728 UOO327728 UES327728 TUW327728 TLA327728 TBE327728 SRI327728 SHM327728 RXQ327728 RNU327728 RDY327728 QUC327728 QKG327728 QAK327728 PQO327728 PGS327728 OWW327728 ONA327728 ODE327728 NTI327728 NJM327728 MZQ327728 MPU327728 MFY327728 LWC327728 LMG327728 LCK327728 KSO327728 KIS327728 JYW327728 JPA327728 JFE327728 IVI327728 ILM327728 IBQ327728 HRU327728 HHY327728 GYC327728 GOG327728 GEK327728 FUO327728 FKS327728 FAW327728 ERA327728 EHE327728 DXI327728 DNM327728 DDQ327728 CTU327728 CJY327728 CAC327728 BQG327728 BGK327728 AWO327728 AMS327728 ACW327728 TA327728 JE327728 B327728 WVQ262192 WLU262192 WBY262192 VSC262192 VIG262192 UYK262192 UOO262192 UES262192 TUW262192 TLA262192 TBE262192 SRI262192 SHM262192 RXQ262192 RNU262192 RDY262192 QUC262192 QKG262192 QAK262192 PQO262192 PGS262192 OWW262192 ONA262192 ODE262192 NTI262192 NJM262192 MZQ262192 MPU262192 MFY262192 LWC262192 LMG262192 LCK262192 KSO262192 KIS262192 JYW262192 JPA262192 JFE262192 IVI262192 ILM262192 IBQ262192 HRU262192 HHY262192 GYC262192 GOG262192 GEK262192 FUO262192 FKS262192 FAW262192 ERA262192 EHE262192 DXI262192 DNM262192 DDQ262192 CTU262192 CJY262192 CAC262192 BQG262192 BGK262192 AWO262192 AMS262192 ACW262192 TA262192 JE262192 B262192 WVQ196656 WLU196656 WBY196656 VSC196656 VIG196656 UYK196656 UOO196656 UES196656 TUW196656 TLA196656 TBE196656 SRI196656 SHM196656 RXQ196656 RNU196656 RDY196656 QUC196656 QKG196656 QAK196656 PQO196656 PGS196656 OWW196656 ONA196656 ODE196656 NTI196656 NJM196656 MZQ196656 MPU196656 MFY196656 LWC196656 LMG196656 LCK196656 KSO196656 KIS196656 JYW196656 JPA196656 JFE196656 IVI196656 ILM196656 IBQ196656 HRU196656 HHY196656 GYC196656 GOG196656 GEK196656 FUO196656 FKS196656 FAW196656 ERA196656 EHE196656 DXI196656 DNM196656 DDQ196656 CTU196656 CJY196656 CAC196656 BQG196656 BGK196656 AWO196656 AMS196656 ACW196656 TA196656 JE196656 B196656 WVQ131120 WLU131120 WBY131120 VSC131120 VIG131120 UYK131120 UOO131120 UES131120 TUW131120 TLA131120 TBE131120 SRI131120 SHM131120 RXQ131120 RNU131120 RDY131120 QUC131120 QKG131120 QAK131120 PQO131120 PGS131120 OWW131120 ONA131120 ODE131120 NTI131120 NJM131120 MZQ131120 MPU131120 MFY131120 LWC131120 LMG131120 LCK131120 KSO131120 KIS131120 JYW131120 JPA131120 JFE131120 IVI131120 ILM131120 IBQ131120 HRU131120 HHY131120 GYC131120 GOG131120 GEK131120 FUO131120 FKS131120 FAW131120 ERA131120 EHE131120 DXI131120 DNM131120 DDQ131120 CTU131120 CJY131120 CAC131120 BQG131120 BGK131120 AWO131120 AMS131120 ACW131120 TA131120 JE131120 B131120 WVQ65584 WLU65584 WBY65584 VSC65584 VIG65584 UYK65584 UOO65584 UES65584 TUW65584 TLA65584 TBE65584 SRI65584 SHM65584 RXQ65584 RNU65584 RDY65584 QUC65584 QKG65584 QAK65584 PQO65584 PGS65584 OWW65584 ONA65584 ODE65584 NTI65584 NJM65584 MZQ65584 MPU65584 MFY65584 LWC65584 LMG65584 LCK65584 KSO65584 KIS65584 JYW65584 JPA65584 JFE65584 IVI65584 ILM65584 IBQ65584 HRU65584 HHY65584 GYC65584 GOG65584 GEK65584 FUO65584 FKS65584 FAW65584 ERA65584 EHE65584 DXI65584 DNM65584 DDQ65584 CTU65584 CJY65584 CAC65584 BQG65584 BGK65584 AWO65584 AMS65584 ACW65584 TA65584 JE65584 B65584 WVQ73 WLU73 WBY73 VSC73 VIG73 UYK73 UOO73 UES73 TUW73 TLA73 TBE73 SRI73 SHM73 RXQ73 RNU73 RDY73 QUC73 QKG73 QAK73 PQO73 PGS73 OWW73 ONA73 ODE73 NTI73 NJM73 MZQ73 MPU73 MFY73 LWC73 LMG73 LCK73 KSO73 KIS73 JYW73 JPA73 JFE73 IVI73 ILM73 IBQ73 HRU73 HHY73 GYC73 GOG73 GEK73 FUO73 FKS73 FAW73 ERA73 EHE73 DXI73 DNM73 DDQ73 CTU73 CJY73 CAC73 BQG73 BGK73 AWO73 AMS73 ACW73 TA73 JE73 A31 JE31 TA31 ACW31 AMS31 AWO31 BGK31 BQG31 CAC31 CJY31 CTU31 DDQ31 DNM31 DXI31 EHE31 ERA31 FAW31 FKS31 FUO31 GEK31 GOG31 GYC31 HHY31 HRU31 IBQ31 ILM31 IVI31 JFE31 JPA31 JYW31 KIS31 KSO31 LCK31 LMG31 LWC31 MFY31 MPU31 MZQ31 NJM31 NTI31 ODE31 ONA31 OWW31 PGS31 PQO31 QAK31 QKG31 QUC31 RDY31 RNU31 RXQ31 SHM31 SRI31 TBE31 TLA31 TUW31 UES31 UOO31 UYK31 VIG31 VSC31 WBY31 WLU31 WVQ31">
      <formula1>0</formula1>
      <formula2>10000</formula2>
    </dataValidation>
    <dataValidation type="textLength" errorStyle="information" allowBlank="1" showInputMessage="1" error="XLBVal:5=0.177685288938691_x000d_&#10;" sqref="C73:D73 C34:D34 C84:D84 C81:D81 C76:D76 WVR983088 WLV983088 WBZ983088 VSD983088 VIH983088 UYL983088 UOP983088 UET983088 TUX983088 TLB983088 TBF983088 SRJ983088 SHN983088 RXR983088 RNV983088 RDZ983088 QUD983088 QKH983088 QAL983088 PQP983088 PGT983088 OWX983088 ONB983088 ODF983088 NTJ983088 NJN983088 MZR983088 MPV983088 MFZ983088 LWD983088 LMH983088 LCL983088 KSP983088 KIT983088 JYX983088 JPB983088 JFF983088 IVJ983088 ILN983088 IBR983088 HRV983088 HHZ983088 GYD983088 GOH983088 GEL983088 FUP983088 FKT983088 FAX983088 ERB983088 EHF983088 DXJ983088 DNN983088 DDR983088 CTV983088 CJZ983088 CAD983088 BQH983088 BGL983088 AWP983088 AMT983088 ACX983088 TB983088 JF983088 C983088:D983088 WVR917552 WLV917552 WBZ917552 VSD917552 VIH917552 UYL917552 UOP917552 UET917552 TUX917552 TLB917552 TBF917552 SRJ917552 SHN917552 RXR917552 RNV917552 RDZ917552 QUD917552 QKH917552 QAL917552 PQP917552 PGT917552 OWX917552 ONB917552 ODF917552 NTJ917552 NJN917552 MZR917552 MPV917552 MFZ917552 LWD917552 LMH917552 LCL917552 KSP917552 KIT917552 JYX917552 JPB917552 JFF917552 IVJ917552 ILN917552 IBR917552 HRV917552 HHZ917552 GYD917552 GOH917552 GEL917552 FUP917552 FKT917552 FAX917552 ERB917552 EHF917552 DXJ917552 DNN917552 DDR917552 CTV917552 CJZ917552 CAD917552 BQH917552 BGL917552 AWP917552 AMT917552 ACX917552 TB917552 JF917552 C917552:D917552 WVR852016 WLV852016 WBZ852016 VSD852016 VIH852016 UYL852016 UOP852016 UET852016 TUX852016 TLB852016 TBF852016 SRJ852016 SHN852016 RXR852016 RNV852016 RDZ852016 QUD852016 QKH852016 QAL852016 PQP852016 PGT852016 OWX852016 ONB852016 ODF852016 NTJ852016 NJN852016 MZR852016 MPV852016 MFZ852016 LWD852016 LMH852016 LCL852016 KSP852016 KIT852016 JYX852016 JPB852016 JFF852016 IVJ852016 ILN852016 IBR852016 HRV852016 HHZ852016 GYD852016 GOH852016 GEL852016 FUP852016 FKT852016 FAX852016 ERB852016 EHF852016 DXJ852016 DNN852016 DDR852016 CTV852016 CJZ852016 CAD852016 BQH852016 BGL852016 AWP852016 AMT852016 ACX852016 TB852016 JF852016 C852016:D852016 WVR786480 WLV786480 WBZ786480 VSD786480 VIH786480 UYL786480 UOP786480 UET786480 TUX786480 TLB786480 TBF786480 SRJ786480 SHN786480 RXR786480 RNV786480 RDZ786480 QUD786480 QKH786480 QAL786480 PQP786480 PGT786480 OWX786480 ONB786480 ODF786480 NTJ786480 NJN786480 MZR786480 MPV786480 MFZ786480 LWD786480 LMH786480 LCL786480 KSP786480 KIT786480 JYX786480 JPB786480 JFF786480 IVJ786480 ILN786480 IBR786480 HRV786480 HHZ786480 GYD786480 GOH786480 GEL786480 FUP786480 FKT786480 FAX786480 ERB786480 EHF786480 DXJ786480 DNN786480 DDR786480 CTV786480 CJZ786480 CAD786480 BQH786480 BGL786480 AWP786480 AMT786480 ACX786480 TB786480 JF786480 C786480:D786480 WVR720944 WLV720944 WBZ720944 VSD720944 VIH720944 UYL720944 UOP720944 UET720944 TUX720944 TLB720944 TBF720944 SRJ720944 SHN720944 RXR720944 RNV720944 RDZ720944 QUD720944 QKH720944 QAL720944 PQP720944 PGT720944 OWX720944 ONB720944 ODF720944 NTJ720944 NJN720944 MZR720944 MPV720944 MFZ720944 LWD720944 LMH720944 LCL720944 KSP720944 KIT720944 JYX720944 JPB720944 JFF720944 IVJ720944 ILN720944 IBR720944 HRV720944 HHZ720944 GYD720944 GOH720944 GEL720944 FUP720944 FKT720944 FAX720944 ERB720944 EHF720944 DXJ720944 DNN720944 DDR720944 CTV720944 CJZ720944 CAD720944 BQH720944 BGL720944 AWP720944 AMT720944 ACX720944 TB720944 JF720944 C720944:D720944 WVR655408 WLV655408 WBZ655408 VSD655408 VIH655408 UYL655408 UOP655408 UET655408 TUX655408 TLB655408 TBF655408 SRJ655408 SHN655408 RXR655408 RNV655408 RDZ655408 QUD655408 QKH655408 QAL655408 PQP655408 PGT655408 OWX655408 ONB655408 ODF655408 NTJ655408 NJN655408 MZR655408 MPV655408 MFZ655408 LWD655408 LMH655408 LCL655408 KSP655408 KIT655408 JYX655408 JPB655408 JFF655408 IVJ655408 ILN655408 IBR655408 HRV655408 HHZ655408 GYD655408 GOH655408 GEL655408 FUP655408 FKT655408 FAX655408 ERB655408 EHF655408 DXJ655408 DNN655408 DDR655408 CTV655408 CJZ655408 CAD655408 BQH655408 BGL655408 AWP655408 AMT655408 ACX655408 TB655408 JF655408 C655408:D655408 WVR589872 WLV589872 WBZ589872 VSD589872 VIH589872 UYL589872 UOP589872 UET589872 TUX589872 TLB589872 TBF589872 SRJ589872 SHN589872 RXR589872 RNV589872 RDZ589872 QUD589872 QKH589872 QAL589872 PQP589872 PGT589872 OWX589872 ONB589872 ODF589872 NTJ589872 NJN589872 MZR589872 MPV589872 MFZ589872 LWD589872 LMH589872 LCL589872 KSP589872 KIT589872 JYX589872 JPB589872 JFF589872 IVJ589872 ILN589872 IBR589872 HRV589872 HHZ589872 GYD589872 GOH589872 GEL589872 FUP589872 FKT589872 FAX589872 ERB589872 EHF589872 DXJ589872 DNN589872 DDR589872 CTV589872 CJZ589872 CAD589872 BQH589872 BGL589872 AWP589872 AMT589872 ACX589872 TB589872 JF589872 C589872:D589872 WVR524336 WLV524336 WBZ524336 VSD524336 VIH524336 UYL524336 UOP524336 UET524336 TUX524336 TLB524336 TBF524336 SRJ524336 SHN524336 RXR524336 RNV524336 RDZ524336 QUD524336 QKH524336 QAL524336 PQP524336 PGT524336 OWX524336 ONB524336 ODF524336 NTJ524336 NJN524336 MZR524336 MPV524336 MFZ524336 LWD524336 LMH524336 LCL524336 KSP524336 KIT524336 JYX524336 JPB524336 JFF524336 IVJ524336 ILN524336 IBR524336 HRV524336 HHZ524336 GYD524336 GOH524336 GEL524336 FUP524336 FKT524336 FAX524336 ERB524336 EHF524336 DXJ524336 DNN524336 DDR524336 CTV524336 CJZ524336 CAD524336 BQH524336 BGL524336 AWP524336 AMT524336 ACX524336 TB524336 JF524336 C524336:D524336 WVR458800 WLV458800 WBZ458800 VSD458800 VIH458800 UYL458800 UOP458800 UET458800 TUX458800 TLB458800 TBF458800 SRJ458800 SHN458800 RXR458800 RNV458800 RDZ458800 QUD458800 QKH458800 QAL458800 PQP458800 PGT458800 OWX458800 ONB458800 ODF458800 NTJ458800 NJN458800 MZR458800 MPV458800 MFZ458800 LWD458800 LMH458800 LCL458800 KSP458800 KIT458800 JYX458800 JPB458800 JFF458800 IVJ458800 ILN458800 IBR458800 HRV458800 HHZ458800 GYD458800 GOH458800 GEL458800 FUP458800 FKT458800 FAX458800 ERB458800 EHF458800 DXJ458800 DNN458800 DDR458800 CTV458800 CJZ458800 CAD458800 BQH458800 BGL458800 AWP458800 AMT458800 ACX458800 TB458800 JF458800 C458800:D458800 WVR393264 WLV393264 WBZ393264 VSD393264 VIH393264 UYL393264 UOP393264 UET393264 TUX393264 TLB393264 TBF393264 SRJ393264 SHN393264 RXR393264 RNV393264 RDZ393264 QUD393264 QKH393264 QAL393264 PQP393264 PGT393264 OWX393264 ONB393264 ODF393264 NTJ393264 NJN393264 MZR393264 MPV393264 MFZ393264 LWD393264 LMH393264 LCL393264 KSP393264 KIT393264 JYX393264 JPB393264 JFF393264 IVJ393264 ILN393264 IBR393264 HRV393264 HHZ393264 GYD393264 GOH393264 GEL393264 FUP393264 FKT393264 FAX393264 ERB393264 EHF393264 DXJ393264 DNN393264 DDR393264 CTV393264 CJZ393264 CAD393264 BQH393264 BGL393264 AWP393264 AMT393264 ACX393264 TB393264 JF393264 C393264:D393264 WVR327728 WLV327728 WBZ327728 VSD327728 VIH327728 UYL327728 UOP327728 UET327728 TUX327728 TLB327728 TBF327728 SRJ327728 SHN327728 RXR327728 RNV327728 RDZ327728 QUD327728 QKH327728 QAL327728 PQP327728 PGT327728 OWX327728 ONB327728 ODF327728 NTJ327728 NJN327728 MZR327728 MPV327728 MFZ327728 LWD327728 LMH327728 LCL327728 KSP327728 KIT327728 JYX327728 JPB327728 JFF327728 IVJ327728 ILN327728 IBR327728 HRV327728 HHZ327728 GYD327728 GOH327728 GEL327728 FUP327728 FKT327728 FAX327728 ERB327728 EHF327728 DXJ327728 DNN327728 DDR327728 CTV327728 CJZ327728 CAD327728 BQH327728 BGL327728 AWP327728 AMT327728 ACX327728 TB327728 JF327728 C327728:D327728 WVR262192 WLV262192 WBZ262192 VSD262192 VIH262192 UYL262192 UOP262192 UET262192 TUX262192 TLB262192 TBF262192 SRJ262192 SHN262192 RXR262192 RNV262192 RDZ262192 QUD262192 QKH262192 QAL262192 PQP262192 PGT262192 OWX262192 ONB262192 ODF262192 NTJ262192 NJN262192 MZR262192 MPV262192 MFZ262192 LWD262192 LMH262192 LCL262192 KSP262192 KIT262192 JYX262192 JPB262192 JFF262192 IVJ262192 ILN262192 IBR262192 HRV262192 HHZ262192 GYD262192 GOH262192 GEL262192 FUP262192 FKT262192 FAX262192 ERB262192 EHF262192 DXJ262192 DNN262192 DDR262192 CTV262192 CJZ262192 CAD262192 BQH262192 BGL262192 AWP262192 AMT262192 ACX262192 TB262192 JF262192 C262192:D262192 WVR196656 WLV196656 WBZ196656 VSD196656 VIH196656 UYL196656 UOP196656 UET196656 TUX196656 TLB196656 TBF196656 SRJ196656 SHN196656 RXR196656 RNV196656 RDZ196656 QUD196656 QKH196656 QAL196656 PQP196656 PGT196656 OWX196656 ONB196656 ODF196656 NTJ196656 NJN196656 MZR196656 MPV196656 MFZ196656 LWD196656 LMH196656 LCL196656 KSP196656 KIT196656 JYX196656 JPB196656 JFF196656 IVJ196656 ILN196656 IBR196656 HRV196656 HHZ196656 GYD196656 GOH196656 GEL196656 FUP196656 FKT196656 FAX196656 ERB196656 EHF196656 DXJ196656 DNN196656 DDR196656 CTV196656 CJZ196656 CAD196656 BQH196656 BGL196656 AWP196656 AMT196656 ACX196656 TB196656 JF196656 C196656:D196656 WVR131120 WLV131120 WBZ131120 VSD131120 VIH131120 UYL131120 UOP131120 UET131120 TUX131120 TLB131120 TBF131120 SRJ131120 SHN131120 RXR131120 RNV131120 RDZ131120 QUD131120 QKH131120 QAL131120 PQP131120 PGT131120 OWX131120 ONB131120 ODF131120 NTJ131120 NJN131120 MZR131120 MPV131120 MFZ131120 LWD131120 LMH131120 LCL131120 KSP131120 KIT131120 JYX131120 JPB131120 JFF131120 IVJ131120 ILN131120 IBR131120 HRV131120 HHZ131120 GYD131120 GOH131120 GEL131120 FUP131120 FKT131120 FAX131120 ERB131120 EHF131120 DXJ131120 DNN131120 DDR131120 CTV131120 CJZ131120 CAD131120 BQH131120 BGL131120 AWP131120 AMT131120 ACX131120 TB131120 JF131120 C131120:D131120 WVR65584 WLV65584 WBZ65584 VSD65584 VIH65584 UYL65584 UOP65584 UET65584 TUX65584 TLB65584 TBF65584 SRJ65584 SHN65584 RXR65584 RNV65584 RDZ65584 QUD65584 QKH65584 QAL65584 PQP65584 PGT65584 OWX65584 ONB65584 ODF65584 NTJ65584 NJN65584 MZR65584 MPV65584 MFZ65584 LWD65584 LMH65584 LCL65584 KSP65584 KIT65584 JYX65584 JPB65584 JFF65584 IVJ65584 ILN65584 IBR65584 HRV65584 HHZ65584 GYD65584 GOH65584 GEL65584 FUP65584 FKT65584 FAX65584 ERB65584 EHF65584 DXJ65584 DNN65584 DDR65584 CTV65584 CJZ65584 CAD65584 BQH65584 BGL65584 AWP65584 AMT65584 ACX65584 TB65584 JF65584 C65584:D65584 WVR73 WLV73 WBZ73 VSD73 VIH73 UYL73 UOP73 UET73 TUX73 TLB73 TBF73 SRJ73 SHN73 RXR73 RNV73 RDZ73 QUD73 QKH73 QAL73 PQP73 PGT73 OWX73 ONB73 ODF73 NTJ73 NJN73 MZR73 MPV73 MFZ73 LWD73 LMH73 LCL73 KSP73 KIT73 JYX73 JPB73 JFF73 IVJ73 ILN73 IBR73 HRV73 HHZ73 GYD73 GOH73 GEL73 FUP73 FKT73 FAX73 ERB73 EHF73 DXJ73 DNN73 DDR73 CTV73 CJZ73 CAD73 BQH73 BGL73 AWP73 AMT73 ACX73 TB73 JF73 C31:D31 JF31 TB31 ACX31 AMT31 AWP31 BGL31 BQH31 CAD31 CJZ31 CTV31 DDR31 DNN31 DXJ31 EHF31 ERB31 FAX31 FKT31 FUP31 GEL31 GOH31 GYD31 HHZ31 HRV31 IBR31 ILN31 IVJ31 JFF31 JPB31 JYX31 KIT31 KSP31 LCL31 LMH31 LWD31 MFZ31 MPV31 MZR31 NJN31 NTJ31 ODF31 ONB31 OWX31 PGT31 PQP31 QAL31 QKH31 QUD31 RDZ31 RNV31 RXR31 SHN31 SRJ31 TBF31 TLB31 TUX31 UET31 UOP31 UYL31 VIH31 VSD31 WBZ31 WLV31 WVR31">
      <formula1>0</formula1>
      <formula2>10000</formula2>
    </dataValidation>
    <dataValidation type="textLength" errorStyle="information" allowBlank="1" showInputMessage="1" error="XLBVal:5=12.4626168224299_x000d_&#10;" sqref="B78 WVQ36 WLU36 WBY36 VSC36 VIG36 UYK36 UOO36 UES36 TUW36 TLA36 TBE36 SRI36 SHM36 RXQ36 RNU36 RDY36 QUC36 QKG36 QAK36 PQO36 PGS36 OWW36 ONA36 ODE36 NTI36 NJM36 MZQ36 MPU36 MFY36 LWC36 LMG36 LCK36 KSO36 KIS36 JYW36 JPA36 JFE36 IVI36 ILM36 IBQ36 HRU36 HHY36 GYC36 GOG36 GEK36 FUO36 FKS36 FAW36 ERA36 EHE36 DXI36 DNM36 DDQ36 CTU36 CJY36 CAC36 BQG36 BGK36 AWO36 AMS36 ACW36 TA36 JE36 B36 B86 WVQ983093 WLU983093 WBY983093 VSC983093 VIG983093 UYK983093 UOO983093 UES983093 TUW983093 TLA983093 TBE983093 SRI983093 SHM983093 RXQ983093 RNU983093 RDY983093 QUC983093 QKG983093 QAK983093 PQO983093 PGS983093 OWW983093 ONA983093 ODE983093 NTI983093 NJM983093 MZQ983093 MPU983093 MFY983093 LWC983093 LMG983093 LCK983093 KSO983093 KIS983093 JYW983093 JPA983093 JFE983093 IVI983093 ILM983093 IBQ983093 HRU983093 HHY983093 GYC983093 GOG983093 GEK983093 FUO983093 FKS983093 FAW983093 ERA983093 EHE983093 DXI983093 DNM983093 DDQ983093 CTU983093 CJY983093 CAC983093 BQG983093 BGK983093 AWO983093 AMS983093 ACW983093 TA983093 JE983093 B983093 WVQ917557 WLU917557 WBY917557 VSC917557 VIG917557 UYK917557 UOO917557 UES917557 TUW917557 TLA917557 TBE917557 SRI917557 SHM917557 RXQ917557 RNU917557 RDY917557 QUC917557 QKG917557 QAK917557 PQO917557 PGS917557 OWW917557 ONA917557 ODE917557 NTI917557 NJM917557 MZQ917557 MPU917557 MFY917557 LWC917557 LMG917557 LCK917557 KSO917557 KIS917557 JYW917557 JPA917557 JFE917557 IVI917557 ILM917557 IBQ917557 HRU917557 HHY917557 GYC917557 GOG917557 GEK917557 FUO917557 FKS917557 FAW917557 ERA917557 EHE917557 DXI917557 DNM917557 DDQ917557 CTU917557 CJY917557 CAC917557 BQG917557 BGK917557 AWO917557 AMS917557 ACW917557 TA917557 JE917557 B917557 WVQ852021 WLU852021 WBY852021 VSC852021 VIG852021 UYK852021 UOO852021 UES852021 TUW852021 TLA852021 TBE852021 SRI852021 SHM852021 RXQ852021 RNU852021 RDY852021 QUC852021 QKG852021 QAK852021 PQO852021 PGS852021 OWW852021 ONA852021 ODE852021 NTI852021 NJM852021 MZQ852021 MPU852021 MFY852021 LWC852021 LMG852021 LCK852021 KSO852021 KIS852021 JYW852021 JPA852021 JFE852021 IVI852021 ILM852021 IBQ852021 HRU852021 HHY852021 GYC852021 GOG852021 GEK852021 FUO852021 FKS852021 FAW852021 ERA852021 EHE852021 DXI852021 DNM852021 DDQ852021 CTU852021 CJY852021 CAC852021 BQG852021 BGK852021 AWO852021 AMS852021 ACW852021 TA852021 JE852021 B852021 WVQ786485 WLU786485 WBY786485 VSC786485 VIG786485 UYK786485 UOO786485 UES786485 TUW786485 TLA786485 TBE786485 SRI786485 SHM786485 RXQ786485 RNU786485 RDY786485 QUC786485 QKG786485 QAK786485 PQO786485 PGS786485 OWW786485 ONA786485 ODE786485 NTI786485 NJM786485 MZQ786485 MPU786485 MFY786485 LWC786485 LMG786485 LCK786485 KSO786485 KIS786485 JYW786485 JPA786485 JFE786485 IVI786485 ILM786485 IBQ786485 HRU786485 HHY786485 GYC786485 GOG786485 GEK786485 FUO786485 FKS786485 FAW786485 ERA786485 EHE786485 DXI786485 DNM786485 DDQ786485 CTU786485 CJY786485 CAC786485 BQG786485 BGK786485 AWO786485 AMS786485 ACW786485 TA786485 JE786485 B786485 WVQ720949 WLU720949 WBY720949 VSC720949 VIG720949 UYK720949 UOO720949 UES720949 TUW720949 TLA720949 TBE720949 SRI720949 SHM720949 RXQ720949 RNU720949 RDY720949 QUC720949 QKG720949 QAK720949 PQO720949 PGS720949 OWW720949 ONA720949 ODE720949 NTI720949 NJM720949 MZQ720949 MPU720949 MFY720949 LWC720949 LMG720949 LCK720949 KSO720949 KIS720949 JYW720949 JPA720949 JFE720949 IVI720949 ILM720949 IBQ720949 HRU720949 HHY720949 GYC720949 GOG720949 GEK720949 FUO720949 FKS720949 FAW720949 ERA720949 EHE720949 DXI720949 DNM720949 DDQ720949 CTU720949 CJY720949 CAC720949 BQG720949 BGK720949 AWO720949 AMS720949 ACW720949 TA720949 JE720949 B720949 WVQ655413 WLU655413 WBY655413 VSC655413 VIG655413 UYK655413 UOO655413 UES655413 TUW655413 TLA655413 TBE655413 SRI655413 SHM655413 RXQ655413 RNU655413 RDY655413 QUC655413 QKG655413 QAK655413 PQO655413 PGS655413 OWW655413 ONA655413 ODE655413 NTI655413 NJM655413 MZQ655413 MPU655413 MFY655413 LWC655413 LMG655413 LCK655413 KSO655413 KIS655413 JYW655413 JPA655413 JFE655413 IVI655413 ILM655413 IBQ655413 HRU655413 HHY655413 GYC655413 GOG655413 GEK655413 FUO655413 FKS655413 FAW655413 ERA655413 EHE655413 DXI655413 DNM655413 DDQ655413 CTU655413 CJY655413 CAC655413 BQG655413 BGK655413 AWO655413 AMS655413 ACW655413 TA655413 JE655413 B655413 WVQ589877 WLU589877 WBY589877 VSC589877 VIG589877 UYK589877 UOO589877 UES589877 TUW589877 TLA589877 TBE589877 SRI589877 SHM589877 RXQ589877 RNU589877 RDY589877 QUC589877 QKG589877 QAK589877 PQO589877 PGS589877 OWW589877 ONA589877 ODE589877 NTI589877 NJM589877 MZQ589877 MPU589877 MFY589877 LWC589877 LMG589877 LCK589877 KSO589877 KIS589877 JYW589877 JPA589877 JFE589877 IVI589877 ILM589877 IBQ589877 HRU589877 HHY589877 GYC589877 GOG589877 GEK589877 FUO589877 FKS589877 FAW589877 ERA589877 EHE589877 DXI589877 DNM589877 DDQ589877 CTU589877 CJY589877 CAC589877 BQG589877 BGK589877 AWO589877 AMS589877 ACW589877 TA589877 JE589877 B589877 WVQ524341 WLU524341 WBY524341 VSC524341 VIG524341 UYK524341 UOO524341 UES524341 TUW524341 TLA524341 TBE524341 SRI524341 SHM524341 RXQ524341 RNU524341 RDY524341 QUC524341 QKG524341 QAK524341 PQO524341 PGS524341 OWW524341 ONA524341 ODE524341 NTI524341 NJM524341 MZQ524341 MPU524341 MFY524341 LWC524341 LMG524341 LCK524341 KSO524341 KIS524341 JYW524341 JPA524341 JFE524341 IVI524341 ILM524341 IBQ524341 HRU524341 HHY524341 GYC524341 GOG524341 GEK524341 FUO524341 FKS524341 FAW524341 ERA524341 EHE524341 DXI524341 DNM524341 DDQ524341 CTU524341 CJY524341 CAC524341 BQG524341 BGK524341 AWO524341 AMS524341 ACW524341 TA524341 JE524341 B524341 WVQ458805 WLU458805 WBY458805 VSC458805 VIG458805 UYK458805 UOO458805 UES458805 TUW458805 TLA458805 TBE458805 SRI458805 SHM458805 RXQ458805 RNU458805 RDY458805 QUC458805 QKG458805 QAK458805 PQO458805 PGS458805 OWW458805 ONA458805 ODE458805 NTI458805 NJM458805 MZQ458805 MPU458805 MFY458805 LWC458805 LMG458805 LCK458805 KSO458805 KIS458805 JYW458805 JPA458805 JFE458805 IVI458805 ILM458805 IBQ458805 HRU458805 HHY458805 GYC458805 GOG458805 GEK458805 FUO458805 FKS458805 FAW458805 ERA458805 EHE458805 DXI458805 DNM458805 DDQ458805 CTU458805 CJY458805 CAC458805 BQG458805 BGK458805 AWO458805 AMS458805 ACW458805 TA458805 JE458805 B458805 WVQ393269 WLU393269 WBY393269 VSC393269 VIG393269 UYK393269 UOO393269 UES393269 TUW393269 TLA393269 TBE393269 SRI393269 SHM393269 RXQ393269 RNU393269 RDY393269 QUC393269 QKG393269 QAK393269 PQO393269 PGS393269 OWW393269 ONA393269 ODE393269 NTI393269 NJM393269 MZQ393269 MPU393269 MFY393269 LWC393269 LMG393269 LCK393269 KSO393269 KIS393269 JYW393269 JPA393269 JFE393269 IVI393269 ILM393269 IBQ393269 HRU393269 HHY393269 GYC393269 GOG393269 GEK393269 FUO393269 FKS393269 FAW393269 ERA393269 EHE393269 DXI393269 DNM393269 DDQ393269 CTU393269 CJY393269 CAC393269 BQG393269 BGK393269 AWO393269 AMS393269 ACW393269 TA393269 JE393269 B393269 WVQ327733 WLU327733 WBY327733 VSC327733 VIG327733 UYK327733 UOO327733 UES327733 TUW327733 TLA327733 TBE327733 SRI327733 SHM327733 RXQ327733 RNU327733 RDY327733 QUC327733 QKG327733 QAK327733 PQO327733 PGS327733 OWW327733 ONA327733 ODE327733 NTI327733 NJM327733 MZQ327733 MPU327733 MFY327733 LWC327733 LMG327733 LCK327733 KSO327733 KIS327733 JYW327733 JPA327733 JFE327733 IVI327733 ILM327733 IBQ327733 HRU327733 HHY327733 GYC327733 GOG327733 GEK327733 FUO327733 FKS327733 FAW327733 ERA327733 EHE327733 DXI327733 DNM327733 DDQ327733 CTU327733 CJY327733 CAC327733 BQG327733 BGK327733 AWO327733 AMS327733 ACW327733 TA327733 JE327733 B327733 WVQ262197 WLU262197 WBY262197 VSC262197 VIG262197 UYK262197 UOO262197 UES262197 TUW262197 TLA262197 TBE262197 SRI262197 SHM262197 RXQ262197 RNU262197 RDY262197 QUC262197 QKG262197 QAK262197 PQO262197 PGS262197 OWW262197 ONA262197 ODE262197 NTI262197 NJM262197 MZQ262197 MPU262197 MFY262197 LWC262197 LMG262197 LCK262197 KSO262197 KIS262197 JYW262197 JPA262197 JFE262197 IVI262197 ILM262197 IBQ262197 HRU262197 HHY262197 GYC262197 GOG262197 GEK262197 FUO262197 FKS262197 FAW262197 ERA262197 EHE262197 DXI262197 DNM262197 DDQ262197 CTU262197 CJY262197 CAC262197 BQG262197 BGK262197 AWO262197 AMS262197 ACW262197 TA262197 JE262197 B262197 WVQ196661 WLU196661 WBY196661 VSC196661 VIG196661 UYK196661 UOO196661 UES196661 TUW196661 TLA196661 TBE196661 SRI196661 SHM196661 RXQ196661 RNU196661 RDY196661 QUC196661 QKG196661 QAK196661 PQO196661 PGS196661 OWW196661 ONA196661 ODE196661 NTI196661 NJM196661 MZQ196661 MPU196661 MFY196661 LWC196661 LMG196661 LCK196661 KSO196661 KIS196661 JYW196661 JPA196661 JFE196661 IVI196661 ILM196661 IBQ196661 HRU196661 HHY196661 GYC196661 GOG196661 GEK196661 FUO196661 FKS196661 FAW196661 ERA196661 EHE196661 DXI196661 DNM196661 DDQ196661 CTU196661 CJY196661 CAC196661 BQG196661 BGK196661 AWO196661 AMS196661 ACW196661 TA196661 JE196661 B196661 WVQ131125 WLU131125 WBY131125 VSC131125 VIG131125 UYK131125 UOO131125 UES131125 TUW131125 TLA131125 TBE131125 SRI131125 SHM131125 RXQ131125 RNU131125 RDY131125 QUC131125 QKG131125 QAK131125 PQO131125 PGS131125 OWW131125 ONA131125 ODE131125 NTI131125 NJM131125 MZQ131125 MPU131125 MFY131125 LWC131125 LMG131125 LCK131125 KSO131125 KIS131125 JYW131125 JPA131125 JFE131125 IVI131125 ILM131125 IBQ131125 HRU131125 HHY131125 GYC131125 GOG131125 GEK131125 FUO131125 FKS131125 FAW131125 ERA131125 EHE131125 DXI131125 DNM131125 DDQ131125 CTU131125 CJY131125 CAC131125 BQG131125 BGK131125 AWO131125 AMS131125 ACW131125 TA131125 JE131125 B131125 WVQ65589 WLU65589 WBY65589 VSC65589 VIG65589 UYK65589 UOO65589 UES65589 TUW65589 TLA65589 TBE65589 SRI65589 SHM65589 RXQ65589 RNU65589 RDY65589 QUC65589 QKG65589 QAK65589 PQO65589 PGS65589 OWW65589 ONA65589 ODE65589 NTI65589 NJM65589 MZQ65589 MPU65589 MFY65589 LWC65589 LMG65589 LCK65589 KSO65589 KIS65589 JYW65589 JPA65589 JFE65589 IVI65589 ILM65589 IBQ65589 HRU65589 HHY65589 GYC65589 GOG65589 GEK65589 FUO65589 FKS65589 FAW65589 ERA65589 EHE65589 DXI65589 DNM65589 DDQ65589 CTU65589 CJY65589 CAC65589 BQG65589 BGK65589 AWO65589 AMS65589 ACW65589 TA65589 JE65589 B65589 WVQ78 WLU78 WBY78 VSC78 VIG78 UYK78 UOO78 UES78 TUW78 TLA78 TBE78 SRI78 SHM78 RXQ78 RNU78 RDY78 QUC78 QKG78 QAK78 PQO78 PGS78 OWW78 ONA78 ODE78 NTI78 NJM78 MZQ78 MPU78 MFY78 LWC78 LMG78 LCK78 KSO78 KIS78 JYW78 JPA78 JFE78 IVI78 ILM78 IBQ78 HRU78 HHY78 GYC78 GOG78 GEK78 FUO78 FKS78 FAW78 ERA78 EHE78 DXI78 DNM78 DDQ78 CTU78 CJY78 CAC78 BQG78 BGK78 AWO78 AMS78 ACW78 TA78 JE78">
      <formula1>0</formula1>
      <formula2>10000</formula2>
    </dataValidation>
    <dataValidation type="textLength" errorStyle="information" allowBlank="1" showInputMessage="1" error="XLBVal:5=66675_x000d_&#10;" sqref="B65587 JE34 TA34 ACW34 AMS34 AWO34 BGK34 BQG34 CAC34 CJY34 CTU34 DDQ34 DNM34 DXI34 EHE34 ERA34 FAW34 FKS34 FUO34 GEK34 GOG34 GYC34 HHY34 HRU34 IBQ34 ILM34 IVI34 JFE34 JPA34 JYW34 KIS34 KSO34 LCK34 LMG34 LWC34 MFY34 MPU34 MZQ34 NJM34 NTI34 ODE34 ONA34 OWW34 PGS34 PQO34 QAK34 QKG34 QUC34 RDY34 RNU34 RXQ34 SHM34 SRI34 TBE34 TLA34 TUW34 UES34 UOO34 UYK34 VIG34 VSC34 WBY34 WLU34 WVQ34 B34 A41:A42 B84 JE76 TA76 ACW76 AMS76 AWO76 BGK76 BQG76 CAC76 CJY76 CTU76 DDQ76 DNM76 DXI76 EHE76 ERA76 FAW76 FKS76 FUO76 GEK76 GOG76 GYC76 HHY76 HRU76 IBQ76 ILM76 IVI76 JFE76 JPA76 JYW76 KIS76 KSO76 LCK76 LMG76 LWC76 MFY76 MPU76 MZQ76 NJM76 NTI76 ODE76 ONA76 OWW76 PGS76 PQO76 QAK76 QKG76 QUC76 RDY76 RNU76 RXQ76 SHM76 SRI76 TBE76 TLA76 TUW76 UES76 UOO76 UYK76 VIG76 VSC76 WBY76 WLU76 WVQ76 B76 JE65587 WVQ983091 WLU983091 WBY983091 VSC983091 VIG983091 UYK983091 UOO983091 UES983091 TUW983091 TLA983091 TBE983091 SRI983091 SHM983091 RXQ983091 RNU983091 RDY983091 QUC983091 QKG983091 QAK983091 PQO983091 PGS983091 OWW983091 ONA983091 ODE983091 NTI983091 NJM983091 MZQ983091 MPU983091 MFY983091 LWC983091 LMG983091 LCK983091 KSO983091 KIS983091 JYW983091 JPA983091 JFE983091 IVI983091 ILM983091 IBQ983091 HRU983091 HHY983091 GYC983091 GOG983091 GEK983091 FUO983091 FKS983091 FAW983091 ERA983091 EHE983091 DXI983091 DNM983091 DDQ983091 CTU983091 CJY983091 CAC983091 BQG983091 BGK983091 AWO983091 AMS983091 ACW983091 TA983091 JE983091 B983091 WVQ917555 WLU917555 WBY917555 VSC917555 VIG917555 UYK917555 UOO917555 UES917555 TUW917555 TLA917555 TBE917555 SRI917555 SHM917555 RXQ917555 RNU917555 RDY917555 QUC917555 QKG917555 QAK917555 PQO917555 PGS917555 OWW917555 ONA917555 ODE917555 NTI917555 NJM917555 MZQ917555 MPU917555 MFY917555 LWC917555 LMG917555 LCK917555 KSO917555 KIS917555 JYW917555 JPA917555 JFE917555 IVI917555 ILM917555 IBQ917555 HRU917555 HHY917555 GYC917555 GOG917555 GEK917555 FUO917555 FKS917555 FAW917555 ERA917555 EHE917555 DXI917555 DNM917555 DDQ917555 CTU917555 CJY917555 CAC917555 BQG917555 BGK917555 AWO917555 AMS917555 ACW917555 TA917555 JE917555 B917555 WVQ852019 WLU852019 WBY852019 VSC852019 VIG852019 UYK852019 UOO852019 UES852019 TUW852019 TLA852019 TBE852019 SRI852019 SHM852019 RXQ852019 RNU852019 RDY852019 QUC852019 QKG852019 QAK852019 PQO852019 PGS852019 OWW852019 ONA852019 ODE852019 NTI852019 NJM852019 MZQ852019 MPU852019 MFY852019 LWC852019 LMG852019 LCK852019 KSO852019 KIS852019 JYW852019 JPA852019 JFE852019 IVI852019 ILM852019 IBQ852019 HRU852019 HHY852019 GYC852019 GOG852019 GEK852019 FUO852019 FKS852019 FAW852019 ERA852019 EHE852019 DXI852019 DNM852019 DDQ852019 CTU852019 CJY852019 CAC852019 BQG852019 BGK852019 AWO852019 AMS852019 ACW852019 TA852019 JE852019 B852019 WVQ786483 WLU786483 WBY786483 VSC786483 VIG786483 UYK786483 UOO786483 UES786483 TUW786483 TLA786483 TBE786483 SRI786483 SHM786483 RXQ786483 RNU786483 RDY786483 QUC786483 QKG786483 QAK786483 PQO786483 PGS786483 OWW786483 ONA786483 ODE786483 NTI786483 NJM786483 MZQ786483 MPU786483 MFY786483 LWC786483 LMG786483 LCK786483 KSO786483 KIS786483 JYW786483 JPA786483 JFE786483 IVI786483 ILM786483 IBQ786483 HRU786483 HHY786483 GYC786483 GOG786483 GEK786483 FUO786483 FKS786483 FAW786483 ERA786483 EHE786483 DXI786483 DNM786483 DDQ786483 CTU786483 CJY786483 CAC786483 BQG786483 BGK786483 AWO786483 AMS786483 ACW786483 TA786483 JE786483 B786483 WVQ720947 WLU720947 WBY720947 VSC720947 VIG720947 UYK720947 UOO720947 UES720947 TUW720947 TLA720947 TBE720947 SRI720947 SHM720947 RXQ720947 RNU720947 RDY720947 QUC720947 QKG720947 QAK720947 PQO720947 PGS720947 OWW720947 ONA720947 ODE720947 NTI720947 NJM720947 MZQ720947 MPU720947 MFY720947 LWC720947 LMG720947 LCK720947 KSO720947 KIS720947 JYW720947 JPA720947 JFE720947 IVI720947 ILM720947 IBQ720947 HRU720947 HHY720947 GYC720947 GOG720947 GEK720947 FUO720947 FKS720947 FAW720947 ERA720947 EHE720947 DXI720947 DNM720947 DDQ720947 CTU720947 CJY720947 CAC720947 BQG720947 BGK720947 AWO720947 AMS720947 ACW720947 TA720947 JE720947 B720947 WVQ655411 WLU655411 WBY655411 VSC655411 VIG655411 UYK655411 UOO655411 UES655411 TUW655411 TLA655411 TBE655411 SRI655411 SHM655411 RXQ655411 RNU655411 RDY655411 QUC655411 QKG655411 QAK655411 PQO655411 PGS655411 OWW655411 ONA655411 ODE655411 NTI655411 NJM655411 MZQ655411 MPU655411 MFY655411 LWC655411 LMG655411 LCK655411 KSO655411 KIS655411 JYW655411 JPA655411 JFE655411 IVI655411 ILM655411 IBQ655411 HRU655411 HHY655411 GYC655411 GOG655411 GEK655411 FUO655411 FKS655411 FAW655411 ERA655411 EHE655411 DXI655411 DNM655411 DDQ655411 CTU655411 CJY655411 CAC655411 BQG655411 BGK655411 AWO655411 AMS655411 ACW655411 TA655411 JE655411 B655411 WVQ589875 WLU589875 WBY589875 VSC589875 VIG589875 UYK589875 UOO589875 UES589875 TUW589875 TLA589875 TBE589875 SRI589875 SHM589875 RXQ589875 RNU589875 RDY589875 QUC589875 QKG589875 QAK589875 PQO589875 PGS589875 OWW589875 ONA589875 ODE589875 NTI589875 NJM589875 MZQ589875 MPU589875 MFY589875 LWC589875 LMG589875 LCK589875 KSO589875 KIS589875 JYW589875 JPA589875 JFE589875 IVI589875 ILM589875 IBQ589875 HRU589875 HHY589875 GYC589875 GOG589875 GEK589875 FUO589875 FKS589875 FAW589875 ERA589875 EHE589875 DXI589875 DNM589875 DDQ589875 CTU589875 CJY589875 CAC589875 BQG589875 BGK589875 AWO589875 AMS589875 ACW589875 TA589875 JE589875 B589875 WVQ524339 WLU524339 WBY524339 VSC524339 VIG524339 UYK524339 UOO524339 UES524339 TUW524339 TLA524339 TBE524339 SRI524339 SHM524339 RXQ524339 RNU524339 RDY524339 QUC524339 QKG524339 QAK524339 PQO524339 PGS524339 OWW524339 ONA524339 ODE524339 NTI524339 NJM524339 MZQ524339 MPU524339 MFY524339 LWC524339 LMG524339 LCK524339 KSO524339 KIS524339 JYW524339 JPA524339 JFE524339 IVI524339 ILM524339 IBQ524339 HRU524339 HHY524339 GYC524339 GOG524339 GEK524339 FUO524339 FKS524339 FAW524339 ERA524339 EHE524339 DXI524339 DNM524339 DDQ524339 CTU524339 CJY524339 CAC524339 BQG524339 BGK524339 AWO524339 AMS524339 ACW524339 TA524339 JE524339 B524339 WVQ458803 WLU458803 WBY458803 VSC458803 VIG458803 UYK458803 UOO458803 UES458803 TUW458803 TLA458803 TBE458803 SRI458803 SHM458803 RXQ458803 RNU458803 RDY458803 QUC458803 QKG458803 QAK458803 PQO458803 PGS458803 OWW458803 ONA458803 ODE458803 NTI458803 NJM458803 MZQ458803 MPU458803 MFY458803 LWC458803 LMG458803 LCK458803 KSO458803 KIS458803 JYW458803 JPA458803 JFE458803 IVI458803 ILM458803 IBQ458803 HRU458803 HHY458803 GYC458803 GOG458803 GEK458803 FUO458803 FKS458803 FAW458803 ERA458803 EHE458803 DXI458803 DNM458803 DDQ458803 CTU458803 CJY458803 CAC458803 BQG458803 BGK458803 AWO458803 AMS458803 ACW458803 TA458803 JE458803 B458803 WVQ393267 WLU393267 WBY393267 VSC393267 VIG393267 UYK393267 UOO393267 UES393267 TUW393267 TLA393267 TBE393267 SRI393267 SHM393267 RXQ393267 RNU393267 RDY393267 QUC393267 QKG393267 QAK393267 PQO393267 PGS393267 OWW393267 ONA393267 ODE393267 NTI393267 NJM393267 MZQ393267 MPU393267 MFY393267 LWC393267 LMG393267 LCK393267 KSO393267 KIS393267 JYW393267 JPA393267 JFE393267 IVI393267 ILM393267 IBQ393267 HRU393267 HHY393267 GYC393267 GOG393267 GEK393267 FUO393267 FKS393267 FAW393267 ERA393267 EHE393267 DXI393267 DNM393267 DDQ393267 CTU393267 CJY393267 CAC393267 BQG393267 BGK393267 AWO393267 AMS393267 ACW393267 TA393267 JE393267 B393267 WVQ327731 WLU327731 WBY327731 VSC327731 VIG327731 UYK327731 UOO327731 UES327731 TUW327731 TLA327731 TBE327731 SRI327731 SHM327731 RXQ327731 RNU327731 RDY327731 QUC327731 QKG327731 QAK327731 PQO327731 PGS327731 OWW327731 ONA327731 ODE327731 NTI327731 NJM327731 MZQ327731 MPU327731 MFY327731 LWC327731 LMG327731 LCK327731 KSO327731 KIS327731 JYW327731 JPA327731 JFE327731 IVI327731 ILM327731 IBQ327731 HRU327731 HHY327731 GYC327731 GOG327731 GEK327731 FUO327731 FKS327731 FAW327731 ERA327731 EHE327731 DXI327731 DNM327731 DDQ327731 CTU327731 CJY327731 CAC327731 BQG327731 BGK327731 AWO327731 AMS327731 ACW327731 TA327731 JE327731 B327731 WVQ262195 WLU262195 WBY262195 VSC262195 VIG262195 UYK262195 UOO262195 UES262195 TUW262195 TLA262195 TBE262195 SRI262195 SHM262195 RXQ262195 RNU262195 RDY262195 QUC262195 QKG262195 QAK262195 PQO262195 PGS262195 OWW262195 ONA262195 ODE262195 NTI262195 NJM262195 MZQ262195 MPU262195 MFY262195 LWC262195 LMG262195 LCK262195 KSO262195 KIS262195 JYW262195 JPA262195 JFE262195 IVI262195 ILM262195 IBQ262195 HRU262195 HHY262195 GYC262195 GOG262195 GEK262195 FUO262195 FKS262195 FAW262195 ERA262195 EHE262195 DXI262195 DNM262195 DDQ262195 CTU262195 CJY262195 CAC262195 BQG262195 BGK262195 AWO262195 AMS262195 ACW262195 TA262195 JE262195 B262195 WVQ196659 WLU196659 WBY196659 VSC196659 VIG196659 UYK196659 UOO196659 UES196659 TUW196659 TLA196659 TBE196659 SRI196659 SHM196659 RXQ196659 RNU196659 RDY196659 QUC196659 QKG196659 QAK196659 PQO196659 PGS196659 OWW196659 ONA196659 ODE196659 NTI196659 NJM196659 MZQ196659 MPU196659 MFY196659 LWC196659 LMG196659 LCK196659 KSO196659 KIS196659 JYW196659 JPA196659 JFE196659 IVI196659 ILM196659 IBQ196659 HRU196659 HHY196659 GYC196659 GOG196659 GEK196659 FUO196659 FKS196659 FAW196659 ERA196659 EHE196659 DXI196659 DNM196659 DDQ196659 CTU196659 CJY196659 CAC196659 BQG196659 BGK196659 AWO196659 AMS196659 ACW196659 TA196659 JE196659 B196659 WVQ131123 WLU131123 WBY131123 VSC131123 VIG131123 UYK131123 UOO131123 UES131123 TUW131123 TLA131123 TBE131123 SRI131123 SHM131123 RXQ131123 RNU131123 RDY131123 QUC131123 QKG131123 QAK131123 PQO131123 PGS131123 OWW131123 ONA131123 ODE131123 NTI131123 NJM131123 MZQ131123 MPU131123 MFY131123 LWC131123 LMG131123 LCK131123 KSO131123 KIS131123 JYW131123 JPA131123 JFE131123 IVI131123 ILM131123 IBQ131123 HRU131123 HHY131123 GYC131123 GOG131123 GEK131123 FUO131123 FKS131123 FAW131123 ERA131123 EHE131123 DXI131123 DNM131123 DDQ131123 CTU131123 CJY131123 CAC131123 BQG131123 BGK131123 AWO131123 AMS131123 ACW131123 TA131123 JE131123 B131123 WVQ65587 WLU65587 WBY65587 VSC65587 VIG65587 UYK65587 UOO65587 UES65587 TUW65587 TLA65587 TBE65587 SRI65587 SHM65587 RXQ65587 RNU65587 RDY65587 QUC65587 QKG65587 QAK65587 PQO65587 PGS65587 OWW65587 ONA65587 ODE65587 NTI65587 NJM65587 MZQ65587 MPU65587 MFY65587 LWC65587 LMG65587 LCK65587 KSO65587 KIS65587 JYW65587 JPA65587 JFE65587 IVI65587 ILM65587 IBQ65587 HRU65587 HHY65587 GYC65587 GOG65587 GEK65587 FUO65587 FKS65587 FAW65587 ERA65587 EHE65587 DXI65587 DNM65587 DDQ65587 CTU65587 CJY65587 CAC65587 BQG65587 BGK65587 AWO65587 AMS65587 ACW65587 TA65587 A91:A92">
      <formula1>0</formula1>
      <formula2>10000</formula2>
    </dataValidation>
    <dataValidation type="textLength" errorStyle="information" allowBlank="1" showInputMessage="1" error="XLBVal:5=0.102078286352443_x000d_&#10;" sqref="C65587:D65587 JF34 TB34 ACX34 AMT34 AWP34 BGL34 BQH34 CAD34 CJZ34 CTV34 DDR34 DNN34 DXJ34 EHF34 ERB34 FAX34 FKT34 FUP34 GEL34 GOH34 GYD34 HHZ34 HRV34 IBR34 ILN34 IVJ34 JFF34 JPB34 JYX34 KIT34 KSP34 LCL34 LMH34 LWD34 MFZ34 MPV34 MZR34 NJN34 NTJ34 ODF34 ONB34 OWX34 PGT34 PQP34 QAL34 QKH34 QUD34 RDZ34 RNV34 RXR34 SHN34 SRJ34 TBF34 TLB34 TUX34 UET34 UOP34 UYL34 VIH34 VSD34 WBZ34 WLV34 WVR34 JF76 TB76 ACX76 AMT76 AWP76 BGL76 BQH76 CAD76 CJZ76 CTV76 DDR76 DNN76 DXJ76 EHF76 ERB76 FAX76 FKT76 FUP76 GEL76 GOH76 GYD76 HHZ76 HRV76 IBR76 ILN76 IVJ76 JFF76 JPB76 JYX76 KIT76 KSP76 LCL76 LMH76 LWD76 MFZ76 MPV76 MZR76 NJN76 NTJ76 ODF76 ONB76 OWX76 PGT76 PQP76 QAL76 QKH76 QUD76 RDZ76 RNV76 RXR76 SHN76 SRJ76 TBF76 TLB76 TUX76 UET76 UOP76 UYL76 VIH76 VSD76 WBZ76 WLV76 WVR76 WVR983091 WLV983091 WBZ983091 VSD983091 VIH983091 UYL983091 UOP983091 UET983091 TUX983091 TLB983091 TBF983091 SRJ983091 SHN983091 RXR983091 RNV983091 RDZ983091 QUD983091 QKH983091 QAL983091 PQP983091 PGT983091 OWX983091 ONB983091 ODF983091 NTJ983091 NJN983091 MZR983091 MPV983091 MFZ983091 LWD983091 LMH983091 LCL983091 KSP983091 KIT983091 JYX983091 JPB983091 JFF983091 IVJ983091 ILN983091 IBR983091 HRV983091 HHZ983091 GYD983091 GOH983091 GEL983091 FUP983091 FKT983091 FAX983091 ERB983091 EHF983091 DXJ983091 DNN983091 DDR983091 CTV983091 CJZ983091 CAD983091 BQH983091 BGL983091 AWP983091 AMT983091 ACX983091 TB983091 JF983091 C983091:D983091 WVR917555 WLV917555 WBZ917555 VSD917555 VIH917555 UYL917555 UOP917555 UET917555 TUX917555 TLB917555 TBF917555 SRJ917555 SHN917555 RXR917555 RNV917555 RDZ917555 QUD917555 QKH917555 QAL917555 PQP917555 PGT917555 OWX917555 ONB917555 ODF917555 NTJ917555 NJN917555 MZR917555 MPV917555 MFZ917555 LWD917555 LMH917555 LCL917555 KSP917555 KIT917555 JYX917555 JPB917555 JFF917555 IVJ917555 ILN917555 IBR917555 HRV917555 HHZ917555 GYD917555 GOH917555 GEL917555 FUP917555 FKT917555 FAX917555 ERB917555 EHF917555 DXJ917555 DNN917555 DDR917555 CTV917555 CJZ917555 CAD917555 BQH917555 BGL917555 AWP917555 AMT917555 ACX917555 TB917555 JF917555 C917555:D917555 WVR852019 WLV852019 WBZ852019 VSD852019 VIH852019 UYL852019 UOP852019 UET852019 TUX852019 TLB852019 TBF852019 SRJ852019 SHN852019 RXR852019 RNV852019 RDZ852019 QUD852019 QKH852019 QAL852019 PQP852019 PGT852019 OWX852019 ONB852019 ODF852019 NTJ852019 NJN852019 MZR852019 MPV852019 MFZ852019 LWD852019 LMH852019 LCL852019 KSP852019 KIT852019 JYX852019 JPB852019 JFF852019 IVJ852019 ILN852019 IBR852019 HRV852019 HHZ852019 GYD852019 GOH852019 GEL852019 FUP852019 FKT852019 FAX852019 ERB852019 EHF852019 DXJ852019 DNN852019 DDR852019 CTV852019 CJZ852019 CAD852019 BQH852019 BGL852019 AWP852019 AMT852019 ACX852019 TB852019 JF852019 C852019:D852019 WVR786483 WLV786483 WBZ786483 VSD786483 VIH786483 UYL786483 UOP786483 UET786483 TUX786483 TLB786483 TBF786483 SRJ786483 SHN786483 RXR786483 RNV786483 RDZ786483 QUD786483 QKH786483 QAL786483 PQP786483 PGT786483 OWX786483 ONB786483 ODF786483 NTJ786483 NJN786483 MZR786483 MPV786483 MFZ786483 LWD786483 LMH786483 LCL786483 KSP786483 KIT786483 JYX786483 JPB786483 JFF786483 IVJ786483 ILN786483 IBR786483 HRV786483 HHZ786483 GYD786483 GOH786483 GEL786483 FUP786483 FKT786483 FAX786483 ERB786483 EHF786483 DXJ786483 DNN786483 DDR786483 CTV786483 CJZ786483 CAD786483 BQH786483 BGL786483 AWP786483 AMT786483 ACX786483 TB786483 JF786483 C786483:D786483 WVR720947 WLV720947 WBZ720947 VSD720947 VIH720947 UYL720947 UOP720947 UET720947 TUX720947 TLB720947 TBF720947 SRJ720947 SHN720947 RXR720947 RNV720947 RDZ720947 QUD720947 QKH720947 QAL720947 PQP720947 PGT720947 OWX720947 ONB720947 ODF720947 NTJ720947 NJN720947 MZR720947 MPV720947 MFZ720947 LWD720947 LMH720947 LCL720947 KSP720947 KIT720947 JYX720947 JPB720947 JFF720947 IVJ720947 ILN720947 IBR720947 HRV720947 HHZ720947 GYD720947 GOH720947 GEL720947 FUP720947 FKT720947 FAX720947 ERB720947 EHF720947 DXJ720947 DNN720947 DDR720947 CTV720947 CJZ720947 CAD720947 BQH720947 BGL720947 AWP720947 AMT720947 ACX720947 TB720947 JF720947 C720947:D720947 WVR655411 WLV655411 WBZ655411 VSD655411 VIH655411 UYL655411 UOP655411 UET655411 TUX655411 TLB655411 TBF655411 SRJ655411 SHN655411 RXR655411 RNV655411 RDZ655411 QUD655411 QKH655411 QAL655411 PQP655411 PGT655411 OWX655411 ONB655411 ODF655411 NTJ655411 NJN655411 MZR655411 MPV655411 MFZ655411 LWD655411 LMH655411 LCL655411 KSP655411 KIT655411 JYX655411 JPB655411 JFF655411 IVJ655411 ILN655411 IBR655411 HRV655411 HHZ655411 GYD655411 GOH655411 GEL655411 FUP655411 FKT655411 FAX655411 ERB655411 EHF655411 DXJ655411 DNN655411 DDR655411 CTV655411 CJZ655411 CAD655411 BQH655411 BGL655411 AWP655411 AMT655411 ACX655411 TB655411 JF655411 C655411:D655411 WVR589875 WLV589875 WBZ589875 VSD589875 VIH589875 UYL589875 UOP589875 UET589875 TUX589875 TLB589875 TBF589875 SRJ589875 SHN589875 RXR589875 RNV589875 RDZ589875 QUD589875 QKH589875 QAL589875 PQP589875 PGT589875 OWX589875 ONB589875 ODF589875 NTJ589875 NJN589875 MZR589875 MPV589875 MFZ589875 LWD589875 LMH589875 LCL589875 KSP589875 KIT589875 JYX589875 JPB589875 JFF589875 IVJ589875 ILN589875 IBR589875 HRV589875 HHZ589875 GYD589875 GOH589875 GEL589875 FUP589875 FKT589875 FAX589875 ERB589875 EHF589875 DXJ589875 DNN589875 DDR589875 CTV589875 CJZ589875 CAD589875 BQH589875 BGL589875 AWP589875 AMT589875 ACX589875 TB589875 JF589875 C589875:D589875 WVR524339 WLV524339 WBZ524339 VSD524339 VIH524339 UYL524339 UOP524339 UET524339 TUX524339 TLB524339 TBF524339 SRJ524339 SHN524339 RXR524339 RNV524339 RDZ524339 QUD524339 QKH524339 QAL524339 PQP524339 PGT524339 OWX524339 ONB524339 ODF524339 NTJ524339 NJN524339 MZR524339 MPV524339 MFZ524339 LWD524339 LMH524339 LCL524339 KSP524339 KIT524339 JYX524339 JPB524339 JFF524339 IVJ524339 ILN524339 IBR524339 HRV524339 HHZ524339 GYD524339 GOH524339 GEL524339 FUP524339 FKT524339 FAX524339 ERB524339 EHF524339 DXJ524339 DNN524339 DDR524339 CTV524339 CJZ524339 CAD524339 BQH524339 BGL524339 AWP524339 AMT524339 ACX524339 TB524339 JF524339 C524339:D524339 WVR458803 WLV458803 WBZ458803 VSD458803 VIH458803 UYL458803 UOP458803 UET458803 TUX458803 TLB458803 TBF458803 SRJ458803 SHN458803 RXR458803 RNV458803 RDZ458803 QUD458803 QKH458803 QAL458803 PQP458803 PGT458803 OWX458803 ONB458803 ODF458803 NTJ458803 NJN458803 MZR458803 MPV458803 MFZ458803 LWD458803 LMH458803 LCL458803 KSP458803 KIT458803 JYX458803 JPB458803 JFF458803 IVJ458803 ILN458803 IBR458803 HRV458803 HHZ458803 GYD458803 GOH458803 GEL458803 FUP458803 FKT458803 FAX458803 ERB458803 EHF458803 DXJ458803 DNN458803 DDR458803 CTV458803 CJZ458803 CAD458803 BQH458803 BGL458803 AWP458803 AMT458803 ACX458803 TB458803 JF458803 C458803:D458803 WVR393267 WLV393267 WBZ393267 VSD393267 VIH393267 UYL393267 UOP393267 UET393267 TUX393267 TLB393267 TBF393267 SRJ393267 SHN393267 RXR393267 RNV393267 RDZ393267 QUD393267 QKH393267 QAL393267 PQP393267 PGT393267 OWX393267 ONB393267 ODF393267 NTJ393267 NJN393267 MZR393267 MPV393267 MFZ393267 LWD393267 LMH393267 LCL393267 KSP393267 KIT393267 JYX393267 JPB393267 JFF393267 IVJ393267 ILN393267 IBR393267 HRV393267 HHZ393267 GYD393267 GOH393267 GEL393267 FUP393267 FKT393267 FAX393267 ERB393267 EHF393267 DXJ393267 DNN393267 DDR393267 CTV393267 CJZ393267 CAD393267 BQH393267 BGL393267 AWP393267 AMT393267 ACX393267 TB393267 JF393267 C393267:D393267 WVR327731 WLV327731 WBZ327731 VSD327731 VIH327731 UYL327731 UOP327731 UET327731 TUX327731 TLB327731 TBF327731 SRJ327731 SHN327731 RXR327731 RNV327731 RDZ327731 QUD327731 QKH327731 QAL327731 PQP327731 PGT327731 OWX327731 ONB327731 ODF327731 NTJ327731 NJN327731 MZR327731 MPV327731 MFZ327731 LWD327731 LMH327731 LCL327731 KSP327731 KIT327731 JYX327731 JPB327731 JFF327731 IVJ327731 ILN327731 IBR327731 HRV327731 HHZ327731 GYD327731 GOH327731 GEL327731 FUP327731 FKT327731 FAX327731 ERB327731 EHF327731 DXJ327731 DNN327731 DDR327731 CTV327731 CJZ327731 CAD327731 BQH327731 BGL327731 AWP327731 AMT327731 ACX327731 TB327731 JF327731 C327731:D327731 WVR262195 WLV262195 WBZ262195 VSD262195 VIH262195 UYL262195 UOP262195 UET262195 TUX262195 TLB262195 TBF262195 SRJ262195 SHN262195 RXR262195 RNV262195 RDZ262195 QUD262195 QKH262195 QAL262195 PQP262195 PGT262195 OWX262195 ONB262195 ODF262195 NTJ262195 NJN262195 MZR262195 MPV262195 MFZ262195 LWD262195 LMH262195 LCL262195 KSP262195 KIT262195 JYX262195 JPB262195 JFF262195 IVJ262195 ILN262195 IBR262195 HRV262195 HHZ262195 GYD262195 GOH262195 GEL262195 FUP262195 FKT262195 FAX262195 ERB262195 EHF262195 DXJ262195 DNN262195 DDR262195 CTV262195 CJZ262195 CAD262195 BQH262195 BGL262195 AWP262195 AMT262195 ACX262195 TB262195 JF262195 C262195:D262195 WVR196659 WLV196659 WBZ196659 VSD196659 VIH196659 UYL196659 UOP196659 UET196659 TUX196659 TLB196659 TBF196659 SRJ196659 SHN196659 RXR196659 RNV196659 RDZ196659 QUD196659 QKH196659 QAL196659 PQP196659 PGT196659 OWX196659 ONB196659 ODF196659 NTJ196659 NJN196659 MZR196659 MPV196659 MFZ196659 LWD196659 LMH196659 LCL196659 KSP196659 KIT196659 JYX196659 JPB196659 JFF196659 IVJ196659 ILN196659 IBR196659 HRV196659 HHZ196659 GYD196659 GOH196659 GEL196659 FUP196659 FKT196659 FAX196659 ERB196659 EHF196659 DXJ196659 DNN196659 DDR196659 CTV196659 CJZ196659 CAD196659 BQH196659 BGL196659 AWP196659 AMT196659 ACX196659 TB196659 JF196659 C196659:D196659 WVR131123 WLV131123 WBZ131123 VSD131123 VIH131123 UYL131123 UOP131123 UET131123 TUX131123 TLB131123 TBF131123 SRJ131123 SHN131123 RXR131123 RNV131123 RDZ131123 QUD131123 QKH131123 QAL131123 PQP131123 PGT131123 OWX131123 ONB131123 ODF131123 NTJ131123 NJN131123 MZR131123 MPV131123 MFZ131123 LWD131123 LMH131123 LCL131123 KSP131123 KIT131123 JYX131123 JPB131123 JFF131123 IVJ131123 ILN131123 IBR131123 HRV131123 HHZ131123 GYD131123 GOH131123 GEL131123 FUP131123 FKT131123 FAX131123 ERB131123 EHF131123 DXJ131123 DNN131123 DDR131123 CTV131123 CJZ131123 CAD131123 BQH131123 BGL131123 AWP131123 AMT131123 ACX131123 TB131123 JF131123 C131123:D131123 WVR65587 WLV65587 WBZ65587 VSD65587 VIH65587 UYL65587 UOP65587 UET65587 TUX65587 TLB65587 TBF65587 SRJ65587 SHN65587 RXR65587 RNV65587 RDZ65587 QUD65587 QKH65587 QAL65587 PQP65587 PGT65587 OWX65587 ONB65587 ODF65587 NTJ65587 NJN65587 MZR65587 MPV65587 MFZ65587 LWD65587 LMH65587 LCL65587 KSP65587 KIT65587 JYX65587 JPB65587 JFF65587 IVJ65587 ILN65587 IBR65587 HRV65587 HHZ65587 GYD65587 GOH65587 GEL65587 FUP65587 FKT65587 FAX65587 ERB65587 EHF65587 DXJ65587 DNN65587 DDR65587 CTV65587 CJZ65587 CAD65587 BQH65587 BGL65587 AWP65587 AMT65587 ACX65587 TB65587 JF65587">
      <formula1>0</formula1>
      <formula2>10000</formula2>
    </dataValidation>
    <dataValidation type="textLength" errorStyle="information" allowBlank="1" showInputMessage="1" error="XLBVal:5=5350_x000d_&#10;" sqref="B77 WVQ35 WLU35 WBY35 VSC35 VIG35 UYK35 UOO35 UES35 TUW35 TLA35 TBE35 SRI35 SHM35 RXQ35 RNU35 RDY35 QUC35 QKG35 QAK35 PQO35 PGS35 OWW35 ONA35 ODE35 NTI35 NJM35 MZQ35 MPU35 MFY35 LWC35 LMG35 LCK35 KSO35 KIS35 JYW35 JPA35 JFE35 IVI35 ILM35 IBQ35 HRU35 HHY35 GYC35 GOG35 GEK35 FUO35 FKS35 FAW35 ERA35 EHE35 DXI35 DNM35 DDQ35 CTU35 CJY35 CAC35 BQG35 BGK35 AWO35 AMS35 ACW35 TA35 JE35 B35 B85 WVQ983092 WLU983092 WBY983092 VSC983092 VIG983092 UYK983092 UOO983092 UES983092 TUW983092 TLA983092 TBE983092 SRI983092 SHM983092 RXQ983092 RNU983092 RDY983092 QUC983092 QKG983092 QAK983092 PQO983092 PGS983092 OWW983092 ONA983092 ODE983092 NTI983092 NJM983092 MZQ983092 MPU983092 MFY983092 LWC983092 LMG983092 LCK983092 KSO983092 KIS983092 JYW983092 JPA983092 JFE983092 IVI983092 ILM983092 IBQ983092 HRU983092 HHY983092 GYC983092 GOG983092 GEK983092 FUO983092 FKS983092 FAW983092 ERA983092 EHE983092 DXI983092 DNM983092 DDQ983092 CTU983092 CJY983092 CAC983092 BQG983092 BGK983092 AWO983092 AMS983092 ACW983092 TA983092 JE983092 B983092 WVQ917556 WLU917556 WBY917556 VSC917556 VIG917556 UYK917556 UOO917556 UES917556 TUW917556 TLA917556 TBE917556 SRI917556 SHM917556 RXQ917556 RNU917556 RDY917556 QUC917556 QKG917556 QAK917556 PQO917556 PGS917556 OWW917556 ONA917556 ODE917556 NTI917556 NJM917556 MZQ917556 MPU917556 MFY917556 LWC917556 LMG917556 LCK917556 KSO917556 KIS917556 JYW917556 JPA917556 JFE917556 IVI917556 ILM917556 IBQ917556 HRU917556 HHY917556 GYC917556 GOG917556 GEK917556 FUO917556 FKS917556 FAW917556 ERA917556 EHE917556 DXI917556 DNM917556 DDQ917556 CTU917556 CJY917556 CAC917556 BQG917556 BGK917556 AWO917556 AMS917556 ACW917556 TA917556 JE917556 B917556 WVQ852020 WLU852020 WBY852020 VSC852020 VIG852020 UYK852020 UOO852020 UES852020 TUW852020 TLA852020 TBE852020 SRI852020 SHM852020 RXQ852020 RNU852020 RDY852020 QUC852020 QKG852020 QAK852020 PQO852020 PGS852020 OWW852020 ONA852020 ODE852020 NTI852020 NJM852020 MZQ852020 MPU852020 MFY852020 LWC852020 LMG852020 LCK852020 KSO852020 KIS852020 JYW852020 JPA852020 JFE852020 IVI852020 ILM852020 IBQ852020 HRU852020 HHY852020 GYC852020 GOG852020 GEK852020 FUO852020 FKS852020 FAW852020 ERA852020 EHE852020 DXI852020 DNM852020 DDQ852020 CTU852020 CJY852020 CAC852020 BQG852020 BGK852020 AWO852020 AMS852020 ACW852020 TA852020 JE852020 B852020 WVQ786484 WLU786484 WBY786484 VSC786484 VIG786484 UYK786484 UOO786484 UES786484 TUW786484 TLA786484 TBE786484 SRI786484 SHM786484 RXQ786484 RNU786484 RDY786484 QUC786484 QKG786484 QAK786484 PQO786484 PGS786484 OWW786484 ONA786484 ODE786484 NTI786484 NJM786484 MZQ786484 MPU786484 MFY786484 LWC786484 LMG786484 LCK786484 KSO786484 KIS786484 JYW786484 JPA786484 JFE786484 IVI786484 ILM786484 IBQ786484 HRU786484 HHY786484 GYC786484 GOG786484 GEK786484 FUO786484 FKS786484 FAW786484 ERA786484 EHE786484 DXI786484 DNM786484 DDQ786484 CTU786484 CJY786484 CAC786484 BQG786484 BGK786484 AWO786484 AMS786484 ACW786484 TA786484 JE786484 B786484 WVQ720948 WLU720948 WBY720948 VSC720948 VIG720948 UYK720948 UOO720948 UES720948 TUW720948 TLA720948 TBE720948 SRI720948 SHM720948 RXQ720948 RNU720948 RDY720948 QUC720948 QKG720948 QAK720948 PQO720948 PGS720948 OWW720948 ONA720948 ODE720948 NTI720948 NJM720948 MZQ720948 MPU720948 MFY720948 LWC720948 LMG720948 LCK720948 KSO720948 KIS720948 JYW720948 JPA720948 JFE720948 IVI720948 ILM720948 IBQ720948 HRU720948 HHY720948 GYC720948 GOG720948 GEK720948 FUO720948 FKS720948 FAW720948 ERA720948 EHE720948 DXI720948 DNM720948 DDQ720948 CTU720948 CJY720948 CAC720948 BQG720948 BGK720948 AWO720948 AMS720948 ACW720948 TA720948 JE720948 B720948 WVQ655412 WLU655412 WBY655412 VSC655412 VIG655412 UYK655412 UOO655412 UES655412 TUW655412 TLA655412 TBE655412 SRI655412 SHM655412 RXQ655412 RNU655412 RDY655412 QUC655412 QKG655412 QAK655412 PQO655412 PGS655412 OWW655412 ONA655412 ODE655412 NTI655412 NJM655412 MZQ655412 MPU655412 MFY655412 LWC655412 LMG655412 LCK655412 KSO655412 KIS655412 JYW655412 JPA655412 JFE655412 IVI655412 ILM655412 IBQ655412 HRU655412 HHY655412 GYC655412 GOG655412 GEK655412 FUO655412 FKS655412 FAW655412 ERA655412 EHE655412 DXI655412 DNM655412 DDQ655412 CTU655412 CJY655412 CAC655412 BQG655412 BGK655412 AWO655412 AMS655412 ACW655412 TA655412 JE655412 B655412 WVQ589876 WLU589876 WBY589876 VSC589876 VIG589876 UYK589876 UOO589876 UES589876 TUW589876 TLA589876 TBE589876 SRI589876 SHM589876 RXQ589876 RNU589876 RDY589876 QUC589876 QKG589876 QAK589876 PQO589876 PGS589876 OWW589876 ONA589876 ODE589876 NTI589876 NJM589876 MZQ589876 MPU589876 MFY589876 LWC589876 LMG589876 LCK589876 KSO589876 KIS589876 JYW589876 JPA589876 JFE589876 IVI589876 ILM589876 IBQ589876 HRU589876 HHY589876 GYC589876 GOG589876 GEK589876 FUO589876 FKS589876 FAW589876 ERA589876 EHE589876 DXI589876 DNM589876 DDQ589876 CTU589876 CJY589876 CAC589876 BQG589876 BGK589876 AWO589876 AMS589876 ACW589876 TA589876 JE589876 B589876 WVQ524340 WLU524340 WBY524340 VSC524340 VIG524340 UYK524340 UOO524340 UES524340 TUW524340 TLA524340 TBE524340 SRI524340 SHM524340 RXQ524340 RNU524340 RDY524340 QUC524340 QKG524340 QAK524340 PQO524340 PGS524340 OWW524340 ONA524340 ODE524340 NTI524340 NJM524340 MZQ524340 MPU524340 MFY524340 LWC524340 LMG524340 LCK524340 KSO524340 KIS524340 JYW524340 JPA524340 JFE524340 IVI524340 ILM524340 IBQ524340 HRU524340 HHY524340 GYC524340 GOG524340 GEK524340 FUO524340 FKS524340 FAW524340 ERA524340 EHE524340 DXI524340 DNM524340 DDQ524340 CTU524340 CJY524340 CAC524340 BQG524340 BGK524340 AWO524340 AMS524340 ACW524340 TA524340 JE524340 B524340 WVQ458804 WLU458804 WBY458804 VSC458804 VIG458804 UYK458804 UOO458804 UES458804 TUW458804 TLA458804 TBE458804 SRI458804 SHM458804 RXQ458804 RNU458804 RDY458804 QUC458804 QKG458804 QAK458804 PQO458804 PGS458804 OWW458804 ONA458804 ODE458804 NTI458804 NJM458804 MZQ458804 MPU458804 MFY458804 LWC458804 LMG458804 LCK458804 KSO458804 KIS458804 JYW458804 JPA458804 JFE458804 IVI458804 ILM458804 IBQ458804 HRU458804 HHY458804 GYC458804 GOG458804 GEK458804 FUO458804 FKS458804 FAW458804 ERA458804 EHE458804 DXI458804 DNM458804 DDQ458804 CTU458804 CJY458804 CAC458804 BQG458804 BGK458804 AWO458804 AMS458804 ACW458804 TA458804 JE458804 B458804 WVQ393268 WLU393268 WBY393268 VSC393268 VIG393268 UYK393268 UOO393268 UES393268 TUW393268 TLA393268 TBE393268 SRI393268 SHM393268 RXQ393268 RNU393268 RDY393268 QUC393268 QKG393268 QAK393268 PQO393268 PGS393268 OWW393268 ONA393268 ODE393268 NTI393268 NJM393268 MZQ393268 MPU393268 MFY393268 LWC393268 LMG393268 LCK393268 KSO393268 KIS393268 JYW393268 JPA393268 JFE393268 IVI393268 ILM393268 IBQ393268 HRU393268 HHY393268 GYC393268 GOG393268 GEK393268 FUO393268 FKS393268 FAW393268 ERA393268 EHE393268 DXI393268 DNM393268 DDQ393268 CTU393268 CJY393268 CAC393268 BQG393268 BGK393268 AWO393268 AMS393268 ACW393268 TA393268 JE393268 B393268 WVQ327732 WLU327732 WBY327732 VSC327732 VIG327732 UYK327732 UOO327732 UES327732 TUW327732 TLA327732 TBE327732 SRI327732 SHM327732 RXQ327732 RNU327732 RDY327732 QUC327732 QKG327732 QAK327732 PQO327732 PGS327732 OWW327732 ONA327732 ODE327732 NTI327732 NJM327732 MZQ327732 MPU327732 MFY327732 LWC327732 LMG327732 LCK327732 KSO327732 KIS327732 JYW327732 JPA327732 JFE327732 IVI327732 ILM327732 IBQ327732 HRU327732 HHY327732 GYC327732 GOG327732 GEK327732 FUO327732 FKS327732 FAW327732 ERA327732 EHE327732 DXI327732 DNM327732 DDQ327732 CTU327732 CJY327732 CAC327732 BQG327732 BGK327732 AWO327732 AMS327732 ACW327732 TA327732 JE327732 B327732 WVQ262196 WLU262196 WBY262196 VSC262196 VIG262196 UYK262196 UOO262196 UES262196 TUW262196 TLA262196 TBE262196 SRI262196 SHM262196 RXQ262196 RNU262196 RDY262196 QUC262196 QKG262196 QAK262196 PQO262196 PGS262196 OWW262196 ONA262196 ODE262196 NTI262196 NJM262196 MZQ262196 MPU262196 MFY262196 LWC262196 LMG262196 LCK262196 KSO262196 KIS262196 JYW262196 JPA262196 JFE262196 IVI262196 ILM262196 IBQ262196 HRU262196 HHY262196 GYC262196 GOG262196 GEK262196 FUO262196 FKS262196 FAW262196 ERA262196 EHE262196 DXI262196 DNM262196 DDQ262196 CTU262196 CJY262196 CAC262196 BQG262196 BGK262196 AWO262196 AMS262196 ACW262196 TA262196 JE262196 B262196 WVQ196660 WLU196660 WBY196660 VSC196660 VIG196660 UYK196660 UOO196660 UES196660 TUW196660 TLA196660 TBE196660 SRI196660 SHM196660 RXQ196660 RNU196660 RDY196660 QUC196660 QKG196660 QAK196660 PQO196660 PGS196660 OWW196660 ONA196660 ODE196660 NTI196660 NJM196660 MZQ196660 MPU196660 MFY196660 LWC196660 LMG196660 LCK196660 KSO196660 KIS196660 JYW196660 JPA196660 JFE196660 IVI196660 ILM196660 IBQ196660 HRU196660 HHY196660 GYC196660 GOG196660 GEK196660 FUO196660 FKS196660 FAW196660 ERA196660 EHE196660 DXI196660 DNM196660 DDQ196660 CTU196660 CJY196660 CAC196660 BQG196660 BGK196660 AWO196660 AMS196660 ACW196660 TA196660 JE196660 B196660 WVQ131124 WLU131124 WBY131124 VSC131124 VIG131124 UYK131124 UOO131124 UES131124 TUW131124 TLA131124 TBE131124 SRI131124 SHM131124 RXQ131124 RNU131124 RDY131124 QUC131124 QKG131124 QAK131124 PQO131124 PGS131124 OWW131124 ONA131124 ODE131124 NTI131124 NJM131124 MZQ131124 MPU131124 MFY131124 LWC131124 LMG131124 LCK131124 KSO131124 KIS131124 JYW131124 JPA131124 JFE131124 IVI131124 ILM131124 IBQ131124 HRU131124 HHY131124 GYC131124 GOG131124 GEK131124 FUO131124 FKS131124 FAW131124 ERA131124 EHE131124 DXI131124 DNM131124 DDQ131124 CTU131124 CJY131124 CAC131124 BQG131124 BGK131124 AWO131124 AMS131124 ACW131124 TA131124 JE131124 B131124 WVQ65588 WLU65588 WBY65588 VSC65588 VIG65588 UYK65588 UOO65588 UES65588 TUW65588 TLA65588 TBE65588 SRI65588 SHM65588 RXQ65588 RNU65588 RDY65588 QUC65588 QKG65588 QAK65588 PQO65588 PGS65588 OWW65588 ONA65588 ODE65588 NTI65588 NJM65588 MZQ65588 MPU65588 MFY65588 LWC65588 LMG65588 LCK65588 KSO65588 KIS65588 JYW65588 JPA65588 JFE65588 IVI65588 ILM65588 IBQ65588 HRU65588 HHY65588 GYC65588 GOG65588 GEK65588 FUO65588 FKS65588 FAW65588 ERA65588 EHE65588 DXI65588 DNM65588 DDQ65588 CTU65588 CJY65588 CAC65588 BQG65588 BGK65588 AWO65588 AMS65588 ACW65588 TA65588 JE65588 B65588 WVQ77 WLU77 WBY77 VSC77 VIG77 UYK77 UOO77 UES77 TUW77 TLA77 TBE77 SRI77 SHM77 RXQ77 RNU77 RDY77 QUC77 QKG77 QAK77 PQO77 PGS77 OWW77 ONA77 ODE77 NTI77 NJM77 MZQ77 MPU77 MFY77 LWC77 LMG77 LCK77 KSO77 KIS77 JYW77 JPA77 JFE77 IVI77 ILM77 IBQ77 HRU77 HHY77 GYC77 GOG77 GEK77 FUO77 FKS77 FAW77 ERA77 EHE77 DXI77 DNM77 DDQ77 CTU77 CJY77 CAC77 BQG77 BGK77 AWO77 AMS77 ACW77 TA77 JE77">
      <formula1>0</formula1>
      <formula2>10000</formula2>
    </dataValidation>
    <dataValidation type="textLength" errorStyle="information" allowBlank="1" showInputMessage="1" error="XLBVal:5=0.171282215463422_x000d_&#10;" sqref="C77:D77 WVR35 WLV35 WBZ35 VSD35 VIH35 UYL35 UOP35 UET35 TUX35 TLB35 TBF35 SRJ35 SHN35 RXR35 RNV35 RDZ35 QUD35 QKH35 QAL35 PQP35 PGT35 OWX35 ONB35 ODF35 NTJ35 NJN35 MZR35 MPV35 MFZ35 LWD35 LMH35 LCL35 KSP35 KIT35 JYX35 JPB35 JFF35 IVJ35 ILN35 IBR35 HRV35 HHZ35 GYD35 GOH35 GEL35 FUP35 FKT35 FAX35 ERB35 EHF35 DXJ35 DNN35 DDR35 CTV35 CJZ35 CAD35 BQH35 BGL35 AWP35 AMT35 ACX35 TB35 JF35 C35:D35 C85:D85 WVR983092 WLV983092 WBZ983092 VSD983092 VIH983092 UYL983092 UOP983092 UET983092 TUX983092 TLB983092 TBF983092 SRJ983092 SHN983092 RXR983092 RNV983092 RDZ983092 QUD983092 QKH983092 QAL983092 PQP983092 PGT983092 OWX983092 ONB983092 ODF983092 NTJ983092 NJN983092 MZR983092 MPV983092 MFZ983092 LWD983092 LMH983092 LCL983092 KSP983092 KIT983092 JYX983092 JPB983092 JFF983092 IVJ983092 ILN983092 IBR983092 HRV983092 HHZ983092 GYD983092 GOH983092 GEL983092 FUP983092 FKT983092 FAX983092 ERB983092 EHF983092 DXJ983092 DNN983092 DDR983092 CTV983092 CJZ983092 CAD983092 BQH983092 BGL983092 AWP983092 AMT983092 ACX983092 TB983092 JF983092 C983092:D983092 WVR917556 WLV917556 WBZ917556 VSD917556 VIH917556 UYL917556 UOP917556 UET917556 TUX917556 TLB917556 TBF917556 SRJ917556 SHN917556 RXR917556 RNV917556 RDZ917556 QUD917556 QKH917556 QAL917556 PQP917556 PGT917556 OWX917556 ONB917556 ODF917556 NTJ917556 NJN917556 MZR917556 MPV917556 MFZ917556 LWD917556 LMH917556 LCL917556 KSP917556 KIT917556 JYX917556 JPB917556 JFF917556 IVJ917556 ILN917556 IBR917556 HRV917556 HHZ917556 GYD917556 GOH917556 GEL917556 FUP917556 FKT917556 FAX917556 ERB917556 EHF917556 DXJ917556 DNN917556 DDR917556 CTV917556 CJZ917556 CAD917556 BQH917556 BGL917556 AWP917556 AMT917556 ACX917556 TB917556 JF917556 C917556:D917556 WVR852020 WLV852020 WBZ852020 VSD852020 VIH852020 UYL852020 UOP852020 UET852020 TUX852020 TLB852020 TBF852020 SRJ852020 SHN852020 RXR852020 RNV852020 RDZ852020 QUD852020 QKH852020 QAL852020 PQP852020 PGT852020 OWX852020 ONB852020 ODF852020 NTJ852020 NJN852020 MZR852020 MPV852020 MFZ852020 LWD852020 LMH852020 LCL852020 KSP852020 KIT852020 JYX852020 JPB852020 JFF852020 IVJ852020 ILN852020 IBR852020 HRV852020 HHZ852020 GYD852020 GOH852020 GEL852020 FUP852020 FKT852020 FAX852020 ERB852020 EHF852020 DXJ852020 DNN852020 DDR852020 CTV852020 CJZ852020 CAD852020 BQH852020 BGL852020 AWP852020 AMT852020 ACX852020 TB852020 JF852020 C852020:D852020 WVR786484 WLV786484 WBZ786484 VSD786484 VIH786484 UYL786484 UOP786484 UET786484 TUX786484 TLB786484 TBF786484 SRJ786484 SHN786484 RXR786484 RNV786484 RDZ786484 QUD786484 QKH786484 QAL786484 PQP786484 PGT786484 OWX786484 ONB786484 ODF786484 NTJ786484 NJN786484 MZR786484 MPV786484 MFZ786484 LWD786484 LMH786484 LCL786484 KSP786484 KIT786484 JYX786484 JPB786484 JFF786484 IVJ786484 ILN786484 IBR786484 HRV786484 HHZ786484 GYD786484 GOH786484 GEL786484 FUP786484 FKT786484 FAX786484 ERB786484 EHF786484 DXJ786484 DNN786484 DDR786484 CTV786484 CJZ786484 CAD786484 BQH786484 BGL786484 AWP786484 AMT786484 ACX786484 TB786484 JF786484 C786484:D786484 WVR720948 WLV720948 WBZ720948 VSD720948 VIH720948 UYL720948 UOP720948 UET720948 TUX720948 TLB720948 TBF720948 SRJ720948 SHN720948 RXR720948 RNV720948 RDZ720948 QUD720948 QKH720948 QAL720948 PQP720948 PGT720948 OWX720948 ONB720948 ODF720948 NTJ720948 NJN720948 MZR720948 MPV720948 MFZ720948 LWD720948 LMH720948 LCL720948 KSP720948 KIT720948 JYX720948 JPB720948 JFF720948 IVJ720948 ILN720948 IBR720948 HRV720948 HHZ720948 GYD720948 GOH720948 GEL720948 FUP720948 FKT720948 FAX720948 ERB720948 EHF720948 DXJ720948 DNN720948 DDR720948 CTV720948 CJZ720948 CAD720948 BQH720948 BGL720948 AWP720948 AMT720948 ACX720948 TB720948 JF720948 C720948:D720948 WVR655412 WLV655412 WBZ655412 VSD655412 VIH655412 UYL655412 UOP655412 UET655412 TUX655412 TLB655412 TBF655412 SRJ655412 SHN655412 RXR655412 RNV655412 RDZ655412 QUD655412 QKH655412 QAL655412 PQP655412 PGT655412 OWX655412 ONB655412 ODF655412 NTJ655412 NJN655412 MZR655412 MPV655412 MFZ655412 LWD655412 LMH655412 LCL655412 KSP655412 KIT655412 JYX655412 JPB655412 JFF655412 IVJ655412 ILN655412 IBR655412 HRV655412 HHZ655412 GYD655412 GOH655412 GEL655412 FUP655412 FKT655412 FAX655412 ERB655412 EHF655412 DXJ655412 DNN655412 DDR655412 CTV655412 CJZ655412 CAD655412 BQH655412 BGL655412 AWP655412 AMT655412 ACX655412 TB655412 JF655412 C655412:D655412 WVR589876 WLV589876 WBZ589876 VSD589876 VIH589876 UYL589876 UOP589876 UET589876 TUX589876 TLB589876 TBF589876 SRJ589876 SHN589876 RXR589876 RNV589876 RDZ589876 QUD589876 QKH589876 QAL589876 PQP589876 PGT589876 OWX589876 ONB589876 ODF589876 NTJ589876 NJN589876 MZR589876 MPV589876 MFZ589876 LWD589876 LMH589876 LCL589876 KSP589876 KIT589876 JYX589876 JPB589876 JFF589876 IVJ589876 ILN589876 IBR589876 HRV589876 HHZ589876 GYD589876 GOH589876 GEL589876 FUP589876 FKT589876 FAX589876 ERB589876 EHF589876 DXJ589876 DNN589876 DDR589876 CTV589876 CJZ589876 CAD589876 BQH589876 BGL589876 AWP589876 AMT589876 ACX589876 TB589876 JF589876 C589876:D589876 WVR524340 WLV524340 WBZ524340 VSD524340 VIH524340 UYL524340 UOP524340 UET524340 TUX524340 TLB524340 TBF524340 SRJ524340 SHN524340 RXR524340 RNV524340 RDZ524340 QUD524340 QKH524340 QAL524340 PQP524340 PGT524340 OWX524340 ONB524340 ODF524340 NTJ524340 NJN524340 MZR524340 MPV524340 MFZ524340 LWD524340 LMH524340 LCL524340 KSP524340 KIT524340 JYX524340 JPB524340 JFF524340 IVJ524340 ILN524340 IBR524340 HRV524340 HHZ524340 GYD524340 GOH524340 GEL524340 FUP524340 FKT524340 FAX524340 ERB524340 EHF524340 DXJ524340 DNN524340 DDR524340 CTV524340 CJZ524340 CAD524340 BQH524340 BGL524340 AWP524340 AMT524340 ACX524340 TB524340 JF524340 C524340:D524340 WVR458804 WLV458804 WBZ458804 VSD458804 VIH458804 UYL458804 UOP458804 UET458804 TUX458804 TLB458804 TBF458804 SRJ458804 SHN458804 RXR458804 RNV458804 RDZ458804 QUD458804 QKH458804 QAL458804 PQP458804 PGT458804 OWX458804 ONB458804 ODF458804 NTJ458804 NJN458804 MZR458804 MPV458804 MFZ458804 LWD458804 LMH458804 LCL458804 KSP458804 KIT458804 JYX458804 JPB458804 JFF458804 IVJ458804 ILN458804 IBR458804 HRV458804 HHZ458804 GYD458804 GOH458804 GEL458804 FUP458804 FKT458804 FAX458804 ERB458804 EHF458804 DXJ458804 DNN458804 DDR458804 CTV458804 CJZ458804 CAD458804 BQH458804 BGL458804 AWP458804 AMT458804 ACX458804 TB458804 JF458804 C458804:D458804 WVR393268 WLV393268 WBZ393268 VSD393268 VIH393268 UYL393268 UOP393268 UET393268 TUX393268 TLB393268 TBF393268 SRJ393268 SHN393268 RXR393268 RNV393268 RDZ393268 QUD393268 QKH393268 QAL393268 PQP393268 PGT393268 OWX393268 ONB393268 ODF393268 NTJ393268 NJN393268 MZR393268 MPV393268 MFZ393268 LWD393268 LMH393268 LCL393268 KSP393268 KIT393268 JYX393268 JPB393268 JFF393268 IVJ393268 ILN393268 IBR393268 HRV393268 HHZ393268 GYD393268 GOH393268 GEL393268 FUP393268 FKT393268 FAX393268 ERB393268 EHF393268 DXJ393268 DNN393268 DDR393268 CTV393268 CJZ393268 CAD393268 BQH393268 BGL393268 AWP393268 AMT393268 ACX393268 TB393268 JF393268 C393268:D393268 WVR327732 WLV327732 WBZ327732 VSD327732 VIH327732 UYL327732 UOP327732 UET327732 TUX327732 TLB327732 TBF327732 SRJ327732 SHN327732 RXR327732 RNV327732 RDZ327732 QUD327732 QKH327732 QAL327732 PQP327732 PGT327732 OWX327732 ONB327732 ODF327732 NTJ327732 NJN327732 MZR327732 MPV327732 MFZ327732 LWD327732 LMH327732 LCL327732 KSP327732 KIT327732 JYX327732 JPB327732 JFF327732 IVJ327732 ILN327732 IBR327732 HRV327732 HHZ327732 GYD327732 GOH327732 GEL327732 FUP327732 FKT327732 FAX327732 ERB327732 EHF327732 DXJ327732 DNN327732 DDR327732 CTV327732 CJZ327732 CAD327732 BQH327732 BGL327732 AWP327732 AMT327732 ACX327732 TB327732 JF327732 C327732:D327732 WVR262196 WLV262196 WBZ262196 VSD262196 VIH262196 UYL262196 UOP262196 UET262196 TUX262196 TLB262196 TBF262196 SRJ262196 SHN262196 RXR262196 RNV262196 RDZ262196 QUD262196 QKH262196 QAL262196 PQP262196 PGT262196 OWX262196 ONB262196 ODF262196 NTJ262196 NJN262196 MZR262196 MPV262196 MFZ262196 LWD262196 LMH262196 LCL262196 KSP262196 KIT262196 JYX262196 JPB262196 JFF262196 IVJ262196 ILN262196 IBR262196 HRV262196 HHZ262196 GYD262196 GOH262196 GEL262196 FUP262196 FKT262196 FAX262196 ERB262196 EHF262196 DXJ262196 DNN262196 DDR262196 CTV262196 CJZ262196 CAD262196 BQH262196 BGL262196 AWP262196 AMT262196 ACX262196 TB262196 JF262196 C262196:D262196 WVR196660 WLV196660 WBZ196660 VSD196660 VIH196660 UYL196660 UOP196660 UET196660 TUX196660 TLB196660 TBF196660 SRJ196660 SHN196660 RXR196660 RNV196660 RDZ196660 QUD196660 QKH196660 QAL196660 PQP196660 PGT196660 OWX196660 ONB196660 ODF196660 NTJ196660 NJN196660 MZR196660 MPV196660 MFZ196660 LWD196660 LMH196660 LCL196660 KSP196660 KIT196660 JYX196660 JPB196660 JFF196660 IVJ196660 ILN196660 IBR196660 HRV196660 HHZ196660 GYD196660 GOH196660 GEL196660 FUP196660 FKT196660 FAX196660 ERB196660 EHF196660 DXJ196660 DNN196660 DDR196660 CTV196660 CJZ196660 CAD196660 BQH196660 BGL196660 AWP196660 AMT196660 ACX196660 TB196660 JF196660 C196660:D196660 WVR131124 WLV131124 WBZ131124 VSD131124 VIH131124 UYL131124 UOP131124 UET131124 TUX131124 TLB131124 TBF131124 SRJ131124 SHN131124 RXR131124 RNV131124 RDZ131124 QUD131124 QKH131124 QAL131124 PQP131124 PGT131124 OWX131124 ONB131124 ODF131124 NTJ131124 NJN131124 MZR131124 MPV131124 MFZ131124 LWD131124 LMH131124 LCL131124 KSP131124 KIT131124 JYX131124 JPB131124 JFF131124 IVJ131124 ILN131124 IBR131124 HRV131124 HHZ131124 GYD131124 GOH131124 GEL131124 FUP131124 FKT131124 FAX131124 ERB131124 EHF131124 DXJ131124 DNN131124 DDR131124 CTV131124 CJZ131124 CAD131124 BQH131124 BGL131124 AWP131124 AMT131124 ACX131124 TB131124 JF131124 C131124:D131124 WVR65588 WLV65588 WBZ65588 VSD65588 VIH65588 UYL65588 UOP65588 UET65588 TUX65588 TLB65588 TBF65588 SRJ65588 SHN65588 RXR65588 RNV65588 RDZ65588 QUD65588 QKH65588 QAL65588 PQP65588 PGT65588 OWX65588 ONB65588 ODF65588 NTJ65588 NJN65588 MZR65588 MPV65588 MFZ65588 LWD65588 LMH65588 LCL65588 KSP65588 KIT65588 JYX65588 JPB65588 JFF65588 IVJ65588 ILN65588 IBR65588 HRV65588 HHZ65588 GYD65588 GOH65588 GEL65588 FUP65588 FKT65588 FAX65588 ERB65588 EHF65588 DXJ65588 DNN65588 DDR65588 CTV65588 CJZ65588 CAD65588 BQH65588 BGL65588 AWP65588 AMT65588 ACX65588 TB65588 JF65588 C65588:D65588 WVR77 WLV77 WBZ77 VSD77 VIH77 UYL77 UOP77 UET77 TUX77 TLB77 TBF77 SRJ77 SHN77 RXR77 RNV77 RDZ77 QUD77 QKH77 QAL77 PQP77 PGT77 OWX77 ONB77 ODF77 NTJ77 NJN77 MZR77 MPV77 MFZ77 LWD77 LMH77 LCL77 KSP77 KIT77 JYX77 JPB77 JFF77 IVJ77 ILN77 IBR77 HRV77 HHZ77 GYD77 GOH77 GEL77 FUP77 FKT77 FAX77 ERB77 EHF77 DXJ77 DNN77 DDR77 CTV77 CJZ77 CAD77 BQH77 BGL77 AWP77 AMT77 ACX77 TB77 JF77">
      <formula1>0</formula1>
      <formula2>10000</formula2>
    </dataValidation>
    <dataValidation type="textLength" errorStyle="information" allowBlank="1" showInputMessage="1" error="XLBVal:5=11.9140358548317_x000d_&#10;" sqref="B65565 WVQ983069 WLU983069 WBY983069 VSC983069 VIG983069 UYK983069 UOO983069 UES983069 TUW983069 TLA983069 TBE983069 SRI983069 SHM983069 RXQ983069 RNU983069 RDY983069 QUC983069 QKG983069 QAK983069 PQO983069 PGS983069 OWW983069 ONA983069 ODE983069 NTI983069 NJM983069 MZQ983069 MPU983069 MFY983069 LWC983069 LMG983069 LCK983069 KSO983069 KIS983069 JYW983069 JPA983069 JFE983069 IVI983069 ILM983069 IBQ983069 HRU983069 HHY983069 GYC983069 GOG983069 GEK983069 FUO983069 FKS983069 FAW983069 ERA983069 EHE983069 DXI983069 DNM983069 DDQ983069 CTU983069 CJY983069 CAC983069 BQG983069 BGK983069 AWO983069 AMS983069 ACW983069 TA983069 JE983069 B983069 WVQ917533 WLU917533 WBY917533 VSC917533 VIG917533 UYK917533 UOO917533 UES917533 TUW917533 TLA917533 TBE917533 SRI917533 SHM917533 RXQ917533 RNU917533 RDY917533 QUC917533 QKG917533 QAK917533 PQO917533 PGS917533 OWW917533 ONA917533 ODE917533 NTI917533 NJM917533 MZQ917533 MPU917533 MFY917533 LWC917533 LMG917533 LCK917533 KSO917533 KIS917533 JYW917533 JPA917533 JFE917533 IVI917533 ILM917533 IBQ917533 HRU917533 HHY917533 GYC917533 GOG917533 GEK917533 FUO917533 FKS917533 FAW917533 ERA917533 EHE917533 DXI917533 DNM917533 DDQ917533 CTU917533 CJY917533 CAC917533 BQG917533 BGK917533 AWO917533 AMS917533 ACW917533 TA917533 JE917533 B917533 WVQ851997 WLU851997 WBY851997 VSC851997 VIG851997 UYK851997 UOO851997 UES851997 TUW851997 TLA851997 TBE851997 SRI851997 SHM851997 RXQ851997 RNU851997 RDY851997 QUC851997 QKG851997 QAK851997 PQO851997 PGS851997 OWW851997 ONA851997 ODE851997 NTI851997 NJM851997 MZQ851997 MPU851997 MFY851997 LWC851997 LMG851997 LCK851997 KSO851997 KIS851997 JYW851997 JPA851997 JFE851997 IVI851997 ILM851997 IBQ851997 HRU851997 HHY851997 GYC851997 GOG851997 GEK851997 FUO851997 FKS851997 FAW851997 ERA851997 EHE851997 DXI851997 DNM851997 DDQ851997 CTU851997 CJY851997 CAC851997 BQG851997 BGK851997 AWO851997 AMS851997 ACW851997 TA851997 JE851997 B851997 WVQ786461 WLU786461 WBY786461 VSC786461 VIG786461 UYK786461 UOO786461 UES786461 TUW786461 TLA786461 TBE786461 SRI786461 SHM786461 RXQ786461 RNU786461 RDY786461 QUC786461 QKG786461 QAK786461 PQO786461 PGS786461 OWW786461 ONA786461 ODE786461 NTI786461 NJM786461 MZQ786461 MPU786461 MFY786461 LWC786461 LMG786461 LCK786461 KSO786461 KIS786461 JYW786461 JPA786461 JFE786461 IVI786461 ILM786461 IBQ786461 HRU786461 HHY786461 GYC786461 GOG786461 GEK786461 FUO786461 FKS786461 FAW786461 ERA786461 EHE786461 DXI786461 DNM786461 DDQ786461 CTU786461 CJY786461 CAC786461 BQG786461 BGK786461 AWO786461 AMS786461 ACW786461 TA786461 JE786461 B786461 WVQ720925 WLU720925 WBY720925 VSC720925 VIG720925 UYK720925 UOO720925 UES720925 TUW720925 TLA720925 TBE720925 SRI720925 SHM720925 RXQ720925 RNU720925 RDY720925 QUC720925 QKG720925 QAK720925 PQO720925 PGS720925 OWW720925 ONA720925 ODE720925 NTI720925 NJM720925 MZQ720925 MPU720925 MFY720925 LWC720925 LMG720925 LCK720925 KSO720925 KIS720925 JYW720925 JPA720925 JFE720925 IVI720925 ILM720925 IBQ720925 HRU720925 HHY720925 GYC720925 GOG720925 GEK720925 FUO720925 FKS720925 FAW720925 ERA720925 EHE720925 DXI720925 DNM720925 DDQ720925 CTU720925 CJY720925 CAC720925 BQG720925 BGK720925 AWO720925 AMS720925 ACW720925 TA720925 JE720925 B720925 WVQ655389 WLU655389 WBY655389 VSC655389 VIG655389 UYK655389 UOO655389 UES655389 TUW655389 TLA655389 TBE655389 SRI655389 SHM655389 RXQ655389 RNU655389 RDY655389 QUC655389 QKG655389 QAK655389 PQO655389 PGS655389 OWW655389 ONA655389 ODE655389 NTI655389 NJM655389 MZQ655389 MPU655389 MFY655389 LWC655389 LMG655389 LCK655389 KSO655389 KIS655389 JYW655389 JPA655389 JFE655389 IVI655389 ILM655389 IBQ655389 HRU655389 HHY655389 GYC655389 GOG655389 GEK655389 FUO655389 FKS655389 FAW655389 ERA655389 EHE655389 DXI655389 DNM655389 DDQ655389 CTU655389 CJY655389 CAC655389 BQG655389 BGK655389 AWO655389 AMS655389 ACW655389 TA655389 JE655389 B655389 WVQ589853 WLU589853 WBY589853 VSC589853 VIG589853 UYK589853 UOO589853 UES589853 TUW589853 TLA589853 TBE589853 SRI589853 SHM589853 RXQ589853 RNU589853 RDY589853 QUC589853 QKG589853 QAK589853 PQO589853 PGS589853 OWW589853 ONA589853 ODE589853 NTI589853 NJM589853 MZQ589853 MPU589853 MFY589853 LWC589853 LMG589853 LCK589853 KSO589853 KIS589853 JYW589853 JPA589853 JFE589853 IVI589853 ILM589853 IBQ589853 HRU589853 HHY589853 GYC589853 GOG589853 GEK589853 FUO589853 FKS589853 FAW589853 ERA589853 EHE589853 DXI589853 DNM589853 DDQ589853 CTU589853 CJY589853 CAC589853 BQG589853 BGK589853 AWO589853 AMS589853 ACW589853 TA589853 JE589853 B589853 WVQ524317 WLU524317 WBY524317 VSC524317 VIG524317 UYK524317 UOO524317 UES524317 TUW524317 TLA524317 TBE524317 SRI524317 SHM524317 RXQ524317 RNU524317 RDY524317 QUC524317 QKG524317 QAK524317 PQO524317 PGS524317 OWW524317 ONA524317 ODE524317 NTI524317 NJM524317 MZQ524317 MPU524317 MFY524317 LWC524317 LMG524317 LCK524317 KSO524317 KIS524317 JYW524317 JPA524317 JFE524317 IVI524317 ILM524317 IBQ524317 HRU524317 HHY524317 GYC524317 GOG524317 GEK524317 FUO524317 FKS524317 FAW524317 ERA524317 EHE524317 DXI524317 DNM524317 DDQ524317 CTU524317 CJY524317 CAC524317 BQG524317 BGK524317 AWO524317 AMS524317 ACW524317 TA524317 JE524317 B524317 WVQ458781 WLU458781 WBY458781 VSC458781 VIG458781 UYK458781 UOO458781 UES458781 TUW458781 TLA458781 TBE458781 SRI458781 SHM458781 RXQ458781 RNU458781 RDY458781 QUC458781 QKG458781 QAK458781 PQO458781 PGS458781 OWW458781 ONA458781 ODE458781 NTI458781 NJM458781 MZQ458781 MPU458781 MFY458781 LWC458781 LMG458781 LCK458781 KSO458781 KIS458781 JYW458781 JPA458781 JFE458781 IVI458781 ILM458781 IBQ458781 HRU458781 HHY458781 GYC458781 GOG458781 GEK458781 FUO458781 FKS458781 FAW458781 ERA458781 EHE458781 DXI458781 DNM458781 DDQ458781 CTU458781 CJY458781 CAC458781 BQG458781 BGK458781 AWO458781 AMS458781 ACW458781 TA458781 JE458781 B458781 WVQ393245 WLU393245 WBY393245 VSC393245 VIG393245 UYK393245 UOO393245 UES393245 TUW393245 TLA393245 TBE393245 SRI393245 SHM393245 RXQ393245 RNU393245 RDY393245 QUC393245 QKG393245 QAK393245 PQO393245 PGS393245 OWW393245 ONA393245 ODE393245 NTI393245 NJM393245 MZQ393245 MPU393245 MFY393245 LWC393245 LMG393245 LCK393245 KSO393245 KIS393245 JYW393245 JPA393245 JFE393245 IVI393245 ILM393245 IBQ393245 HRU393245 HHY393245 GYC393245 GOG393245 GEK393245 FUO393245 FKS393245 FAW393245 ERA393245 EHE393245 DXI393245 DNM393245 DDQ393245 CTU393245 CJY393245 CAC393245 BQG393245 BGK393245 AWO393245 AMS393245 ACW393245 TA393245 JE393245 B393245 WVQ327709 WLU327709 WBY327709 VSC327709 VIG327709 UYK327709 UOO327709 UES327709 TUW327709 TLA327709 TBE327709 SRI327709 SHM327709 RXQ327709 RNU327709 RDY327709 QUC327709 QKG327709 QAK327709 PQO327709 PGS327709 OWW327709 ONA327709 ODE327709 NTI327709 NJM327709 MZQ327709 MPU327709 MFY327709 LWC327709 LMG327709 LCK327709 KSO327709 KIS327709 JYW327709 JPA327709 JFE327709 IVI327709 ILM327709 IBQ327709 HRU327709 HHY327709 GYC327709 GOG327709 GEK327709 FUO327709 FKS327709 FAW327709 ERA327709 EHE327709 DXI327709 DNM327709 DDQ327709 CTU327709 CJY327709 CAC327709 BQG327709 BGK327709 AWO327709 AMS327709 ACW327709 TA327709 JE327709 B327709 WVQ262173 WLU262173 WBY262173 VSC262173 VIG262173 UYK262173 UOO262173 UES262173 TUW262173 TLA262173 TBE262173 SRI262173 SHM262173 RXQ262173 RNU262173 RDY262173 QUC262173 QKG262173 QAK262173 PQO262173 PGS262173 OWW262173 ONA262173 ODE262173 NTI262173 NJM262173 MZQ262173 MPU262173 MFY262173 LWC262173 LMG262173 LCK262173 KSO262173 KIS262173 JYW262173 JPA262173 JFE262173 IVI262173 ILM262173 IBQ262173 HRU262173 HHY262173 GYC262173 GOG262173 GEK262173 FUO262173 FKS262173 FAW262173 ERA262173 EHE262173 DXI262173 DNM262173 DDQ262173 CTU262173 CJY262173 CAC262173 BQG262173 BGK262173 AWO262173 AMS262173 ACW262173 TA262173 JE262173 B262173 WVQ196637 WLU196637 WBY196637 VSC196637 VIG196637 UYK196637 UOO196637 UES196637 TUW196637 TLA196637 TBE196637 SRI196637 SHM196637 RXQ196637 RNU196637 RDY196637 QUC196637 QKG196637 QAK196637 PQO196637 PGS196637 OWW196637 ONA196637 ODE196637 NTI196637 NJM196637 MZQ196637 MPU196637 MFY196637 LWC196637 LMG196637 LCK196637 KSO196637 KIS196637 JYW196637 JPA196637 JFE196637 IVI196637 ILM196637 IBQ196637 HRU196637 HHY196637 GYC196637 GOG196637 GEK196637 FUO196637 FKS196637 FAW196637 ERA196637 EHE196637 DXI196637 DNM196637 DDQ196637 CTU196637 CJY196637 CAC196637 BQG196637 BGK196637 AWO196637 AMS196637 ACW196637 TA196637 JE196637 B196637 WVQ131101 WLU131101 WBY131101 VSC131101 VIG131101 UYK131101 UOO131101 UES131101 TUW131101 TLA131101 TBE131101 SRI131101 SHM131101 RXQ131101 RNU131101 RDY131101 QUC131101 QKG131101 QAK131101 PQO131101 PGS131101 OWW131101 ONA131101 ODE131101 NTI131101 NJM131101 MZQ131101 MPU131101 MFY131101 LWC131101 LMG131101 LCK131101 KSO131101 KIS131101 JYW131101 JPA131101 JFE131101 IVI131101 ILM131101 IBQ131101 HRU131101 HHY131101 GYC131101 GOG131101 GEK131101 FUO131101 FKS131101 FAW131101 ERA131101 EHE131101 DXI131101 DNM131101 DDQ131101 CTU131101 CJY131101 CAC131101 BQG131101 BGK131101 AWO131101 AMS131101 ACW131101 TA131101 JE131101 B131101 WVQ65565 WLU65565 WBY65565 VSC65565 VIG65565 UYK65565 UOO65565 UES65565 TUW65565 TLA65565 TBE65565 SRI65565 SHM65565 RXQ65565 RNU65565 RDY65565 QUC65565 QKG65565 QAK65565 PQO65565 PGS65565 OWW65565 ONA65565 ODE65565 NTI65565 NJM65565 MZQ65565 MPU65565 MFY65565 LWC65565 LMG65565 LCK65565 KSO65565 KIS65565 JYW65565 JPA65565 JFE65565 IVI65565 ILM65565 IBQ65565 HRU65565 HHY65565 GYC65565 GOG65565 GEK65565 FUO65565 FKS65565 FAW65565 ERA65565 EHE65565 DXI65565 DNM65565 DDQ65565 CTU65565 CJY65565 CAC65565 BQG65565 BGK65565 AWO65565 AMS65565 ACW65565 TA65565 JE65565">
      <formula1>0</formula1>
      <formula2>10000</formula2>
    </dataValidation>
    <dataValidation type="textLength" errorStyle="information" allowBlank="1" showInputMessage="1" error="XLBVal:5=136237_x000d_&#10;" sqref="WVQ983067 JE66 TA66 ACW66 AMS66 AWO66 BGK66 BQG66 CAC66 CJY66 CTU66 DDQ66 DNM66 DXI66 EHE66 ERA66 FAW66 FKS66 FUO66 GEK66 GOG66 GYC66 HHY66 HRU66 IBQ66 ILM66 IVI66 JFE66 JPA66 JYW66 KIS66 KSO66 LCK66 LMG66 LWC66 MFY66 MPU66 MZQ66 NJM66 NTI66 ODE66 ONA66 OWW66 PGS66 PQO66 QAK66 QKG66 QUC66 RDY66 RNU66 RXQ66 SHM66 SRI66 TBE66 TLA66 TUW66 UES66 UOO66 UYK66 VIG66 VSC66 WBY66 WLU66 WVQ66 WLU983067 WBY983067 VSC983067 VIG983067 UYK983067 UOO983067 UES983067 TUW983067 TLA983067 TBE983067 SRI983067 SHM983067 RXQ983067 RNU983067 RDY983067 QUC983067 QKG983067 QAK983067 PQO983067 PGS983067 OWW983067 ONA983067 ODE983067 NTI983067 NJM983067 MZQ983067 MPU983067 MFY983067 LWC983067 LMG983067 LCK983067 KSO983067 KIS983067 JYW983067 JPA983067 JFE983067 IVI983067 ILM983067 IBQ983067 HRU983067 HHY983067 GYC983067 GOG983067 GEK983067 FUO983067 FKS983067 FAW983067 ERA983067 EHE983067 DXI983067 DNM983067 DDQ983067 CTU983067 CJY983067 CAC983067 BQG983067 BGK983067 AWO983067 AMS983067 ACW983067 TA983067 JE983067 B983067 WVQ917531 WLU917531 WBY917531 VSC917531 VIG917531 UYK917531 UOO917531 UES917531 TUW917531 TLA917531 TBE917531 SRI917531 SHM917531 RXQ917531 RNU917531 RDY917531 QUC917531 QKG917531 QAK917531 PQO917531 PGS917531 OWW917531 ONA917531 ODE917531 NTI917531 NJM917531 MZQ917531 MPU917531 MFY917531 LWC917531 LMG917531 LCK917531 KSO917531 KIS917531 JYW917531 JPA917531 JFE917531 IVI917531 ILM917531 IBQ917531 HRU917531 HHY917531 GYC917531 GOG917531 GEK917531 FUO917531 FKS917531 FAW917531 ERA917531 EHE917531 DXI917531 DNM917531 DDQ917531 CTU917531 CJY917531 CAC917531 BQG917531 BGK917531 AWO917531 AMS917531 ACW917531 TA917531 JE917531 B917531 WVQ851995 WLU851995 WBY851995 VSC851995 VIG851995 UYK851995 UOO851995 UES851995 TUW851995 TLA851995 TBE851995 SRI851995 SHM851995 RXQ851995 RNU851995 RDY851995 QUC851995 QKG851995 QAK851995 PQO851995 PGS851995 OWW851995 ONA851995 ODE851995 NTI851995 NJM851995 MZQ851995 MPU851995 MFY851995 LWC851995 LMG851995 LCK851995 KSO851995 KIS851995 JYW851995 JPA851995 JFE851995 IVI851995 ILM851995 IBQ851995 HRU851995 HHY851995 GYC851995 GOG851995 GEK851995 FUO851995 FKS851995 FAW851995 ERA851995 EHE851995 DXI851995 DNM851995 DDQ851995 CTU851995 CJY851995 CAC851995 BQG851995 BGK851995 AWO851995 AMS851995 ACW851995 TA851995 JE851995 B851995 WVQ786459 WLU786459 WBY786459 VSC786459 VIG786459 UYK786459 UOO786459 UES786459 TUW786459 TLA786459 TBE786459 SRI786459 SHM786459 RXQ786459 RNU786459 RDY786459 QUC786459 QKG786459 QAK786459 PQO786459 PGS786459 OWW786459 ONA786459 ODE786459 NTI786459 NJM786459 MZQ786459 MPU786459 MFY786459 LWC786459 LMG786459 LCK786459 KSO786459 KIS786459 JYW786459 JPA786459 JFE786459 IVI786459 ILM786459 IBQ786459 HRU786459 HHY786459 GYC786459 GOG786459 GEK786459 FUO786459 FKS786459 FAW786459 ERA786459 EHE786459 DXI786459 DNM786459 DDQ786459 CTU786459 CJY786459 CAC786459 BQG786459 BGK786459 AWO786459 AMS786459 ACW786459 TA786459 JE786459 B786459 WVQ720923 WLU720923 WBY720923 VSC720923 VIG720923 UYK720923 UOO720923 UES720923 TUW720923 TLA720923 TBE720923 SRI720923 SHM720923 RXQ720923 RNU720923 RDY720923 QUC720923 QKG720923 QAK720923 PQO720923 PGS720923 OWW720923 ONA720923 ODE720923 NTI720923 NJM720923 MZQ720923 MPU720923 MFY720923 LWC720923 LMG720923 LCK720923 KSO720923 KIS720923 JYW720923 JPA720923 JFE720923 IVI720923 ILM720923 IBQ720923 HRU720923 HHY720923 GYC720923 GOG720923 GEK720923 FUO720923 FKS720923 FAW720923 ERA720923 EHE720923 DXI720923 DNM720923 DDQ720923 CTU720923 CJY720923 CAC720923 BQG720923 BGK720923 AWO720923 AMS720923 ACW720923 TA720923 JE720923 B720923 WVQ655387 WLU655387 WBY655387 VSC655387 VIG655387 UYK655387 UOO655387 UES655387 TUW655387 TLA655387 TBE655387 SRI655387 SHM655387 RXQ655387 RNU655387 RDY655387 QUC655387 QKG655387 QAK655387 PQO655387 PGS655387 OWW655387 ONA655387 ODE655387 NTI655387 NJM655387 MZQ655387 MPU655387 MFY655387 LWC655387 LMG655387 LCK655387 KSO655387 KIS655387 JYW655387 JPA655387 JFE655387 IVI655387 ILM655387 IBQ655387 HRU655387 HHY655387 GYC655387 GOG655387 GEK655387 FUO655387 FKS655387 FAW655387 ERA655387 EHE655387 DXI655387 DNM655387 DDQ655387 CTU655387 CJY655387 CAC655387 BQG655387 BGK655387 AWO655387 AMS655387 ACW655387 TA655387 JE655387 B655387 WVQ589851 WLU589851 WBY589851 VSC589851 VIG589851 UYK589851 UOO589851 UES589851 TUW589851 TLA589851 TBE589851 SRI589851 SHM589851 RXQ589851 RNU589851 RDY589851 QUC589851 QKG589851 QAK589851 PQO589851 PGS589851 OWW589851 ONA589851 ODE589851 NTI589851 NJM589851 MZQ589851 MPU589851 MFY589851 LWC589851 LMG589851 LCK589851 KSO589851 KIS589851 JYW589851 JPA589851 JFE589851 IVI589851 ILM589851 IBQ589851 HRU589851 HHY589851 GYC589851 GOG589851 GEK589851 FUO589851 FKS589851 FAW589851 ERA589851 EHE589851 DXI589851 DNM589851 DDQ589851 CTU589851 CJY589851 CAC589851 BQG589851 BGK589851 AWO589851 AMS589851 ACW589851 TA589851 JE589851 B589851 WVQ524315 WLU524315 WBY524315 VSC524315 VIG524315 UYK524315 UOO524315 UES524315 TUW524315 TLA524315 TBE524315 SRI524315 SHM524315 RXQ524315 RNU524315 RDY524315 QUC524315 QKG524315 QAK524315 PQO524315 PGS524315 OWW524315 ONA524315 ODE524315 NTI524315 NJM524315 MZQ524315 MPU524315 MFY524315 LWC524315 LMG524315 LCK524315 KSO524315 KIS524315 JYW524315 JPA524315 JFE524315 IVI524315 ILM524315 IBQ524315 HRU524315 HHY524315 GYC524315 GOG524315 GEK524315 FUO524315 FKS524315 FAW524315 ERA524315 EHE524315 DXI524315 DNM524315 DDQ524315 CTU524315 CJY524315 CAC524315 BQG524315 BGK524315 AWO524315 AMS524315 ACW524315 TA524315 JE524315 B524315 WVQ458779 WLU458779 WBY458779 VSC458779 VIG458779 UYK458779 UOO458779 UES458779 TUW458779 TLA458779 TBE458779 SRI458779 SHM458779 RXQ458779 RNU458779 RDY458779 QUC458779 QKG458779 QAK458779 PQO458779 PGS458779 OWW458779 ONA458779 ODE458779 NTI458779 NJM458779 MZQ458779 MPU458779 MFY458779 LWC458779 LMG458779 LCK458779 KSO458779 KIS458779 JYW458779 JPA458779 JFE458779 IVI458779 ILM458779 IBQ458779 HRU458779 HHY458779 GYC458779 GOG458779 GEK458779 FUO458779 FKS458779 FAW458779 ERA458779 EHE458779 DXI458779 DNM458779 DDQ458779 CTU458779 CJY458779 CAC458779 BQG458779 BGK458779 AWO458779 AMS458779 ACW458779 TA458779 JE458779 B458779 WVQ393243 WLU393243 WBY393243 VSC393243 VIG393243 UYK393243 UOO393243 UES393243 TUW393243 TLA393243 TBE393243 SRI393243 SHM393243 RXQ393243 RNU393243 RDY393243 QUC393243 QKG393243 QAK393243 PQO393243 PGS393243 OWW393243 ONA393243 ODE393243 NTI393243 NJM393243 MZQ393243 MPU393243 MFY393243 LWC393243 LMG393243 LCK393243 KSO393243 KIS393243 JYW393243 JPA393243 JFE393243 IVI393243 ILM393243 IBQ393243 HRU393243 HHY393243 GYC393243 GOG393243 GEK393243 FUO393243 FKS393243 FAW393243 ERA393243 EHE393243 DXI393243 DNM393243 DDQ393243 CTU393243 CJY393243 CAC393243 BQG393243 BGK393243 AWO393243 AMS393243 ACW393243 TA393243 JE393243 B393243 WVQ327707 WLU327707 WBY327707 VSC327707 VIG327707 UYK327707 UOO327707 UES327707 TUW327707 TLA327707 TBE327707 SRI327707 SHM327707 RXQ327707 RNU327707 RDY327707 QUC327707 QKG327707 QAK327707 PQO327707 PGS327707 OWW327707 ONA327707 ODE327707 NTI327707 NJM327707 MZQ327707 MPU327707 MFY327707 LWC327707 LMG327707 LCK327707 KSO327707 KIS327707 JYW327707 JPA327707 JFE327707 IVI327707 ILM327707 IBQ327707 HRU327707 HHY327707 GYC327707 GOG327707 GEK327707 FUO327707 FKS327707 FAW327707 ERA327707 EHE327707 DXI327707 DNM327707 DDQ327707 CTU327707 CJY327707 CAC327707 BQG327707 BGK327707 AWO327707 AMS327707 ACW327707 TA327707 JE327707 B327707 WVQ262171 WLU262171 WBY262171 VSC262171 VIG262171 UYK262171 UOO262171 UES262171 TUW262171 TLA262171 TBE262171 SRI262171 SHM262171 RXQ262171 RNU262171 RDY262171 QUC262171 QKG262171 QAK262171 PQO262171 PGS262171 OWW262171 ONA262171 ODE262171 NTI262171 NJM262171 MZQ262171 MPU262171 MFY262171 LWC262171 LMG262171 LCK262171 KSO262171 KIS262171 JYW262171 JPA262171 JFE262171 IVI262171 ILM262171 IBQ262171 HRU262171 HHY262171 GYC262171 GOG262171 GEK262171 FUO262171 FKS262171 FAW262171 ERA262171 EHE262171 DXI262171 DNM262171 DDQ262171 CTU262171 CJY262171 CAC262171 BQG262171 BGK262171 AWO262171 AMS262171 ACW262171 TA262171 JE262171 B262171 WVQ196635 WLU196635 WBY196635 VSC196635 VIG196635 UYK196635 UOO196635 UES196635 TUW196635 TLA196635 TBE196635 SRI196635 SHM196635 RXQ196635 RNU196635 RDY196635 QUC196635 QKG196635 QAK196635 PQO196635 PGS196635 OWW196635 ONA196635 ODE196635 NTI196635 NJM196635 MZQ196635 MPU196635 MFY196635 LWC196635 LMG196635 LCK196635 KSO196635 KIS196635 JYW196635 JPA196635 JFE196635 IVI196635 ILM196635 IBQ196635 HRU196635 HHY196635 GYC196635 GOG196635 GEK196635 FUO196635 FKS196635 FAW196635 ERA196635 EHE196635 DXI196635 DNM196635 DDQ196635 CTU196635 CJY196635 CAC196635 BQG196635 BGK196635 AWO196635 AMS196635 ACW196635 TA196635 JE196635 B196635 WVQ131099 WLU131099 WBY131099 VSC131099 VIG131099 UYK131099 UOO131099 UES131099 TUW131099 TLA131099 TBE131099 SRI131099 SHM131099 RXQ131099 RNU131099 RDY131099 QUC131099 QKG131099 QAK131099 PQO131099 PGS131099 OWW131099 ONA131099 ODE131099 NTI131099 NJM131099 MZQ131099 MPU131099 MFY131099 LWC131099 LMG131099 LCK131099 KSO131099 KIS131099 JYW131099 JPA131099 JFE131099 IVI131099 ILM131099 IBQ131099 HRU131099 HHY131099 GYC131099 GOG131099 GEK131099 FUO131099 FKS131099 FAW131099 ERA131099 EHE131099 DXI131099 DNM131099 DDQ131099 CTU131099 CJY131099 CAC131099 BQG131099 BGK131099 AWO131099 AMS131099 ACW131099 TA131099 JE131099 B131099 WVQ65563 WLU65563 WBY65563 VSC65563 VIG65563 UYK65563 UOO65563 UES65563 TUW65563 TLA65563 TBE65563 SRI65563 SHM65563 RXQ65563 RNU65563 RDY65563 QUC65563 QKG65563 QAK65563 PQO65563 PGS65563 OWW65563 ONA65563 ODE65563 NTI65563 NJM65563 MZQ65563 MPU65563 MFY65563 LWC65563 LMG65563 LCK65563 KSO65563 KIS65563 JYW65563 JPA65563 JFE65563 IVI65563 ILM65563 IBQ65563 HRU65563 HHY65563 GYC65563 GOG65563 GEK65563 FUO65563 FKS65563 FAW65563 ERA65563 EHE65563 DXI65563 DNM65563 DDQ65563 CTU65563 CJY65563 CAC65563 BQG65563 BGK65563 AWO65563 AMS65563 ACW65563 TA65563 JE65563 B65563 WVQ22 WLU22 WBY22 VSC22 VIG22 UYK22 UOO22 UES22 TUW22 TLA22 TBE22 SRI22 SHM22 RXQ22 RNU22 RDY22 QUC22 QKG22 QAK22 PQO22 PGS22 OWW22 ONA22 ODE22 NTI22 NJM22 MZQ22 MPU22 MFY22 LWC22 LMG22 LCK22 KSO22 KIS22 JYW22 JPA22 JFE22 IVI22 ILM22 IBQ22 HRU22 HHY22 GYC22 GOG22 GEK22 FUO22 FKS22 FAW22 ERA22 EHE22 DXI22 DNM22 DDQ22 CTU22 CJY22 CAC22 BQG22 BGK22 AWO22 AMS22 ACW22 TA22 JE22">
      <formula1>0</formula1>
      <formula2>10000</formula2>
    </dataValidation>
    <dataValidation type="textLength" errorStyle="information" allowBlank="1" showInputMessage="1" error="XLBVal:5=0.208576520401917_x000d_&#10;" sqref="WVR983067 C66:D66 JF66 TB66 ACX66 AMT66 AWP66 BGL66 BQH66 CAD66 CJZ66 CTV66 DDR66 DNN66 DXJ66 EHF66 ERB66 FAX66 FKT66 FUP66 GEL66 GOH66 GYD66 HHZ66 HRV66 IBR66 ILN66 IVJ66 JFF66 JPB66 JYX66 KIT66 KSP66 LCL66 LMH66 LWD66 MFZ66 MPV66 MZR66 NJN66 NTJ66 ODF66 ONB66 OWX66 PGT66 PQP66 QAL66 QKH66 QUD66 RDZ66 RNV66 RXR66 SHN66 SRJ66 TBF66 TLB66 TUX66 UET66 UOP66 UYL66 VIH66 VSD66 WBZ66 WLV66 WVR66 WLV983067 WBZ983067 VSD983067 VIH983067 UYL983067 UOP983067 UET983067 TUX983067 TLB983067 TBF983067 SRJ983067 SHN983067 RXR983067 RNV983067 RDZ983067 QUD983067 QKH983067 QAL983067 PQP983067 PGT983067 OWX983067 ONB983067 ODF983067 NTJ983067 NJN983067 MZR983067 MPV983067 MFZ983067 LWD983067 LMH983067 LCL983067 KSP983067 KIT983067 JYX983067 JPB983067 JFF983067 IVJ983067 ILN983067 IBR983067 HRV983067 HHZ983067 GYD983067 GOH983067 GEL983067 FUP983067 FKT983067 FAX983067 ERB983067 EHF983067 DXJ983067 DNN983067 DDR983067 CTV983067 CJZ983067 CAD983067 BQH983067 BGL983067 AWP983067 AMT983067 ACX983067 TB983067 JF983067 C983067:D983067 WVR917531 WLV917531 WBZ917531 VSD917531 VIH917531 UYL917531 UOP917531 UET917531 TUX917531 TLB917531 TBF917531 SRJ917531 SHN917531 RXR917531 RNV917531 RDZ917531 QUD917531 QKH917531 QAL917531 PQP917531 PGT917531 OWX917531 ONB917531 ODF917531 NTJ917531 NJN917531 MZR917531 MPV917531 MFZ917531 LWD917531 LMH917531 LCL917531 KSP917531 KIT917531 JYX917531 JPB917531 JFF917531 IVJ917531 ILN917531 IBR917531 HRV917531 HHZ917531 GYD917531 GOH917531 GEL917531 FUP917531 FKT917531 FAX917531 ERB917531 EHF917531 DXJ917531 DNN917531 DDR917531 CTV917531 CJZ917531 CAD917531 BQH917531 BGL917531 AWP917531 AMT917531 ACX917531 TB917531 JF917531 C917531:D917531 WVR851995 WLV851995 WBZ851995 VSD851995 VIH851995 UYL851995 UOP851995 UET851995 TUX851995 TLB851995 TBF851995 SRJ851995 SHN851995 RXR851995 RNV851995 RDZ851995 QUD851995 QKH851995 QAL851995 PQP851995 PGT851995 OWX851995 ONB851995 ODF851995 NTJ851995 NJN851995 MZR851995 MPV851995 MFZ851995 LWD851995 LMH851995 LCL851995 KSP851995 KIT851995 JYX851995 JPB851995 JFF851995 IVJ851995 ILN851995 IBR851995 HRV851995 HHZ851995 GYD851995 GOH851995 GEL851995 FUP851995 FKT851995 FAX851995 ERB851995 EHF851995 DXJ851995 DNN851995 DDR851995 CTV851995 CJZ851995 CAD851995 BQH851995 BGL851995 AWP851995 AMT851995 ACX851995 TB851995 JF851995 C851995:D851995 WVR786459 WLV786459 WBZ786459 VSD786459 VIH786459 UYL786459 UOP786459 UET786459 TUX786459 TLB786459 TBF786459 SRJ786459 SHN786459 RXR786459 RNV786459 RDZ786459 QUD786459 QKH786459 QAL786459 PQP786459 PGT786459 OWX786459 ONB786459 ODF786459 NTJ786459 NJN786459 MZR786459 MPV786459 MFZ786459 LWD786459 LMH786459 LCL786459 KSP786459 KIT786459 JYX786459 JPB786459 JFF786459 IVJ786459 ILN786459 IBR786459 HRV786459 HHZ786459 GYD786459 GOH786459 GEL786459 FUP786459 FKT786459 FAX786459 ERB786459 EHF786459 DXJ786459 DNN786459 DDR786459 CTV786459 CJZ786459 CAD786459 BQH786459 BGL786459 AWP786459 AMT786459 ACX786459 TB786459 JF786459 C786459:D786459 WVR720923 WLV720923 WBZ720923 VSD720923 VIH720923 UYL720923 UOP720923 UET720923 TUX720923 TLB720923 TBF720923 SRJ720923 SHN720923 RXR720923 RNV720923 RDZ720923 QUD720923 QKH720923 QAL720923 PQP720923 PGT720923 OWX720923 ONB720923 ODF720923 NTJ720923 NJN720923 MZR720923 MPV720923 MFZ720923 LWD720923 LMH720923 LCL720923 KSP720923 KIT720923 JYX720923 JPB720923 JFF720923 IVJ720923 ILN720923 IBR720923 HRV720923 HHZ720923 GYD720923 GOH720923 GEL720923 FUP720923 FKT720923 FAX720923 ERB720923 EHF720923 DXJ720923 DNN720923 DDR720923 CTV720923 CJZ720923 CAD720923 BQH720923 BGL720923 AWP720923 AMT720923 ACX720923 TB720923 JF720923 C720923:D720923 WVR655387 WLV655387 WBZ655387 VSD655387 VIH655387 UYL655387 UOP655387 UET655387 TUX655387 TLB655387 TBF655387 SRJ655387 SHN655387 RXR655387 RNV655387 RDZ655387 QUD655387 QKH655387 QAL655387 PQP655387 PGT655387 OWX655387 ONB655387 ODF655387 NTJ655387 NJN655387 MZR655387 MPV655387 MFZ655387 LWD655387 LMH655387 LCL655387 KSP655387 KIT655387 JYX655387 JPB655387 JFF655387 IVJ655387 ILN655387 IBR655387 HRV655387 HHZ655387 GYD655387 GOH655387 GEL655387 FUP655387 FKT655387 FAX655387 ERB655387 EHF655387 DXJ655387 DNN655387 DDR655387 CTV655387 CJZ655387 CAD655387 BQH655387 BGL655387 AWP655387 AMT655387 ACX655387 TB655387 JF655387 C655387:D655387 WVR589851 WLV589851 WBZ589851 VSD589851 VIH589851 UYL589851 UOP589851 UET589851 TUX589851 TLB589851 TBF589851 SRJ589851 SHN589851 RXR589851 RNV589851 RDZ589851 QUD589851 QKH589851 QAL589851 PQP589851 PGT589851 OWX589851 ONB589851 ODF589851 NTJ589851 NJN589851 MZR589851 MPV589851 MFZ589851 LWD589851 LMH589851 LCL589851 KSP589851 KIT589851 JYX589851 JPB589851 JFF589851 IVJ589851 ILN589851 IBR589851 HRV589851 HHZ589851 GYD589851 GOH589851 GEL589851 FUP589851 FKT589851 FAX589851 ERB589851 EHF589851 DXJ589851 DNN589851 DDR589851 CTV589851 CJZ589851 CAD589851 BQH589851 BGL589851 AWP589851 AMT589851 ACX589851 TB589851 JF589851 C589851:D589851 WVR524315 WLV524315 WBZ524315 VSD524315 VIH524315 UYL524315 UOP524315 UET524315 TUX524315 TLB524315 TBF524315 SRJ524315 SHN524315 RXR524315 RNV524315 RDZ524315 QUD524315 QKH524315 QAL524315 PQP524315 PGT524315 OWX524315 ONB524315 ODF524315 NTJ524315 NJN524315 MZR524315 MPV524315 MFZ524315 LWD524315 LMH524315 LCL524315 KSP524315 KIT524315 JYX524315 JPB524315 JFF524315 IVJ524315 ILN524315 IBR524315 HRV524315 HHZ524315 GYD524315 GOH524315 GEL524315 FUP524315 FKT524315 FAX524315 ERB524315 EHF524315 DXJ524315 DNN524315 DDR524315 CTV524315 CJZ524315 CAD524315 BQH524315 BGL524315 AWP524315 AMT524315 ACX524315 TB524315 JF524315 C524315:D524315 WVR458779 WLV458779 WBZ458779 VSD458779 VIH458779 UYL458779 UOP458779 UET458779 TUX458779 TLB458779 TBF458779 SRJ458779 SHN458779 RXR458779 RNV458779 RDZ458779 QUD458779 QKH458779 QAL458779 PQP458779 PGT458779 OWX458779 ONB458779 ODF458779 NTJ458779 NJN458779 MZR458779 MPV458779 MFZ458779 LWD458779 LMH458779 LCL458779 KSP458779 KIT458779 JYX458779 JPB458779 JFF458779 IVJ458779 ILN458779 IBR458779 HRV458779 HHZ458779 GYD458779 GOH458779 GEL458779 FUP458779 FKT458779 FAX458779 ERB458779 EHF458779 DXJ458779 DNN458779 DDR458779 CTV458779 CJZ458779 CAD458779 BQH458779 BGL458779 AWP458779 AMT458779 ACX458779 TB458779 JF458779 C458779:D458779 WVR393243 WLV393243 WBZ393243 VSD393243 VIH393243 UYL393243 UOP393243 UET393243 TUX393243 TLB393243 TBF393243 SRJ393243 SHN393243 RXR393243 RNV393243 RDZ393243 QUD393243 QKH393243 QAL393243 PQP393243 PGT393243 OWX393243 ONB393243 ODF393243 NTJ393243 NJN393243 MZR393243 MPV393243 MFZ393243 LWD393243 LMH393243 LCL393243 KSP393243 KIT393243 JYX393243 JPB393243 JFF393243 IVJ393243 ILN393243 IBR393243 HRV393243 HHZ393243 GYD393243 GOH393243 GEL393243 FUP393243 FKT393243 FAX393243 ERB393243 EHF393243 DXJ393243 DNN393243 DDR393243 CTV393243 CJZ393243 CAD393243 BQH393243 BGL393243 AWP393243 AMT393243 ACX393243 TB393243 JF393243 C393243:D393243 WVR327707 WLV327707 WBZ327707 VSD327707 VIH327707 UYL327707 UOP327707 UET327707 TUX327707 TLB327707 TBF327707 SRJ327707 SHN327707 RXR327707 RNV327707 RDZ327707 QUD327707 QKH327707 QAL327707 PQP327707 PGT327707 OWX327707 ONB327707 ODF327707 NTJ327707 NJN327707 MZR327707 MPV327707 MFZ327707 LWD327707 LMH327707 LCL327707 KSP327707 KIT327707 JYX327707 JPB327707 JFF327707 IVJ327707 ILN327707 IBR327707 HRV327707 HHZ327707 GYD327707 GOH327707 GEL327707 FUP327707 FKT327707 FAX327707 ERB327707 EHF327707 DXJ327707 DNN327707 DDR327707 CTV327707 CJZ327707 CAD327707 BQH327707 BGL327707 AWP327707 AMT327707 ACX327707 TB327707 JF327707 C327707:D327707 WVR262171 WLV262171 WBZ262171 VSD262171 VIH262171 UYL262171 UOP262171 UET262171 TUX262171 TLB262171 TBF262171 SRJ262171 SHN262171 RXR262171 RNV262171 RDZ262171 QUD262171 QKH262171 QAL262171 PQP262171 PGT262171 OWX262171 ONB262171 ODF262171 NTJ262171 NJN262171 MZR262171 MPV262171 MFZ262171 LWD262171 LMH262171 LCL262171 KSP262171 KIT262171 JYX262171 JPB262171 JFF262171 IVJ262171 ILN262171 IBR262171 HRV262171 HHZ262171 GYD262171 GOH262171 GEL262171 FUP262171 FKT262171 FAX262171 ERB262171 EHF262171 DXJ262171 DNN262171 DDR262171 CTV262171 CJZ262171 CAD262171 BQH262171 BGL262171 AWP262171 AMT262171 ACX262171 TB262171 JF262171 C262171:D262171 WVR196635 WLV196635 WBZ196635 VSD196635 VIH196635 UYL196635 UOP196635 UET196635 TUX196635 TLB196635 TBF196635 SRJ196635 SHN196635 RXR196635 RNV196635 RDZ196635 QUD196635 QKH196635 QAL196635 PQP196635 PGT196635 OWX196635 ONB196635 ODF196635 NTJ196635 NJN196635 MZR196635 MPV196635 MFZ196635 LWD196635 LMH196635 LCL196635 KSP196635 KIT196635 JYX196635 JPB196635 JFF196635 IVJ196635 ILN196635 IBR196635 HRV196635 HHZ196635 GYD196635 GOH196635 GEL196635 FUP196635 FKT196635 FAX196635 ERB196635 EHF196635 DXJ196635 DNN196635 DDR196635 CTV196635 CJZ196635 CAD196635 BQH196635 BGL196635 AWP196635 AMT196635 ACX196635 TB196635 JF196635 C196635:D196635 WVR131099 WLV131099 WBZ131099 VSD131099 VIH131099 UYL131099 UOP131099 UET131099 TUX131099 TLB131099 TBF131099 SRJ131099 SHN131099 RXR131099 RNV131099 RDZ131099 QUD131099 QKH131099 QAL131099 PQP131099 PGT131099 OWX131099 ONB131099 ODF131099 NTJ131099 NJN131099 MZR131099 MPV131099 MFZ131099 LWD131099 LMH131099 LCL131099 KSP131099 KIT131099 JYX131099 JPB131099 JFF131099 IVJ131099 ILN131099 IBR131099 HRV131099 HHZ131099 GYD131099 GOH131099 GEL131099 FUP131099 FKT131099 FAX131099 ERB131099 EHF131099 DXJ131099 DNN131099 DDR131099 CTV131099 CJZ131099 CAD131099 BQH131099 BGL131099 AWP131099 AMT131099 ACX131099 TB131099 JF131099 C131099:D131099 WVR65563 WLV65563 WBZ65563 VSD65563 VIH65563 UYL65563 UOP65563 UET65563 TUX65563 TLB65563 TBF65563 SRJ65563 SHN65563 RXR65563 RNV65563 RDZ65563 QUD65563 QKH65563 QAL65563 PQP65563 PGT65563 OWX65563 ONB65563 ODF65563 NTJ65563 NJN65563 MZR65563 MPV65563 MFZ65563 LWD65563 LMH65563 LCL65563 KSP65563 KIT65563 JYX65563 JPB65563 JFF65563 IVJ65563 ILN65563 IBR65563 HRV65563 HHZ65563 GYD65563 GOH65563 GEL65563 FUP65563 FKT65563 FAX65563 ERB65563 EHF65563 DXJ65563 DNN65563 DDR65563 CTV65563 CJZ65563 CAD65563 BQH65563 BGL65563 AWP65563 AMT65563 ACX65563 TB65563 JF65563 C65563:D65563 WVR22 WLV22 WBZ22 VSD22 VIH22 UYL22 UOP22 UET22 TUX22 TLB22 TBF22 SRJ22 SHN22 RXR22 RNV22 RDZ22 QUD22 QKH22 QAL22 PQP22 PGT22 OWX22 ONB22 ODF22 NTJ22 NJN22 MZR22 MPV22 MFZ22 LWD22 LMH22 LCL22 KSP22 KIT22 JYX22 JPB22 JFF22 IVJ22 ILN22 IBR22 HRV22 HHZ22 GYD22 GOH22 GEL22 FUP22 FKT22 FAX22 ERB22 EHF22 DXJ22 DNN22 DDR22 CTV22 CJZ22 CAD22 BQH22 BGL22 AWP22 AMT22 ACX22 TB22 JF22">
      <formula1>0</formula1>
      <formula2>10000</formula2>
    </dataValidation>
    <dataValidation type="textLength" errorStyle="information" allowBlank="1" showInputMessage="1" error="XLBVal:5=11435_x000d_&#10;" sqref="WVQ983068 B67 WVQ67 WLU67 WBY67 VSC67 VIG67 UYK67 UOO67 UES67 TUW67 TLA67 TBE67 SRI67 SHM67 RXQ67 RNU67 RDY67 QUC67 QKG67 QAK67 PQO67 PGS67 OWW67 ONA67 ODE67 NTI67 NJM67 MZQ67 MPU67 MFY67 LWC67 LMG67 LCK67 KSO67 KIS67 JYW67 JPA67 JFE67 IVI67 ILM67 IBQ67 HRU67 HHY67 GYC67 GOG67 GEK67 FUO67 FKS67 FAW67 ERA67 EHE67 DXI67 DNM67 DDQ67 CTU67 CJY67 CAC67 BQG67 BGK67 AWO67 AMS67 ACW67 TA67 JE67 WLU983068 WBY983068 VSC983068 VIG983068 UYK983068 UOO983068 UES983068 TUW983068 TLA983068 TBE983068 SRI983068 SHM983068 RXQ983068 RNU983068 RDY983068 QUC983068 QKG983068 QAK983068 PQO983068 PGS983068 OWW983068 ONA983068 ODE983068 NTI983068 NJM983068 MZQ983068 MPU983068 MFY983068 LWC983068 LMG983068 LCK983068 KSO983068 KIS983068 JYW983068 JPA983068 JFE983068 IVI983068 ILM983068 IBQ983068 HRU983068 HHY983068 GYC983068 GOG983068 GEK983068 FUO983068 FKS983068 FAW983068 ERA983068 EHE983068 DXI983068 DNM983068 DDQ983068 CTU983068 CJY983068 CAC983068 BQG983068 BGK983068 AWO983068 AMS983068 ACW983068 TA983068 JE983068 B983068 WVQ917532 WLU917532 WBY917532 VSC917532 VIG917532 UYK917532 UOO917532 UES917532 TUW917532 TLA917532 TBE917532 SRI917532 SHM917532 RXQ917532 RNU917532 RDY917532 QUC917532 QKG917532 QAK917532 PQO917532 PGS917532 OWW917532 ONA917532 ODE917532 NTI917532 NJM917532 MZQ917532 MPU917532 MFY917532 LWC917532 LMG917532 LCK917532 KSO917532 KIS917532 JYW917532 JPA917532 JFE917532 IVI917532 ILM917532 IBQ917532 HRU917532 HHY917532 GYC917532 GOG917532 GEK917532 FUO917532 FKS917532 FAW917532 ERA917532 EHE917532 DXI917532 DNM917532 DDQ917532 CTU917532 CJY917532 CAC917532 BQG917532 BGK917532 AWO917532 AMS917532 ACW917532 TA917532 JE917532 B917532 WVQ851996 WLU851996 WBY851996 VSC851996 VIG851996 UYK851996 UOO851996 UES851996 TUW851996 TLA851996 TBE851996 SRI851996 SHM851996 RXQ851996 RNU851996 RDY851996 QUC851996 QKG851996 QAK851996 PQO851996 PGS851996 OWW851996 ONA851996 ODE851996 NTI851996 NJM851996 MZQ851996 MPU851996 MFY851996 LWC851996 LMG851996 LCK851996 KSO851996 KIS851996 JYW851996 JPA851996 JFE851996 IVI851996 ILM851996 IBQ851996 HRU851996 HHY851996 GYC851996 GOG851996 GEK851996 FUO851996 FKS851996 FAW851996 ERA851996 EHE851996 DXI851996 DNM851996 DDQ851996 CTU851996 CJY851996 CAC851996 BQG851996 BGK851996 AWO851996 AMS851996 ACW851996 TA851996 JE851996 B851996 WVQ786460 WLU786460 WBY786460 VSC786460 VIG786460 UYK786460 UOO786460 UES786460 TUW786460 TLA786460 TBE786460 SRI786460 SHM786460 RXQ786460 RNU786460 RDY786460 QUC786460 QKG786460 QAK786460 PQO786460 PGS786460 OWW786460 ONA786460 ODE786460 NTI786460 NJM786460 MZQ786460 MPU786460 MFY786460 LWC786460 LMG786460 LCK786460 KSO786460 KIS786460 JYW786460 JPA786460 JFE786460 IVI786460 ILM786460 IBQ786460 HRU786460 HHY786460 GYC786460 GOG786460 GEK786460 FUO786460 FKS786460 FAW786460 ERA786460 EHE786460 DXI786460 DNM786460 DDQ786460 CTU786460 CJY786460 CAC786460 BQG786460 BGK786460 AWO786460 AMS786460 ACW786460 TA786460 JE786460 B786460 WVQ720924 WLU720924 WBY720924 VSC720924 VIG720924 UYK720924 UOO720924 UES720924 TUW720924 TLA720924 TBE720924 SRI720924 SHM720924 RXQ720924 RNU720924 RDY720924 QUC720924 QKG720924 QAK720924 PQO720924 PGS720924 OWW720924 ONA720924 ODE720924 NTI720924 NJM720924 MZQ720924 MPU720924 MFY720924 LWC720924 LMG720924 LCK720924 KSO720924 KIS720924 JYW720924 JPA720924 JFE720924 IVI720924 ILM720924 IBQ720924 HRU720924 HHY720924 GYC720924 GOG720924 GEK720924 FUO720924 FKS720924 FAW720924 ERA720924 EHE720924 DXI720924 DNM720924 DDQ720924 CTU720924 CJY720924 CAC720924 BQG720924 BGK720924 AWO720924 AMS720924 ACW720924 TA720924 JE720924 B720924 WVQ655388 WLU655388 WBY655388 VSC655388 VIG655388 UYK655388 UOO655388 UES655388 TUW655388 TLA655388 TBE655388 SRI655388 SHM655388 RXQ655388 RNU655388 RDY655388 QUC655388 QKG655388 QAK655388 PQO655388 PGS655388 OWW655388 ONA655388 ODE655388 NTI655388 NJM655388 MZQ655388 MPU655388 MFY655388 LWC655388 LMG655388 LCK655388 KSO655388 KIS655388 JYW655388 JPA655388 JFE655388 IVI655388 ILM655388 IBQ655388 HRU655388 HHY655388 GYC655388 GOG655388 GEK655388 FUO655388 FKS655388 FAW655388 ERA655388 EHE655388 DXI655388 DNM655388 DDQ655388 CTU655388 CJY655388 CAC655388 BQG655388 BGK655388 AWO655388 AMS655388 ACW655388 TA655388 JE655388 B655388 WVQ589852 WLU589852 WBY589852 VSC589852 VIG589852 UYK589852 UOO589852 UES589852 TUW589852 TLA589852 TBE589852 SRI589852 SHM589852 RXQ589852 RNU589852 RDY589852 QUC589852 QKG589852 QAK589852 PQO589852 PGS589852 OWW589852 ONA589852 ODE589852 NTI589852 NJM589852 MZQ589852 MPU589852 MFY589852 LWC589852 LMG589852 LCK589852 KSO589852 KIS589852 JYW589852 JPA589852 JFE589852 IVI589852 ILM589852 IBQ589852 HRU589852 HHY589852 GYC589852 GOG589852 GEK589852 FUO589852 FKS589852 FAW589852 ERA589852 EHE589852 DXI589852 DNM589852 DDQ589852 CTU589852 CJY589852 CAC589852 BQG589852 BGK589852 AWO589852 AMS589852 ACW589852 TA589852 JE589852 B589852 WVQ524316 WLU524316 WBY524316 VSC524316 VIG524316 UYK524316 UOO524316 UES524316 TUW524316 TLA524316 TBE524316 SRI524316 SHM524316 RXQ524316 RNU524316 RDY524316 QUC524316 QKG524316 QAK524316 PQO524316 PGS524316 OWW524316 ONA524316 ODE524316 NTI524316 NJM524316 MZQ524316 MPU524316 MFY524316 LWC524316 LMG524316 LCK524316 KSO524316 KIS524316 JYW524316 JPA524316 JFE524316 IVI524316 ILM524316 IBQ524316 HRU524316 HHY524316 GYC524316 GOG524316 GEK524316 FUO524316 FKS524316 FAW524316 ERA524316 EHE524316 DXI524316 DNM524316 DDQ524316 CTU524316 CJY524316 CAC524316 BQG524316 BGK524316 AWO524316 AMS524316 ACW524316 TA524316 JE524316 B524316 WVQ458780 WLU458780 WBY458780 VSC458780 VIG458780 UYK458780 UOO458780 UES458780 TUW458780 TLA458780 TBE458780 SRI458780 SHM458780 RXQ458780 RNU458780 RDY458780 QUC458780 QKG458780 QAK458780 PQO458780 PGS458780 OWW458780 ONA458780 ODE458780 NTI458780 NJM458780 MZQ458780 MPU458780 MFY458780 LWC458780 LMG458780 LCK458780 KSO458780 KIS458780 JYW458780 JPA458780 JFE458780 IVI458780 ILM458780 IBQ458780 HRU458780 HHY458780 GYC458780 GOG458780 GEK458780 FUO458780 FKS458780 FAW458780 ERA458780 EHE458780 DXI458780 DNM458780 DDQ458780 CTU458780 CJY458780 CAC458780 BQG458780 BGK458780 AWO458780 AMS458780 ACW458780 TA458780 JE458780 B458780 WVQ393244 WLU393244 WBY393244 VSC393244 VIG393244 UYK393244 UOO393244 UES393244 TUW393244 TLA393244 TBE393244 SRI393244 SHM393244 RXQ393244 RNU393244 RDY393244 QUC393244 QKG393244 QAK393244 PQO393244 PGS393244 OWW393244 ONA393244 ODE393244 NTI393244 NJM393244 MZQ393244 MPU393244 MFY393244 LWC393244 LMG393244 LCK393244 KSO393244 KIS393244 JYW393244 JPA393244 JFE393244 IVI393244 ILM393244 IBQ393244 HRU393244 HHY393244 GYC393244 GOG393244 GEK393244 FUO393244 FKS393244 FAW393244 ERA393244 EHE393244 DXI393244 DNM393244 DDQ393244 CTU393244 CJY393244 CAC393244 BQG393244 BGK393244 AWO393244 AMS393244 ACW393244 TA393244 JE393244 B393244 WVQ327708 WLU327708 WBY327708 VSC327708 VIG327708 UYK327708 UOO327708 UES327708 TUW327708 TLA327708 TBE327708 SRI327708 SHM327708 RXQ327708 RNU327708 RDY327708 QUC327708 QKG327708 QAK327708 PQO327708 PGS327708 OWW327708 ONA327708 ODE327708 NTI327708 NJM327708 MZQ327708 MPU327708 MFY327708 LWC327708 LMG327708 LCK327708 KSO327708 KIS327708 JYW327708 JPA327708 JFE327708 IVI327708 ILM327708 IBQ327708 HRU327708 HHY327708 GYC327708 GOG327708 GEK327708 FUO327708 FKS327708 FAW327708 ERA327708 EHE327708 DXI327708 DNM327708 DDQ327708 CTU327708 CJY327708 CAC327708 BQG327708 BGK327708 AWO327708 AMS327708 ACW327708 TA327708 JE327708 B327708 WVQ262172 WLU262172 WBY262172 VSC262172 VIG262172 UYK262172 UOO262172 UES262172 TUW262172 TLA262172 TBE262172 SRI262172 SHM262172 RXQ262172 RNU262172 RDY262172 QUC262172 QKG262172 QAK262172 PQO262172 PGS262172 OWW262172 ONA262172 ODE262172 NTI262172 NJM262172 MZQ262172 MPU262172 MFY262172 LWC262172 LMG262172 LCK262172 KSO262172 KIS262172 JYW262172 JPA262172 JFE262172 IVI262172 ILM262172 IBQ262172 HRU262172 HHY262172 GYC262172 GOG262172 GEK262172 FUO262172 FKS262172 FAW262172 ERA262172 EHE262172 DXI262172 DNM262172 DDQ262172 CTU262172 CJY262172 CAC262172 BQG262172 BGK262172 AWO262172 AMS262172 ACW262172 TA262172 JE262172 B262172 WVQ196636 WLU196636 WBY196636 VSC196636 VIG196636 UYK196636 UOO196636 UES196636 TUW196636 TLA196636 TBE196636 SRI196636 SHM196636 RXQ196636 RNU196636 RDY196636 QUC196636 QKG196636 QAK196636 PQO196636 PGS196636 OWW196636 ONA196636 ODE196636 NTI196636 NJM196636 MZQ196636 MPU196636 MFY196636 LWC196636 LMG196636 LCK196636 KSO196636 KIS196636 JYW196636 JPA196636 JFE196636 IVI196636 ILM196636 IBQ196636 HRU196636 HHY196636 GYC196636 GOG196636 GEK196636 FUO196636 FKS196636 FAW196636 ERA196636 EHE196636 DXI196636 DNM196636 DDQ196636 CTU196636 CJY196636 CAC196636 BQG196636 BGK196636 AWO196636 AMS196636 ACW196636 TA196636 JE196636 B196636 WVQ131100 WLU131100 WBY131100 VSC131100 VIG131100 UYK131100 UOO131100 UES131100 TUW131100 TLA131100 TBE131100 SRI131100 SHM131100 RXQ131100 RNU131100 RDY131100 QUC131100 QKG131100 QAK131100 PQO131100 PGS131100 OWW131100 ONA131100 ODE131100 NTI131100 NJM131100 MZQ131100 MPU131100 MFY131100 LWC131100 LMG131100 LCK131100 KSO131100 KIS131100 JYW131100 JPA131100 JFE131100 IVI131100 ILM131100 IBQ131100 HRU131100 HHY131100 GYC131100 GOG131100 GEK131100 FUO131100 FKS131100 FAW131100 ERA131100 EHE131100 DXI131100 DNM131100 DDQ131100 CTU131100 CJY131100 CAC131100 BQG131100 BGK131100 AWO131100 AMS131100 ACW131100 TA131100 JE131100 B131100 WVQ65564 WLU65564 WBY65564 VSC65564 VIG65564 UYK65564 UOO65564 UES65564 TUW65564 TLA65564 TBE65564 SRI65564 SHM65564 RXQ65564 RNU65564 RDY65564 QUC65564 QKG65564 QAK65564 PQO65564 PGS65564 OWW65564 ONA65564 ODE65564 NTI65564 NJM65564 MZQ65564 MPU65564 MFY65564 LWC65564 LMG65564 LCK65564 KSO65564 KIS65564 JYW65564 JPA65564 JFE65564 IVI65564 ILM65564 IBQ65564 HRU65564 HHY65564 GYC65564 GOG65564 GEK65564 FUO65564 FKS65564 FAW65564 ERA65564 EHE65564 DXI65564 DNM65564 DDQ65564 CTU65564 CJY65564 CAC65564 BQG65564 BGK65564 AWO65564 AMS65564 ACW65564 TA65564 JE65564 B65564 JE23 TA23 ACW23 AMS23 AWO23 BGK23 BQG23 CAC23 CJY23 CTU23 DDQ23 DNM23 DXI23 EHE23 ERA23 FAW23 FKS23 FUO23 GEK23 GOG23 GYC23 HHY23 HRU23 IBQ23 ILM23 IVI23 JFE23 JPA23 JYW23 KIS23 KSO23 LCK23 LMG23 LWC23 MFY23 MPU23 MZQ23 NJM23 NTI23 ODE23 ONA23 OWW23 PGS23 PQO23 QAK23 QKG23 QUC23 RDY23 RNU23 RXQ23 SHM23 SRI23 TBE23 TLA23 TUW23 UES23 UOO23 UYK23 VIG23 VSC23 WBY23 WLU23 WVQ23 B23">
      <formula1>0</formula1>
      <formula2>10000</formula2>
    </dataValidation>
    <dataValidation type="textLength" errorStyle="information" allowBlank="1" showInputMessage="1" error="XLBVal:5=0.366095725948455_x000d_&#10;" sqref="WVR983068 C67:D67 WVR67 WLV67 WBZ67 VSD67 VIH67 UYL67 UOP67 UET67 TUX67 TLB67 TBF67 SRJ67 SHN67 RXR67 RNV67 RDZ67 QUD67 QKH67 QAL67 PQP67 PGT67 OWX67 ONB67 ODF67 NTJ67 NJN67 MZR67 MPV67 MFZ67 LWD67 LMH67 LCL67 KSP67 KIT67 JYX67 JPB67 JFF67 IVJ67 ILN67 IBR67 HRV67 HHZ67 GYD67 GOH67 GEL67 FUP67 FKT67 FAX67 ERB67 EHF67 DXJ67 DNN67 DDR67 CTV67 CJZ67 CAD67 BQH67 BGL67 AWP67 AMT67 ACX67 TB67 JF67 WLV983068 WBZ983068 VSD983068 VIH983068 UYL983068 UOP983068 UET983068 TUX983068 TLB983068 TBF983068 SRJ983068 SHN983068 RXR983068 RNV983068 RDZ983068 QUD983068 QKH983068 QAL983068 PQP983068 PGT983068 OWX983068 ONB983068 ODF983068 NTJ983068 NJN983068 MZR983068 MPV983068 MFZ983068 LWD983068 LMH983068 LCL983068 KSP983068 KIT983068 JYX983068 JPB983068 JFF983068 IVJ983068 ILN983068 IBR983068 HRV983068 HHZ983068 GYD983068 GOH983068 GEL983068 FUP983068 FKT983068 FAX983068 ERB983068 EHF983068 DXJ983068 DNN983068 DDR983068 CTV983068 CJZ983068 CAD983068 BQH983068 BGL983068 AWP983068 AMT983068 ACX983068 TB983068 JF983068 C983068:D983068 WVR917532 WLV917532 WBZ917532 VSD917532 VIH917532 UYL917532 UOP917532 UET917532 TUX917532 TLB917532 TBF917532 SRJ917532 SHN917532 RXR917532 RNV917532 RDZ917532 QUD917532 QKH917532 QAL917532 PQP917532 PGT917532 OWX917532 ONB917532 ODF917532 NTJ917532 NJN917532 MZR917532 MPV917532 MFZ917532 LWD917532 LMH917532 LCL917532 KSP917532 KIT917532 JYX917532 JPB917532 JFF917532 IVJ917532 ILN917532 IBR917532 HRV917532 HHZ917532 GYD917532 GOH917532 GEL917532 FUP917532 FKT917532 FAX917532 ERB917532 EHF917532 DXJ917532 DNN917532 DDR917532 CTV917532 CJZ917532 CAD917532 BQH917532 BGL917532 AWP917532 AMT917532 ACX917532 TB917532 JF917532 C917532:D917532 WVR851996 WLV851996 WBZ851996 VSD851996 VIH851996 UYL851996 UOP851996 UET851996 TUX851996 TLB851996 TBF851996 SRJ851996 SHN851996 RXR851996 RNV851996 RDZ851996 QUD851996 QKH851996 QAL851996 PQP851996 PGT851996 OWX851996 ONB851996 ODF851996 NTJ851996 NJN851996 MZR851996 MPV851996 MFZ851996 LWD851996 LMH851996 LCL851996 KSP851996 KIT851996 JYX851996 JPB851996 JFF851996 IVJ851996 ILN851996 IBR851996 HRV851996 HHZ851996 GYD851996 GOH851996 GEL851996 FUP851996 FKT851996 FAX851996 ERB851996 EHF851996 DXJ851996 DNN851996 DDR851996 CTV851996 CJZ851996 CAD851996 BQH851996 BGL851996 AWP851996 AMT851996 ACX851996 TB851996 JF851996 C851996:D851996 WVR786460 WLV786460 WBZ786460 VSD786460 VIH786460 UYL786460 UOP786460 UET786460 TUX786460 TLB786460 TBF786460 SRJ786460 SHN786460 RXR786460 RNV786460 RDZ786460 QUD786460 QKH786460 QAL786460 PQP786460 PGT786460 OWX786460 ONB786460 ODF786460 NTJ786460 NJN786460 MZR786460 MPV786460 MFZ786460 LWD786460 LMH786460 LCL786460 KSP786460 KIT786460 JYX786460 JPB786460 JFF786460 IVJ786460 ILN786460 IBR786460 HRV786460 HHZ786460 GYD786460 GOH786460 GEL786460 FUP786460 FKT786460 FAX786460 ERB786460 EHF786460 DXJ786460 DNN786460 DDR786460 CTV786460 CJZ786460 CAD786460 BQH786460 BGL786460 AWP786460 AMT786460 ACX786460 TB786460 JF786460 C786460:D786460 WVR720924 WLV720924 WBZ720924 VSD720924 VIH720924 UYL720924 UOP720924 UET720924 TUX720924 TLB720924 TBF720924 SRJ720924 SHN720924 RXR720924 RNV720924 RDZ720924 QUD720924 QKH720924 QAL720924 PQP720924 PGT720924 OWX720924 ONB720924 ODF720924 NTJ720924 NJN720924 MZR720924 MPV720924 MFZ720924 LWD720924 LMH720924 LCL720924 KSP720924 KIT720924 JYX720924 JPB720924 JFF720924 IVJ720924 ILN720924 IBR720924 HRV720924 HHZ720924 GYD720924 GOH720924 GEL720924 FUP720924 FKT720924 FAX720924 ERB720924 EHF720924 DXJ720924 DNN720924 DDR720924 CTV720924 CJZ720924 CAD720924 BQH720924 BGL720924 AWP720924 AMT720924 ACX720924 TB720924 JF720924 C720924:D720924 WVR655388 WLV655388 WBZ655388 VSD655388 VIH655388 UYL655388 UOP655388 UET655388 TUX655388 TLB655388 TBF655388 SRJ655388 SHN655388 RXR655388 RNV655388 RDZ655388 QUD655388 QKH655388 QAL655388 PQP655388 PGT655388 OWX655388 ONB655388 ODF655388 NTJ655388 NJN655388 MZR655388 MPV655388 MFZ655388 LWD655388 LMH655388 LCL655388 KSP655388 KIT655388 JYX655388 JPB655388 JFF655388 IVJ655388 ILN655388 IBR655388 HRV655388 HHZ655388 GYD655388 GOH655388 GEL655388 FUP655388 FKT655388 FAX655388 ERB655388 EHF655388 DXJ655388 DNN655388 DDR655388 CTV655388 CJZ655388 CAD655388 BQH655388 BGL655388 AWP655388 AMT655388 ACX655388 TB655388 JF655388 C655388:D655388 WVR589852 WLV589852 WBZ589852 VSD589852 VIH589852 UYL589852 UOP589852 UET589852 TUX589852 TLB589852 TBF589852 SRJ589852 SHN589852 RXR589852 RNV589852 RDZ589852 QUD589852 QKH589852 QAL589852 PQP589852 PGT589852 OWX589852 ONB589852 ODF589852 NTJ589852 NJN589852 MZR589852 MPV589852 MFZ589852 LWD589852 LMH589852 LCL589852 KSP589852 KIT589852 JYX589852 JPB589852 JFF589852 IVJ589852 ILN589852 IBR589852 HRV589852 HHZ589852 GYD589852 GOH589852 GEL589852 FUP589852 FKT589852 FAX589852 ERB589852 EHF589852 DXJ589852 DNN589852 DDR589852 CTV589852 CJZ589852 CAD589852 BQH589852 BGL589852 AWP589852 AMT589852 ACX589852 TB589852 JF589852 C589852:D589852 WVR524316 WLV524316 WBZ524316 VSD524316 VIH524316 UYL524316 UOP524316 UET524316 TUX524316 TLB524316 TBF524316 SRJ524316 SHN524316 RXR524316 RNV524316 RDZ524316 QUD524316 QKH524316 QAL524316 PQP524316 PGT524316 OWX524316 ONB524316 ODF524316 NTJ524316 NJN524316 MZR524316 MPV524316 MFZ524316 LWD524316 LMH524316 LCL524316 KSP524316 KIT524316 JYX524316 JPB524316 JFF524316 IVJ524316 ILN524316 IBR524316 HRV524316 HHZ524316 GYD524316 GOH524316 GEL524316 FUP524316 FKT524316 FAX524316 ERB524316 EHF524316 DXJ524316 DNN524316 DDR524316 CTV524316 CJZ524316 CAD524316 BQH524316 BGL524316 AWP524316 AMT524316 ACX524316 TB524316 JF524316 C524316:D524316 WVR458780 WLV458780 WBZ458780 VSD458780 VIH458780 UYL458780 UOP458780 UET458780 TUX458780 TLB458780 TBF458780 SRJ458780 SHN458780 RXR458780 RNV458780 RDZ458780 QUD458780 QKH458780 QAL458780 PQP458780 PGT458780 OWX458780 ONB458780 ODF458780 NTJ458780 NJN458780 MZR458780 MPV458780 MFZ458780 LWD458780 LMH458780 LCL458780 KSP458780 KIT458780 JYX458780 JPB458780 JFF458780 IVJ458780 ILN458780 IBR458780 HRV458780 HHZ458780 GYD458780 GOH458780 GEL458780 FUP458780 FKT458780 FAX458780 ERB458780 EHF458780 DXJ458780 DNN458780 DDR458780 CTV458780 CJZ458780 CAD458780 BQH458780 BGL458780 AWP458780 AMT458780 ACX458780 TB458780 JF458780 C458780:D458780 WVR393244 WLV393244 WBZ393244 VSD393244 VIH393244 UYL393244 UOP393244 UET393244 TUX393244 TLB393244 TBF393244 SRJ393244 SHN393244 RXR393244 RNV393244 RDZ393244 QUD393244 QKH393244 QAL393244 PQP393244 PGT393244 OWX393244 ONB393244 ODF393244 NTJ393244 NJN393244 MZR393244 MPV393244 MFZ393244 LWD393244 LMH393244 LCL393244 KSP393244 KIT393244 JYX393244 JPB393244 JFF393244 IVJ393244 ILN393244 IBR393244 HRV393244 HHZ393244 GYD393244 GOH393244 GEL393244 FUP393244 FKT393244 FAX393244 ERB393244 EHF393244 DXJ393244 DNN393244 DDR393244 CTV393244 CJZ393244 CAD393244 BQH393244 BGL393244 AWP393244 AMT393244 ACX393244 TB393244 JF393244 C393244:D393244 WVR327708 WLV327708 WBZ327708 VSD327708 VIH327708 UYL327708 UOP327708 UET327708 TUX327708 TLB327708 TBF327708 SRJ327708 SHN327708 RXR327708 RNV327708 RDZ327708 QUD327708 QKH327708 QAL327708 PQP327708 PGT327708 OWX327708 ONB327708 ODF327708 NTJ327708 NJN327708 MZR327708 MPV327708 MFZ327708 LWD327708 LMH327708 LCL327708 KSP327708 KIT327708 JYX327708 JPB327708 JFF327708 IVJ327708 ILN327708 IBR327708 HRV327708 HHZ327708 GYD327708 GOH327708 GEL327708 FUP327708 FKT327708 FAX327708 ERB327708 EHF327708 DXJ327708 DNN327708 DDR327708 CTV327708 CJZ327708 CAD327708 BQH327708 BGL327708 AWP327708 AMT327708 ACX327708 TB327708 JF327708 C327708:D327708 WVR262172 WLV262172 WBZ262172 VSD262172 VIH262172 UYL262172 UOP262172 UET262172 TUX262172 TLB262172 TBF262172 SRJ262172 SHN262172 RXR262172 RNV262172 RDZ262172 QUD262172 QKH262172 QAL262172 PQP262172 PGT262172 OWX262172 ONB262172 ODF262172 NTJ262172 NJN262172 MZR262172 MPV262172 MFZ262172 LWD262172 LMH262172 LCL262172 KSP262172 KIT262172 JYX262172 JPB262172 JFF262172 IVJ262172 ILN262172 IBR262172 HRV262172 HHZ262172 GYD262172 GOH262172 GEL262172 FUP262172 FKT262172 FAX262172 ERB262172 EHF262172 DXJ262172 DNN262172 DDR262172 CTV262172 CJZ262172 CAD262172 BQH262172 BGL262172 AWP262172 AMT262172 ACX262172 TB262172 JF262172 C262172:D262172 WVR196636 WLV196636 WBZ196636 VSD196636 VIH196636 UYL196636 UOP196636 UET196636 TUX196636 TLB196636 TBF196636 SRJ196636 SHN196636 RXR196636 RNV196636 RDZ196636 QUD196636 QKH196636 QAL196636 PQP196636 PGT196636 OWX196636 ONB196636 ODF196636 NTJ196636 NJN196636 MZR196636 MPV196636 MFZ196636 LWD196636 LMH196636 LCL196636 KSP196636 KIT196636 JYX196636 JPB196636 JFF196636 IVJ196636 ILN196636 IBR196636 HRV196636 HHZ196636 GYD196636 GOH196636 GEL196636 FUP196636 FKT196636 FAX196636 ERB196636 EHF196636 DXJ196636 DNN196636 DDR196636 CTV196636 CJZ196636 CAD196636 BQH196636 BGL196636 AWP196636 AMT196636 ACX196636 TB196636 JF196636 C196636:D196636 WVR131100 WLV131100 WBZ131100 VSD131100 VIH131100 UYL131100 UOP131100 UET131100 TUX131100 TLB131100 TBF131100 SRJ131100 SHN131100 RXR131100 RNV131100 RDZ131100 QUD131100 QKH131100 QAL131100 PQP131100 PGT131100 OWX131100 ONB131100 ODF131100 NTJ131100 NJN131100 MZR131100 MPV131100 MFZ131100 LWD131100 LMH131100 LCL131100 KSP131100 KIT131100 JYX131100 JPB131100 JFF131100 IVJ131100 ILN131100 IBR131100 HRV131100 HHZ131100 GYD131100 GOH131100 GEL131100 FUP131100 FKT131100 FAX131100 ERB131100 EHF131100 DXJ131100 DNN131100 DDR131100 CTV131100 CJZ131100 CAD131100 BQH131100 BGL131100 AWP131100 AMT131100 ACX131100 TB131100 JF131100 C131100:D131100 WVR65564 WLV65564 WBZ65564 VSD65564 VIH65564 UYL65564 UOP65564 UET65564 TUX65564 TLB65564 TBF65564 SRJ65564 SHN65564 RXR65564 RNV65564 RDZ65564 QUD65564 QKH65564 QAL65564 PQP65564 PGT65564 OWX65564 ONB65564 ODF65564 NTJ65564 NJN65564 MZR65564 MPV65564 MFZ65564 LWD65564 LMH65564 LCL65564 KSP65564 KIT65564 JYX65564 JPB65564 JFF65564 IVJ65564 ILN65564 IBR65564 HRV65564 HHZ65564 GYD65564 GOH65564 GEL65564 FUP65564 FKT65564 FAX65564 ERB65564 EHF65564 DXJ65564 DNN65564 DDR65564 CTV65564 CJZ65564 CAD65564 BQH65564 BGL65564 AWP65564 AMT65564 ACX65564 TB65564 JF65564 C65564:D65564 JF23 TB23 ACX23 AMT23 AWP23 BGL23 BQH23 CAD23 CJZ23 CTV23 DDR23 DNN23 DXJ23 EHF23 ERB23 FAX23 FKT23 FUP23 GEL23 GOH23 GYD23 HHZ23 HRV23 IBR23 ILN23 IVJ23 JFF23 JPB23 JYX23 KIT23 KSP23 LCL23 LMH23 LWD23 MFZ23 MPV23 MZR23 NJN23 NTJ23 ODF23 ONB23 OWX23 PGT23 PQP23 QAL23 QKH23 QUD23 RDZ23 RNV23 RXR23 SHN23 SRJ23 TBF23 TLB23 TUX23 UET23 UOP23 UYL23 VIH23 VSD23 WBZ23 WLV23 WVR23 C23:D23">
      <formula1>0</formula1>
      <formula2>10000</formula2>
    </dataValidation>
    <dataValidation type="textLength" errorStyle="information" allowBlank="1" showInputMessage="1" error="XLBVal:5=53.8181818181818_x000d_&#10;" sqref="B69 WVQ983073 WLU983073 WBY983073 VSC983073 VIG983073 UYK983073 UOO983073 UES983073 TUW983073 TLA983073 TBE983073 SRI983073 SHM983073 RXQ983073 RNU983073 RDY983073 QUC983073 QKG983073 QAK983073 PQO983073 PGS983073 OWW983073 ONA983073 ODE983073 NTI983073 NJM983073 MZQ983073 MPU983073 MFY983073 LWC983073 LMG983073 LCK983073 KSO983073 KIS983073 JYW983073 JPA983073 JFE983073 IVI983073 ILM983073 IBQ983073 HRU983073 HHY983073 GYC983073 GOG983073 GEK983073 FUO983073 FKS983073 FAW983073 ERA983073 EHE983073 DXI983073 DNM983073 DDQ983073 CTU983073 CJY983073 CAC983073 BQG983073 BGK983073 AWO983073 AMS983073 ACW983073 TA983073 JE983073 B983073 WVQ917537 WLU917537 WBY917537 VSC917537 VIG917537 UYK917537 UOO917537 UES917537 TUW917537 TLA917537 TBE917537 SRI917537 SHM917537 RXQ917537 RNU917537 RDY917537 QUC917537 QKG917537 QAK917537 PQO917537 PGS917537 OWW917537 ONA917537 ODE917537 NTI917537 NJM917537 MZQ917537 MPU917537 MFY917537 LWC917537 LMG917537 LCK917537 KSO917537 KIS917537 JYW917537 JPA917537 JFE917537 IVI917537 ILM917537 IBQ917537 HRU917537 HHY917537 GYC917537 GOG917537 GEK917537 FUO917537 FKS917537 FAW917537 ERA917537 EHE917537 DXI917537 DNM917537 DDQ917537 CTU917537 CJY917537 CAC917537 BQG917537 BGK917537 AWO917537 AMS917537 ACW917537 TA917537 JE917537 B917537 WVQ852001 WLU852001 WBY852001 VSC852001 VIG852001 UYK852001 UOO852001 UES852001 TUW852001 TLA852001 TBE852001 SRI852001 SHM852001 RXQ852001 RNU852001 RDY852001 QUC852001 QKG852001 QAK852001 PQO852001 PGS852001 OWW852001 ONA852001 ODE852001 NTI852001 NJM852001 MZQ852001 MPU852001 MFY852001 LWC852001 LMG852001 LCK852001 KSO852001 KIS852001 JYW852001 JPA852001 JFE852001 IVI852001 ILM852001 IBQ852001 HRU852001 HHY852001 GYC852001 GOG852001 GEK852001 FUO852001 FKS852001 FAW852001 ERA852001 EHE852001 DXI852001 DNM852001 DDQ852001 CTU852001 CJY852001 CAC852001 BQG852001 BGK852001 AWO852001 AMS852001 ACW852001 TA852001 JE852001 B852001 WVQ786465 WLU786465 WBY786465 VSC786465 VIG786465 UYK786465 UOO786465 UES786465 TUW786465 TLA786465 TBE786465 SRI786465 SHM786465 RXQ786465 RNU786465 RDY786465 QUC786465 QKG786465 QAK786465 PQO786465 PGS786465 OWW786465 ONA786465 ODE786465 NTI786465 NJM786465 MZQ786465 MPU786465 MFY786465 LWC786465 LMG786465 LCK786465 KSO786465 KIS786465 JYW786465 JPA786465 JFE786465 IVI786465 ILM786465 IBQ786465 HRU786465 HHY786465 GYC786465 GOG786465 GEK786465 FUO786465 FKS786465 FAW786465 ERA786465 EHE786465 DXI786465 DNM786465 DDQ786465 CTU786465 CJY786465 CAC786465 BQG786465 BGK786465 AWO786465 AMS786465 ACW786465 TA786465 JE786465 B786465 WVQ720929 WLU720929 WBY720929 VSC720929 VIG720929 UYK720929 UOO720929 UES720929 TUW720929 TLA720929 TBE720929 SRI720929 SHM720929 RXQ720929 RNU720929 RDY720929 QUC720929 QKG720929 QAK720929 PQO720929 PGS720929 OWW720929 ONA720929 ODE720929 NTI720929 NJM720929 MZQ720929 MPU720929 MFY720929 LWC720929 LMG720929 LCK720929 KSO720929 KIS720929 JYW720929 JPA720929 JFE720929 IVI720929 ILM720929 IBQ720929 HRU720929 HHY720929 GYC720929 GOG720929 GEK720929 FUO720929 FKS720929 FAW720929 ERA720929 EHE720929 DXI720929 DNM720929 DDQ720929 CTU720929 CJY720929 CAC720929 BQG720929 BGK720929 AWO720929 AMS720929 ACW720929 TA720929 JE720929 B720929 WVQ655393 WLU655393 WBY655393 VSC655393 VIG655393 UYK655393 UOO655393 UES655393 TUW655393 TLA655393 TBE655393 SRI655393 SHM655393 RXQ655393 RNU655393 RDY655393 QUC655393 QKG655393 QAK655393 PQO655393 PGS655393 OWW655393 ONA655393 ODE655393 NTI655393 NJM655393 MZQ655393 MPU655393 MFY655393 LWC655393 LMG655393 LCK655393 KSO655393 KIS655393 JYW655393 JPA655393 JFE655393 IVI655393 ILM655393 IBQ655393 HRU655393 HHY655393 GYC655393 GOG655393 GEK655393 FUO655393 FKS655393 FAW655393 ERA655393 EHE655393 DXI655393 DNM655393 DDQ655393 CTU655393 CJY655393 CAC655393 BQG655393 BGK655393 AWO655393 AMS655393 ACW655393 TA655393 JE655393 B655393 WVQ589857 WLU589857 WBY589857 VSC589857 VIG589857 UYK589857 UOO589857 UES589857 TUW589857 TLA589857 TBE589857 SRI589857 SHM589857 RXQ589857 RNU589857 RDY589857 QUC589857 QKG589857 QAK589857 PQO589857 PGS589857 OWW589857 ONA589857 ODE589857 NTI589857 NJM589857 MZQ589857 MPU589857 MFY589857 LWC589857 LMG589857 LCK589857 KSO589857 KIS589857 JYW589857 JPA589857 JFE589857 IVI589857 ILM589857 IBQ589857 HRU589857 HHY589857 GYC589857 GOG589857 GEK589857 FUO589857 FKS589857 FAW589857 ERA589857 EHE589857 DXI589857 DNM589857 DDQ589857 CTU589857 CJY589857 CAC589857 BQG589857 BGK589857 AWO589857 AMS589857 ACW589857 TA589857 JE589857 B589857 WVQ524321 WLU524321 WBY524321 VSC524321 VIG524321 UYK524321 UOO524321 UES524321 TUW524321 TLA524321 TBE524321 SRI524321 SHM524321 RXQ524321 RNU524321 RDY524321 QUC524321 QKG524321 QAK524321 PQO524321 PGS524321 OWW524321 ONA524321 ODE524321 NTI524321 NJM524321 MZQ524321 MPU524321 MFY524321 LWC524321 LMG524321 LCK524321 KSO524321 KIS524321 JYW524321 JPA524321 JFE524321 IVI524321 ILM524321 IBQ524321 HRU524321 HHY524321 GYC524321 GOG524321 GEK524321 FUO524321 FKS524321 FAW524321 ERA524321 EHE524321 DXI524321 DNM524321 DDQ524321 CTU524321 CJY524321 CAC524321 BQG524321 BGK524321 AWO524321 AMS524321 ACW524321 TA524321 JE524321 B524321 WVQ458785 WLU458785 WBY458785 VSC458785 VIG458785 UYK458785 UOO458785 UES458785 TUW458785 TLA458785 TBE458785 SRI458785 SHM458785 RXQ458785 RNU458785 RDY458785 QUC458785 QKG458785 QAK458785 PQO458785 PGS458785 OWW458785 ONA458785 ODE458785 NTI458785 NJM458785 MZQ458785 MPU458785 MFY458785 LWC458785 LMG458785 LCK458785 KSO458785 KIS458785 JYW458785 JPA458785 JFE458785 IVI458785 ILM458785 IBQ458785 HRU458785 HHY458785 GYC458785 GOG458785 GEK458785 FUO458785 FKS458785 FAW458785 ERA458785 EHE458785 DXI458785 DNM458785 DDQ458785 CTU458785 CJY458785 CAC458785 BQG458785 BGK458785 AWO458785 AMS458785 ACW458785 TA458785 JE458785 B458785 WVQ393249 WLU393249 WBY393249 VSC393249 VIG393249 UYK393249 UOO393249 UES393249 TUW393249 TLA393249 TBE393249 SRI393249 SHM393249 RXQ393249 RNU393249 RDY393249 QUC393249 QKG393249 QAK393249 PQO393249 PGS393249 OWW393249 ONA393249 ODE393249 NTI393249 NJM393249 MZQ393249 MPU393249 MFY393249 LWC393249 LMG393249 LCK393249 KSO393249 KIS393249 JYW393249 JPA393249 JFE393249 IVI393249 ILM393249 IBQ393249 HRU393249 HHY393249 GYC393249 GOG393249 GEK393249 FUO393249 FKS393249 FAW393249 ERA393249 EHE393249 DXI393249 DNM393249 DDQ393249 CTU393249 CJY393249 CAC393249 BQG393249 BGK393249 AWO393249 AMS393249 ACW393249 TA393249 JE393249 B393249 WVQ327713 WLU327713 WBY327713 VSC327713 VIG327713 UYK327713 UOO327713 UES327713 TUW327713 TLA327713 TBE327713 SRI327713 SHM327713 RXQ327713 RNU327713 RDY327713 QUC327713 QKG327713 QAK327713 PQO327713 PGS327713 OWW327713 ONA327713 ODE327713 NTI327713 NJM327713 MZQ327713 MPU327713 MFY327713 LWC327713 LMG327713 LCK327713 KSO327713 KIS327713 JYW327713 JPA327713 JFE327713 IVI327713 ILM327713 IBQ327713 HRU327713 HHY327713 GYC327713 GOG327713 GEK327713 FUO327713 FKS327713 FAW327713 ERA327713 EHE327713 DXI327713 DNM327713 DDQ327713 CTU327713 CJY327713 CAC327713 BQG327713 BGK327713 AWO327713 AMS327713 ACW327713 TA327713 JE327713 B327713 WVQ262177 WLU262177 WBY262177 VSC262177 VIG262177 UYK262177 UOO262177 UES262177 TUW262177 TLA262177 TBE262177 SRI262177 SHM262177 RXQ262177 RNU262177 RDY262177 QUC262177 QKG262177 QAK262177 PQO262177 PGS262177 OWW262177 ONA262177 ODE262177 NTI262177 NJM262177 MZQ262177 MPU262177 MFY262177 LWC262177 LMG262177 LCK262177 KSO262177 KIS262177 JYW262177 JPA262177 JFE262177 IVI262177 ILM262177 IBQ262177 HRU262177 HHY262177 GYC262177 GOG262177 GEK262177 FUO262177 FKS262177 FAW262177 ERA262177 EHE262177 DXI262177 DNM262177 DDQ262177 CTU262177 CJY262177 CAC262177 BQG262177 BGK262177 AWO262177 AMS262177 ACW262177 TA262177 JE262177 B262177 WVQ196641 WLU196641 WBY196641 VSC196641 VIG196641 UYK196641 UOO196641 UES196641 TUW196641 TLA196641 TBE196641 SRI196641 SHM196641 RXQ196641 RNU196641 RDY196641 QUC196641 QKG196641 QAK196641 PQO196641 PGS196641 OWW196641 ONA196641 ODE196641 NTI196641 NJM196641 MZQ196641 MPU196641 MFY196641 LWC196641 LMG196641 LCK196641 KSO196641 KIS196641 JYW196641 JPA196641 JFE196641 IVI196641 ILM196641 IBQ196641 HRU196641 HHY196641 GYC196641 GOG196641 GEK196641 FUO196641 FKS196641 FAW196641 ERA196641 EHE196641 DXI196641 DNM196641 DDQ196641 CTU196641 CJY196641 CAC196641 BQG196641 BGK196641 AWO196641 AMS196641 ACW196641 TA196641 JE196641 B196641 WVQ131105 WLU131105 WBY131105 VSC131105 VIG131105 UYK131105 UOO131105 UES131105 TUW131105 TLA131105 TBE131105 SRI131105 SHM131105 RXQ131105 RNU131105 RDY131105 QUC131105 QKG131105 QAK131105 PQO131105 PGS131105 OWW131105 ONA131105 ODE131105 NTI131105 NJM131105 MZQ131105 MPU131105 MFY131105 LWC131105 LMG131105 LCK131105 KSO131105 KIS131105 JYW131105 JPA131105 JFE131105 IVI131105 ILM131105 IBQ131105 HRU131105 HHY131105 GYC131105 GOG131105 GEK131105 FUO131105 FKS131105 FAW131105 ERA131105 EHE131105 DXI131105 DNM131105 DDQ131105 CTU131105 CJY131105 CAC131105 BQG131105 BGK131105 AWO131105 AMS131105 ACW131105 TA131105 JE131105 B131105 WVQ65569 WLU65569 WBY65569 VSC65569 VIG65569 UYK65569 UOO65569 UES65569 TUW65569 TLA65569 TBE65569 SRI65569 SHM65569 RXQ65569 RNU65569 RDY65569 QUC65569 QKG65569 QAK65569 PQO65569 PGS65569 OWW65569 ONA65569 ODE65569 NTI65569 NJM65569 MZQ65569 MPU65569 MFY65569 LWC65569 LMG65569 LCK65569 KSO65569 KIS65569 JYW65569 JPA65569 JFE65569 IVI65569 ILM65569 IBQ65569 HRU65569 HHY65569 GYC65569 GOG65569 GEK65569 FUO65569 FKS65569 FAW65569 ERA65569 EHE65569 DXI65569 DNM65569 DDQ65569 CTU65569 CJY65569 CAC65569 BQG65569 BGK65569 AWO65569 AMS65569 ACW65569 TA65569 JE65569 B65569 WVQ69 WLU69 WBY69 VSC69 VIG69 UYK69 UOO69 UES69 TUW69 TLA69 TBE69 SRI69 SHM69 RXQ69 RNU69 RDY69 QUC69 QKG69 QAK69 PQO69 PGS69 OWW69 ONA69 ODE69 NTI69 NJM69 MZQ69 MPU69 MFY69 LWC69 LMG69 LCK69 KSO69 KIS69 JYW69 JPA69 JFE69 IVI69 ILM69 IBQ69 HRU69 HHY69 GYC69 GOG69 GEK69 FUO69 FKS69 FAW69 ERA69 EHE69 DXI69 DNM69 DDQ69 CTU69 CJY69 CAC69 BQG69 BGK69 AWO69 AMS69 ACW69 TA69 JE69 B25 JE25 TA25 ACW25 AMS25 AWO25 BGK25 BQG25 CAC25 CJY25 CTU25 DDQ25 DNM25 DXI25 EHE25 ERA25 FAW25 FKS25 FUO25 GEK25 GOG25 GYC25 HHY25 HRU25 IBQ25 ILM25 IVI25 JFE25 JPA25 JYW25 KIS25 KSO25 LCK25 LMG25 LWC25 MFY25 MPU25 MZQ25 NJM25 NTI25 ODE25 ONA25 OWW25 PGS25 PQO25 QAK25 QKG25 QUC25 RDY25 RNU25 RXQ25 SHM25 SRI25 TBE25 TLA25 TUW25 UES25 UOO25 UYK25 VIG25 VSC25 WBY25 WLU25 WVQ25">
      <formula1>0</formula1>
      <formula2>10000</formula2>
    </dataValidation>
    <dataValidation type="textLength" errorStyle="information" allowBlank="1" showInputMessage="1" error="XLBVal:5=133200_x000d_&#10;" sqref="B65567 WVQ983071 WLU983071 WBY983071 VSC983071 VIG983071 UYK983071 UOO983071 UES983071 TUW983071 TLA983071 TBE983071 SRI983071 SHM983071 RXQ983071 RNU983071 RDY983071 QUC983071 QKG983071 QAK983071 PQO983071 PGS983071 OWW983071 ONA983071 ODE983071 NTI983071 NJM983071 MZQ983071 MPU983071 MFY983071 LWC983071 LMG983071 LCK983071 KSO983071 KIS983071 JYW983071 JPA983071 JFE983071 IVI983071 ILM983071 IBQ983071 HRU983071 HHY983071 GYC983071 GOG983071 GEK983071 FUO983071 FKS983071 FAW983071 ERA983071 EHE983071 DXI983071 DNM983071 DDQ983071 CTU983071 CJY983071 CAC983071 BQG983071 BGK983071 AWO983071 AMS983071 ACW983071 TA983071 JE983071 B983071 WVQ917535 WLU917535 WBY917535 VSC917535 VIG917535 UYK917535 UOO917535 UES917535 TUW917535 TLA917535 TBE917535 SRI917535 SHM917535 RXQ917535 RNU917535 RDY917535 QUC917535 QKG917535 QAK917535 PQO917535 PGS917535 OWW917535 ONA917535 ODE917535 NTI917535 NJM917535 MZQ917535 MPU917535 MFY917535 LWC917535 LMG917535 LCK917535 KSO917535 KIS917535 JYW917535 JPA917535 JFE917535 IVI917535 ILM917535 IBQ917535 HRU917535 HHY917535 GYC917535 GOG917535 GEK917535 FUO917535 FKS917535 FAW917535 ERA917535 EHE917535 DXI917535 DNM917535 DDQ917535 CTU917535 CJY917535 CAC917535 BQG917535 BGK917535 AWO917535 AMS917535 ACW917535 TA917535 JE917535 B917535 WVQ851999 WLU851999 WBY851999 VSC851999 VIG851999 UYK851999 UOO851999 UES851999 TUW851999 TLA851999 TBE851999 SRI851999 SHM851999 RXQ851999 RNU851999 RDY851999 QUC851999 QKG851999 QAK851999 PQO851999 PGS851999 OWW851999 ONA851999 ODE851999 NTI851999 NJM851999 MZQ851999 MPU851999 MFY851999 LWC851999 LMG851999 LCK851999 KSO851999 KIS851999 JYW851999 JPA851999 JFE851999 IVI851999 ILM851999 IBQ851999 HRU851999 HHY851999 GYC851999 GOG851999 GEK851999 FUO851999 FKS851999 FAW851999 ERA851999 EHE851999 DXI851999 DNM851999 DDQ851999 CTU851999 CJY851999 CAC851999 BQG851999 BGK851999 AWO851999 AMS851999 ACW851999 TA851999 JE851999 B851999 WVQ786463 WLU786463 WBY786463 VSC786463 VIG786463 UYK786463 UOO786463 UES786463 TUW786463 TLA786463 TBE786463 SRI786463 SHM786463 RXQ786463 RNU786463 RDY786463 QUC786463 QKG786463 QAK786463 PQO786463 PGS786463 OWW786463 ONA786463 ODE786463 NTI786463 NJM786463 MZQ786463 MPU786463 MFY786463 LWC786463 LMG786463 LCK786463 KSO786463 KIS786463 JYW786463 JPA786463 JFE786463 IVI786463 ILM786463 IBQ786463 HRU786463 HHY786463 GYC786463 GOG786463 GEK786463 FUO786463 FKS786463 FAW786463 ERA786463 EHE786463 DXI786463 DNM786463 DDQ786463 CTU786463 CJY786463 CAC786463 BQG786463 BGK786463 AWO786463 AMS786463 ACW786463 TA786463 JE786463 B786463 WVQ720927 WLU720927 WBY720927 VSC720927 VIG720927 UYK720927 UOO720927 UES720927 TUW720927 TLA720927 TBE720927 SRI720927 SHM720927 RXQ720927 RNU720927 RDY720927 QUC720927 QKG720927 QAK720927 PQO720927 PGS720927 OWW720927 ONA720927 ODE720927 NTI720927 NJM720927 MZQ720927 MPU720927 MFY720927 LWC720927 LMG720927 LCK720927 KSO720927 KIS720927 JYW720927 JPA720927 JFE720927 IVI720927 ILM720927 IBQ720927 HRU720927 HHY720927 GYC720927 GOG720927 GEK720927 FUO720927 FKS720927 FAW720927 ERA720927 EHE720927 DXI720927 DNM720927 DDQ720927 CTU720927 CJY720927 CAC720927 BQG720927 BGK720927 AWO720927 AMS720927 ACW720927 TA720927 JE720927 B720927 WVQ655391 WLU655391 WBY655391 VSC655391 VIG655391 UYK655391 UOO655391 UES655391 TUW655391 TLA655391 TBE655391 SRI655391 SHM655391 RXQ655391 RNU655391 RDY655391 QUC655391 QKG655391 QAK655391 PQO655391 PGS655391 OWW655391 ONA655391 ODE655391 NTI655391 NJM655391 MZQ655391 MPU655391 MFY655391 LWC655391 LMG655391 LCK655391 KSO655391 KIS655391 JYW655391 JPA655391 JFE655391 IVI655391 ILM655391 IBQ655391 HRU655391 HHY655391 GYC655391 GOG655391 GEK655391 FUO655391 FKS655391 FAW655391 ERA655391 EHE655391 DXI655391 DNM655391 DDQ655391 CTU655391 CJY655391 CAC655391 BQG655391 BGK655391 AWO655391 AMS655391 ACW655391 TA655391 JE655391 B655391 WVQ589855 WLU589855 WBY589855 VSC589855 VIG589855 UYK589855 UOO589855 UES589855 TUW589855 TLA589855 TBE589855 SRI589855 SHM589855 RXQ589855 RNU589855 RDY589855 QUC589855 QKG589855 QAK589855 PQO589855 PGS589855 OWW589855 ONA589855 ODE589855 NTI589855 NJM589855 MZQ589855 MPU589855 MFY589855 LWC589855 LMG589855 LCK589855 KSO589855 KIS589855 JYW589855 JPA589855 JFE589855 IVI589855 ILM589855 IBQ589855 HRU589855 HHY589855 GYC589855 GOG589855 GEK589855 FUO589855 FKS589855 FAW589855 ERA589855 EHE589855 DXI589855 DNM589855 DDQ589855 CTU589855 CJY589855 CAC589855 BQG589855 BGK589855 AWO589855 AMS589855 ACW589855 TA589855 JE589855 B589855 WVQ524319 WLU524319 WBY524319 VSC524319 VIG524319 UYK524319 UOO524319 UES524319 TUW524319 TLA524319 TBE524319 SRI524319 SHM524319 RXQ524319 RNU524319 RDY524319 QUC524319 QKG524319 QAK524319 PQO524319 PGS524319 OWW524319 ONA524319 ODE524319 NTI524319 NJM524319 MZQ524319 MPU524319 MFY524319 LWC524319 LMG524319 LCK524319 KSO524319 KIS524319 JYW524319 JPA524319 JFE524319 IVI524319 ILM524319 IBQ524319 HRU524319 HHY524319 GYC524319 GOG524319 GEK524319 FUO524319 FKS524319 FAW524319 ERA524319 EHE524319 DXI524319 DNM524319 DDQ524319 CTU524319 CJY524319 CAC524319 BQG524319 BGK524319 AWO524319 AMS524319 ACW524319 TA524319 JE524319 B524319 WVQ458783 WLU458783 WBY458783 VSC458783 VIG458783 UYK458783 UOO458783 UES458783 TUW458783 TLA458783 TBE458783 SRI458783 SHM458783 RXQ458783 RNU458783 RDY458783 QUC458783 QKG458783 QAK458783 PQO458783 PGS458783 OWW458783 ONA458783 ODE458783 NTI458783 NJM458783 MZQ458783 MPU458783 MFY458783 LWC458783 LMG458783 LCK458783 KSO458783 KIS458783 JYW458783 JPA458783 JFE458783 IVI458783 ILM458783 IBQ458783 HRU458783 HHY458783 GYC458783 GOG458783 GEK458783 FUO458783 FKS458783 FAW458783 ERA458783 EHE458783 DXI458783 DNM458783 DDQ458783 CTU458783 CJY458783 CAC458783 BQG458783 BGK458783 AWO458783 AMS458783 ACW458783 TA458783 JE458783 B458783 WVQ393247 WLU393247 WBY393247 VSC393247 VIG393247 UYK393247 UOO393247 UES393247 TUW393247 TLA393247 TBE393247 SRI393247 SHM393247 RXQ393247 RNU393247 RDY393247 QUC393247 QKG393247 QAK393247 PQO393247 PGS393247 OWW393247 ONA393247 ODE393247 NTI393247 NJM393247 MZQ393247 MPU393247 MFY393247 LWC393247 LMG393247 LCK393247 KSO393247 KIS393247 JYW393247 JPA393247 JFE393247 IVI393247 ILM393247 IBQ393247 HRU393247 HHY393247 GYC393247 GOG393247 GEK393247 FUO393247 FKS393247 FAW393247 ERA393247 EHE393247 DXI393247 DNM393247 DDQ393247 CTU393247 CJY393247 CAC393247 BQG393247 BGK393247 AWO393247 AMS393247 ACW393247 TA393247 JE393247 B393247 WVQ327711 WLU327711 WBY327711 VSC327711 VIG327711 UYK327711 UOO327711 UES327711 TUW327711 TLA327711 TBE327711 SRI327711 SHM327711 RXQ327711 RNU327711 RDY327711 QUC327711 QKG327711 QAK327711 PQO327711 PGS327711 OWW327711 ONA327711 ODE327711 NTI327711 NJM327711 MZQ327711 MPU327711 MFY327711 LWC327711 LMG327711 LCK327711 KSO327711 KIS327711 JYW327711 JPA327711 JFE327711 IVI327711 ILM327711 IBQ327711 HRU327711 HHY327711 GYC327711 GOG327711 GEK327711 FUO327711 FKS327711 FAW327711 ERA327711 EHE327711 DXI327711 DNM327711 DDQ327711 CTU327711 CJY327711 CAC327711 BQG327711 BGK327711 AWO327711 AMS327711 ACW327711 TA327711 JE327711 B327711 WVQ262175 WLU262175 WBY262175 VSC262175 VIG262175 UYK262175 UOO262175 UES262175 TUW262175 TLA262175 TBE262175 SRI262175 SHM262175 RXQ262175 RNU262175 RDY262175 QUC262175 QKG262175 QAK262175 PQO262175 PGS262175 OWW262175 ONA262175 ODE262175 NTI262175 NJM262175 MZQ262175 MPU262175 MFY262175 LWC262175 LMG262175 LCK262175 KSO262175 KIS262175 JYW262175 JPA262175 JFE262175 IVI262175 ILM262175 IBQ262175 HRU262175 HHY262175 GYC262175 GOG262175 GEK262175 FUO262175 FKS262175 FAW262175 ERA262175 EHE262175 DXI262175 DNM262175 DDQ262175 CTU262175 CJY262175 CAC262175 BQG262175 BGK262175 AWO262175 AMS262175 ACW262175 TA262175 JE262175 B262175 WVQ196639 WLU196639 WBY196639 VSC196639 VIG196639 UYK196639 UOO196639 UES196639 TUW196639 TLA196639 TBE196639 SRI196639 SHM196639 RXQ196639 RNU196639 RDY196639 QUC196639 QKG196639 QAK196639 PQO196639 PGS196639 OWW196639 ONA196639 ODE196639 NTI196639 NJM196639 MZQ196639 MPU196639 MFY196639 LWC196639 LMG196639 LCK196639 KSO196639 KIS196639 JYW196639 JPA196639 JFE196639 IVI196639 ILM196639 IBQ196639 HRU196639 HHY196639 GYC196639 GOG196639 GEK196639 FUO196639 FKS196639 FAW196639 ERA196639 EHE196639 DXI196639 DNM196639 DDQ196639 CTU196639 CJY196639 CAC196639 BQG196639 BGK196639 AWO196639 AMS196639 ACW196639 TA196639 JE196639 B196639 WVQ131103 WLU131103 WBY131103 VSC131103 VIG131103 UYK131103 UOO131103 UES131103 TUW131103 TLA131103 TBE131103 SRI131103 SHM131103 RXQ131103 RNU131103 RDY131103 QUC131103 QKG131103 QAK131103 PQO131103 PGS131103 OWW131103 ONA131103 ODE131103 NTI131103 NJM131103 MZQ131103 MPU131103 MFY131103 LWC131103 LMG131103 LCK131103 KSO131103 KIS131103 JYW131103 JPA131103 JFE131103 IVI131103 ILM131103 IBQ131103 HRU131103 HHY131103 GYC131103 GOG131103 GEK131103 FUO131103 FKS131103 FAW131103 ERA131103 EHE131103 DXI131103 DNM131103 DDQ131103 CTU131103 CJY131103 CAC131103 BQG131103 BGK131103 AWO131103 AMS131103 ACW131103 TA131103 JE131103 B131103 WVQ65567 WLU65567 WBY65567 VSC65567 VIG65567 UYK65567 UOO65567 UES65567 TUW65567 TLA65567 TBE65567 SRI65567 SHM65567 RXQ65567 RNU65567 RDY65567 QUC65567 QKG65567 QAK65567 PQO65567 PGS65567 OWW65567 ONA65567 ODE65567 NTI65567 NJM65567 MZQ65567 MPU65567 MFY65567 LWC65567 LMG65567 LCK65567 KSO65567 KIS65567 JYW65567 JPA65567 JFE65567 IVI65567 ILM65567 IBQ65567 HRU65567 HHY65567 GYC65567 GOG65567 GEK65567 FUO65567 FKS65567 FAW65567 ERA65567 EHE65567 DXI65567 DNM65567 DDQ65567 CTU65567 CJY65567 CAC65567 BQG65567 BGK65567 AWO65567 AMS65567 ACW65567 TA65567 JE65567">
      <formula1>0</formula1>
      <formula2>10000</formula2>
    </dataValidation>
    <dataValidation type="textLength" errorStyle="information" allowBlank="1" showInputMessage="1" error="XLBVal:5=0.203926925266523_x000d_&#10;" sqref="C65567:D65567 WVR983071 WLV983071 WBZ983071 VSD983071 VIH983071 UYL983071 UOP983071 UET983071 TUX983071 TLB983071 TBF983071 SRJ983071 SHN983071 RXR983071 RNV983071 RDZ983071 QUD983071 QKH983071 QAL983071 PQP983071 PGT983071 OWX983071 ONB983071 ODF983071 NTJ983071 NJN983071 MZR983071 MPV983071 MFZ983071 LWD983071 LMH983071 LCL983071 KSP983071 KIT983071 JYX983071 JPB983071 JFF983071 IVJ983071 ILN983071 IBR983071 HRV983071 HHZ983071 GYD983071 GOH983071 GEL983071 FUP983071 FKT983071 FAX983071 ERB983071 EHF983071 DXJ983071 DNN983071 DDR983071 CTV983071 CJZ983071 CAD983071 BQH983071 BGL983071 AWP983071 AMT983071 ACX983071 TB983071 JF983071 C983071:D983071 WVR917535 WLV917535 WBZ917535 VSD917535 VIH917535 UYL917535 UOP917535 UET917535 TUX917535 TLB917535 TBF917535 SRJ917535 SHN917535 RXR917535 RNV917535 RDZ917535 QUD917535 QKH917535 QAL917535 PQP917535 PGT917535 OWX917535 ONB917535 ODF917535 NTJ917535 NJN917535 MZR917535 MPV917535 MFZ917535 LWD917535 LMH917535 LCL917535 KSP917535 KIT917535 JYX917535 JPB917535 JFF917535 IVJ917535 ILN917535 IBR917535 HRV917535 HHZ917535 GYD917535 GOH917535 GEL917535 FUP917535 FKT917535 FAX917535 ERB917535 EHF917535 DXJ917535 DNN917535 DDR917535 CTV917535 CJZ917535 CAD917535 BQH917535 BGL917535 AWP917535 AMT917535 ACX917535 TB917535 JF917535 C917535:D917535 WVR851999 WLV851999 WBZ851999 VSD851999 VIH851999 UYL851999 UOP851999 UET851999 TUX851999 TLB851999 TBF851999 SRJ851999 SHN851999 RXR851999 RNV851999 RDZ851999 QUD851999 QKH851999 QAL851999 PQP851999 PGT851999 OWX851999 ONB851999 ODF851999 NTJ851999 NJN851999 MZR851999 MPV851999 MFZ851999 LWD851999 LMH851999 LCL851999 KSP851999 KIT851999 JYX851999 JPB851999 JFF851999 IVJ851999 ILN851999 IBR851999 HRV851999 HHZ851999 GYD851999 GOH851999 GEL851999 FUP851999 FKT851999 FAX851999 ERB851999 EHF851999 DXJ851999 DNN851999 DDR851999 CTV851999 CJZ851999 CAD851999 BQH851999 BGL851999 AWP851999 AMT851999 ACX851999 TB851999 JF851999 C851999:D851999 WVR786463 WLV786463 WBZ786463 VSD786463 VIH786463 UYL786463 UOP786463 UET786463 TUX786463 TLB786463 TBF786463 SRJ786463 SHN786463 RXR786463 RNV786463 RDZ786463 QUD786463 QKH786463 QAL786463 PQP786463 PGT786463 OWX786463 ONB786463 ODF786463 NTJ786463 NJN786463 MZR786463 MPV786463 MFZ786463 LWD786463 LMH786463 LCL786463 KSP786463 KIT786463 JYX786463 JPB786463 JFF786463 IVJ786463 ILN786463 IBR786463 HRV786463 HHZ786463 GYD786463 GOH786463 GEL786463 FUP786463 FKT786463 FAX786463 ERB786463 EHF786463 DXJ786463 DNN786463 DDR786463 CTV786463 CJZ786463 CAD786463 BQH786463 BGL786463 AWP786463 AMT786463 ACX786463 TB786463 JF786463 C786463:D786463 WVR720927 WLV720927 WBZ720927 VSD720927 VIH720927 UYL720927 UOP720927 UET720927 TUX720927 TLB720927 TBF720927 SRJ720927 SHN720927 RXR720927 RNV720927 RDZ720927 QUD720927 QKH720927 QAL720927 PQP720927 PGT720927 OWX720927 ONB720927 ODF720927 NTJ720927 NJN720927 MZR720927 MPV720927 MFZ720927 LWD720927 LMH720927 LCL720927 KSP720927 KIT720927 JYX720927 JPB720927 JFF720927 IVJ720927 ILN720927 IBR720927 HRV720927 HHZ720927 GYD720927 GOH720927 GEL720927 FUP720927 FKT720927 FAX720927 ERB720927 EHF720927 DXJ720927 DNN720927 DDR720927 CTV720927 CJZ720927 CAD720927 BQH720927 BGL720927 AWP720927 AMT720927 ACX720927 TB720927 JF720927 C720927:D720927 WVR655391 WLV655391 WBZ655391 VSD655391 VIH655391 UYL655391 UOP655391 UET655391 TUX655391 TLB655391 TBF655391 SRJ655391 SHN655391 RXR655391 RNV655391 RDZ655391 QUD655391 QKH655391 QAL655391 PQP655391 PGT655391 OWX655391 ONB655391 ODF655391 NTJ655391 NJN655391 MZR655391 MPV655391 MFZ655391 LWD655391 LMH655391 LCL655391 KSP655391 KIT655391 JYX655391 JPB655391 JFF655391 IVJ655391 ILN655391 IBR655391 HRV655391 HHZ655391 GYD655391 GOH655391 GEL655391 FUP655391 FKT655391 FAX655391 ERB655391 EHF655391 DXJ655391 DNN655391 DDR655391 CTV655391 CJZ655391 CAD655391 BQH655391 BGL655391 AWP655391 AMT655391 ACX655391 TB655391 JF655391 C655391:D655391 WVR589855 WLV589855 WBZ589855 VSD589855 VIH589855 UYL589855 UOP589855 UET589855 TUX589855 TLB589855 TBF589855 SRJ589855 SHN589855 RXR589855 RNV589855 RDZ589855 QUD589855 QKH589855 QAL589855 PQP589855 PGT589855 OWX589855 ONB589855 ODF589855 NTJ589855 NJN589855 MZR589855 MPV589855 MFZ589855 LWD589855 LMH589855 LCL589855 KSP589855 KIT589855 JYX589855 JPB589855 JFF589855 IVJ589855 ILN589855 IBR589855 HRV589855 HHZ589855 GYD589855 GOH589855 GEL589855 FUP589855 FKT589855 FAX589855 ERB589855 EHF589855 DXJ589855 DNN589855 DDR589855 CTV589855 CJZ589855 CAD589855 BQH589855 BGL589855 AWP589855 AMT589855 ACX589855 TB589855 JF589855 C589855:D589855 WVR524319 WLV524319 WBZ524319 VSD524319 VIH524319 UYL524319 UOP524319 UET524319 TUX524319 TLB524319 TBF524319 SRJ524319 SHN524319 RXR524319 RNV524319 RDZ524319 QUD524319 QKH524319 QAL524319 PQP524319 PGT524319 OWX524319 ONB524319 ODF524319 NTJ524319 NJN524319 MZR524319 MPV524319 MFZ524319 LWD524319 LMH524319 LCL524319 KSP524319 KIT524319 JYX524319 JPB524319 JFF524319 IVJ524319 ILN524319 IBR524319 HRV524319 HHZ524319 GYD524319 GOH524319 GEL524319 FUP524319 FKT524319 FAX524319 ERB524319 EHF524319 DXJ524319 DNN524319 DDR524319 CTV524319 CJZ524319 CAD524319 BQH524319 BGL524319 AWP524319 AMT524319 ACX524319 TB524319 JF524319 C524319:D524319 WVR458783 WLV458783 WBZ458783 VSD458783 VIH458783 UYL458783 UOP458783 UET458783 TUX458783 TLB458783 TBF458783 SRJ458783 SHN458783 RXR458783 RNV458783 RDZ458783 QUD458783 QKH458783 QAL458783 PQP458783 PGT458783 OWX458783 ONB458783 ODF458783 NTJ458783 NJN458783 MZR458783 MPV458783 MFZ458783 LWD458783 LMH458783 LCL458783 KSP458783 KIT458783 JYX458783 JPB458783 JFF458783 IVJ458783 ILN458783 IBR458783 HRV458783 HHZ458783 GYD458783 GOH458783 GEL458783 FUP458783 FKT458783 FAX458783 ERB458783 EHF458783 DXJ458783 DNN458783 DDR458783 CTV458783 CJZ458783 CAD458783 BQH458783 BGL458783 AWP458783 AMT458783 ACX458783 TB458783 JF458783 C458783:D458783 WVR393247 WLV393247 WBZ393247 VSD393247 VIH393247 UYL393247 UOP393247 UET393247 TUX393247 TLB393247 TBF393247 SRJ393247 SHN393247 RXR393247 RNV393247 RDZ393247 QUD393247 QKH393247 QAL393247 PQP393247 PGT393247 OWX393247 ONB393247 ODF393247 NTJ393247 NJN393247 MZR393247 MPV393247 MFZ393247 LWD393247 LMH393247 LCL393247 KSP393247 KIT393247 JYX393247 JPB393247 JFF393247 IVJ393247 ILN393247 IBR393247 HRV393247 HHZ393247 GYD393247 GOH393247 GEL393247 FUP393247 FKT393247 FAX393247 ERB393247 EHF393247 DXJ393247 DNN393247 DDR393247 CTV393247 CJZ393247 CAD393247 BQH393247 BGL393247 AWP393247 AMT393247 ACX393247 TB393247 JF393247 C393247:D393247 WVR327711 WLV327711 WBZ327711 VSD327711 VIH327711 UYL327711 UOP327711 UET327711 TUX327711 TLB327711 TBF327711 SRJ327711 SHN327711 RXR327711 RNV327711 RDZ327711 QUD327711 QKH327711 QAL327711 PQP327711 PGT327711 OWX327711 ONB327711 ODF327711 NTJ327711 NJN327711 MZR327711 MPV327711 MFZ327711 LWD327711 LMH327711 LCL327711 KSP327711 KIT327711 JYX327711 JPB327711 JFF327711 IVJ327711 ILN327711 IBR327711 HRV327711 HHZ327711 GYD327711 GOH327711 GEL327711 FUP327711 FKT327711 FAX327711 ERB327711 EHF327711 DXJ327711 DNN327711 DDR327711 CTV327711 CJZ327711 CAD327711 BQH327711 BGL327711 AWP327711 AMT327711 ACX327711 TB327711 JF327711 C327711:D327711 WVR262175 WLV262175 WBZ262175 VSD262175 VIH262175 UYL262175 UOP262175 UET262175 TUX262175 TLB262175 TBF262175 SRJ262175 SHN262175 RXR262175 RNV262175 RDZ262175 QUD262175 QKH262175 QAL262175 PQP262175 PGT262175 OWX262175 ONB262175 ODF262175 NTJ262175 NJN262175 MZR262175 MPV262175 MFZ262175 LWD262175 LMH262175 LCL262175 KSP262175 KIT262175 JYX262175 JPB262175 JFF262175 IVJ262175 ILN262175 IBR262175 HRV262175 HHZ262175 GYD262175 GOH262175 GEL262175 FUP262175 FKT262175 FAX262175 ERB262175 EHF262175 DXJ262175 DNN262175 DDR262175 CTV262175 CJZ262175 CAD262175 BQH262175 BGL262175 AWP262175 AMT262175 ACX262175 TB262175 JF262175 C262175:D262175 WVR196639 WLV196639 WBZ196639 VSD196639 VIH196639 UYL196639 UOP196639 UET196639 TUX196639 TLB196639 TBF196639 SRJ196639 SHN196639 RXR196639 RNV196639 RDZ196639 QUD196639 QKH196639 QAL196639 PQP196639 PGT196639 OWX196639 ONB196639 ODF196639 NTJ196639 NJN196639 MZR196639 MPV196639 MFZ196639 LWD196639 LMH196639 LCL196639 KSP196639 KIT196639 JYX196639 JPB196639 JFF196639 IVJ196639 ILN196639 IBR196639 HRV196639 HHZ196639 GYD196639 GOH196639 GEL196639 FUP196639 FKT196639 FAX196639 ERB196639 EHF196639 DXJ196639 DNN196639 DDR196639 CTV196639 CJZ196639 CAD196639 BQH196639 BGL196639 AWP196639 AMT196639 ACX196639 TB196639 JF196639 C196639:D196639 WVR131103 WLV131103 WBZ131103 VSD131103 VIH131103 UYL131103 UOP131103 UET131103 TUX131103 TLB131103 TBF131103 SRJ131103 SHN131103 RXR131103 RNV131103 RDZ131103 QUD131103 QKH131103 QAL131103 PQP131103 PGT131103 OWX131103 ONB131103 ODF131103 NTJ131103 NJN131103 MZR131103 MPV131103 MFZ131103 LWD131103 LMH131103 LCL131103 KSP131103 KIT131103 JYX131103 JPB131103 JFF131103 IVJ131103 ILN131103 IBR131103 HRV131103 HHZ131103 GYD131103 GOH131103 GEL131103 FUP131103 FKT131103 FAX131103 ERB131103 EHF131103 DXJ131103 DNN131103 DDR131103 CTV131103 CJZ131103 CAD131103 BQH131103 BGL131103 AWP131103 AMT131103 ACX131103 TB131103 JF131103 C131103:D131103 WVR65567 WLV65567 WBZ65567 VSD65567 VIH65567 UYL65567 UOP65567 UET65567 TUX65567 TLB65567 TBF65567 SRJ65567 SHN65567 RXR65567 RNV65567 RDZ65567 QUD65567 QKH65567 QAL65567 PQP65567 PGT65567 OWX65567 ONB65567 ODF65567 NTJ65567 NJN65567 MZR65567 MPV65567 MFZ65567 LWD65567 LMH65567 LCL65567 KSP65567 KIT65567 JYX65567 JPB65567 JFF65567 IVJ65567 ILN65567 IBR65567 HRV65567 HHZ65567 GYD65567 GOH65567 GEL65567 FUP65567 FKT65567 FAX65567 ERB65567 EHF65567 DXJ65567 DNN65567 DDR65567 CTV65567 CJZ65567 CAD65567 BQH65567 BGL65567 AWP65567 AMT65567 ACX65567 TB65567 JF65567">
      <formula1>0</formula1>
      <formula2>10000</formula2>
    </dataValidation>
    <dataValidation type="textLength" errorStyle="information" allowBlank="1" showInputMessage="1" error="XLBVal:5=2475_x000d_&#10;" sqref="A68 WVQ983072 WLU983072 WBY983072 VSC983072 VIG983072 UYK983072 UOO983072 UES983072 TUW983072 TLA983072 TBE983072 SRI983072 SHM983072 RXQ983072 RNU983072 RDY983072 QUC983072 QKG983072 QAK983072 PQO983072 PGS983072 OWW983072 ONA983072 ODE983072 NTI983072 NJM983072 MZQ983072 MPU983072 MFY983072 LWC983072 LMG983072 LCK983072 KSO983072 KIS983072 JYW983072 JPA983072 JFE983072 IVI983072 ILM983072 IBQ983072 HRU983072 HHY983072 GYC983072 GOG983072 GEK983072 FUO983072 FKS983072 FAW983072 ERA983072 EHE983072 DXI983072 DNM983072 DDQ983072 CTU983072 CJY983072 CAC983072 BQG983072 BGK983072 AWO983072 AMS983072 ACW983072 TA983072 JE983072 B983072 WVQ917536 WLU917536 WBY917536 VSC917536 VIG917536 UYK917536 UOO917536 UES917536 TUW917536 TLA917536 TBE917536 SRI917536 SHM917536 RXQ917536 RNU917536 RDY917536 QUC917536 QKG917536 QAK917536 PQO917536 PGS917536 OWW917536 ONA917536 ODE917536 NTI917536 NJM917536 MZQ917536 MPU917536 MFY917536 LWC917536 LMG917536 LCK917536 KSO917536 KIS917536 JYW917536 JPA917536 JFE917536 IVI917536 ILM917536 IBQ917536 HRU917536 HHY917536 GYC917536 GOG917536 GEK917536 FUO917536 FKS917536 FAW917536 ERA917536 EHE917536 DXI917536 DNM917536 DDQ917536 CTU917536 CJY917536 CAC917536 BQG917536 BGK917536 AWO917536 AMS917536 ACW917536 TA917536 JE917536 B917536 WVQ852000 WLU852000 WBY852000 VSC852000 VIG852000 UYK852000 UOO852000 UES852000 TUW852000 TLA852000 TBE852000 SRI852000 SHM852000 RXQ852000 RNU852000 RDY852000 QUC852000 QKG852000 QAK852000 PQO852000 PGS852000 OWW852000 ONA852000 ODE852000 NTI852000 NJM852000 MZQ852000 MPU852000 MFY852000 LWC852000 LMG852000 LCK852000 KSO852000 KIS852000 JYW852000 JPA852000 JFE852000 IVI852000 ILM852000 IBQ852000 HRU852000 HHY852000 GYC852000 GOG852000 GEK852000 FUO852000 FKS852000 FAW852000 ERA852000 EHE852000 DXI852000 DNM852000 DDQ852000 CTU852000 CJY852000 CAC852000 BQG852000 BGK852000 AWO852000 AMS852000 ACW852000 TA852000 JE852000 B852000 WVQ786464 WLU786464 WBY786464 VSC786464 VIG786464 UYK786464 UOO786464 UES786464 TUW786464 TLA786464 TBE786464 SRI786464 SHM786464 RXQ786464 RNU786464 RDY786464 QUC786464 QKG786464 QAK786464 PQO786464 PGS786464 OWW786464 ONA786464 ODE786464 NTI786464 NJM786464 MZQ786464 MPU786464 MFY786464 LWC786464 LMG786464 LCK786464 KSO786464 KIS786464 JYW786464 JPA786464 JFE786464 IVI786464 ILM786464 IBQ786464 HRU786464 HHY786464 GYC786464 GOG786464 GEK786464 FUO786464 FKS786464 FAW786464 ERA786464 EHE786464 DXI786464 DNM786464 DDQ786464 CTU786464 CJY786464 CAC786464 BQG786464 BGK786464 AWO786464 AMS786464 ACW786464 TA786464 JE786464 B786464 WVQ720928 WLU720928 WBY720928 VSC720928 VIG720928 UYK720928 UOO720928 UES720928 TUW720928 TLA720928 TBE720928 SRI720928 SHM720928 RXQ720928 RNU720928 RDY720928 QUC720928 QKG720928 QAK720928 PQO720928 PGS720928 OWW720928 ONA720928 ODE720928 NTI720928 NJM720928 MZQ720928 MPU720928 MFY720928 LWC720928 LMG720928 LCK720928 KSO720928 KIS720928 JYW720928 JPA720928 JFE720928 IVI720928 ILM720928 IBQ720928 HRU720928 HHY720928 GYC720928 GOG720928 GEK720928 FUO720928 FKS720928 FAW720928 ERA720928 EHE720928 DXI720928 DNM720928 DDQ720928 CTU720928 CJY720928 CAC720928 BQG720928 BGK720928 AWO720928 AMS720928 ACW720928 TA720928 JE720928 B720928 WVQ655392 WLU655392 WBY655392 VSC655392 VIG655392 UYK655392 UOO655392 UES655392 TUW655392 TLA655392 TBE655392 SRI655392 SHM655392 RXQ655392 RNU655392 RDY655392 QUC655392 QKG655392 QAK655392 PQO655392 PGS655392 OWW655392 ONA655392 ODE655392 NTI655392 NJM655392 MZQ655392 MPU655392 MFY655392 LWC655392 LMG655392 LCK655392 KSO655392 KIS655392 JYW655392 JPA655392 JFE655392 IVI655392 ILM655392 IBQ655392 HRU655392 HHY655392 GYC655392 GOG655392 GEK655392 FUO655392 FKS655392 FAW655392 ERA655392 EHE655392 DXI655392 DNM655392 DDQ655392 CTU655392 CJY655392 CAC655392 BQG655392 BGK655392 AWO655392 AMS655392 ACW655392 TA655392 JE655392 B655392 WVQ589856 WLU589856 WBY589856 VSC589856 VIG589856 UYK589856 UOO589856 UES589856 TUW589856 TLA589856 TBE589856 SRI589856 SHM589856 RXQ589856 RNU589856 RDY589856 QUC589856 QKG589856 QAK589856 PQO589856 PGS589856 OWW589856 ONA589856 ODE589856 NTI589856 NJM589856 MZQ589856 MPU589856 MFY589856 LWC589856 LMG589856 LCK589856 KSO589856 KIS589856 JYW589856 JPA589856 JFE589856 IVI589856 ILM589856 IBQ589856 HRU589856 HHY589856 GYC589856 GOG589856 GEK589856 FUO589856 FKS589856 FAW589856 ERA589856 EHE589856 DXI589856 DNM589856 DDQ589856 CTU589856 CJY589856 CAC589856 BQG589856 BGK589856 AWO589856 AMS589856 ACW589856 TA589856 JE589856 B589856 WVQ524320 WLU524320 WBY524320 VSC524320 VIG524320 UYK524320 UOO524320 UES524320 TUW524320 TLA524320 TBE524320 SRI524320 SHM524320 RXQ524320 RNU524320 RDY524320 QUC524320 QKG524320 QAK524320 PQO524320 PGS524320 OWW524320 ONA524320 ODE524320 NTI524320 NJM524320 MZQ524320 MPU524320 MFY524320 LWC524320 LMG524320 LCK524320 KSO524320 KIS524320 JYW524320 JPA524320 JFE524320 IVI524320 ILM524320 IBQ524320 HRU524320 HHY524320 GYC524320 GOG524320 GEK524320 FUO524320 FKS524320 FAW524320 ERA524320 EHE524320 DXI524320 DNM524320 DDQ524320 CTU524320 CJY524320 CAC524320 BQG524320 BGK524320 AWO524320 AMS524320 ACW524320 TA524320 JE524320 B524320 WVQ458784 WLU458784 WBY458784 VSC458784 VIG458784 UYK458784 UOO458784 UES458784 TUW458784 TLA458784 TBE458784 SRI458784 SHM458784 RXQ458784 RNU458784 RDY458784 QUC458784 QKG458784 QAK458784 PQO458784 PGS458784 OWW458784 ONA458784 ODE458784 NTI458784 NJM458784 MZQ458784 MPU458784 MFY458784 LWC458784 LMG458784 LCK458784 KSO458784 KIS458784 JYW458784 JPA458784 JFE458784 IVI458784 ILM458784 IBQ458784 HRU458784 HHY458784 GYC458784 GOG458784 GEK458784 FUO458784 FKS458784 FAW458784 ERA458784 EHE458784 DXI458784 DNM458784 DDQ458784 CTU458784 CJY458784 CAC458784 BQG458784 BGK458784 AWO458784 AMS458784 ACW458784 TA458784 JE458784 B458784 WVQ393248 WLU393248 WBY393248 VSC393248 VIG393248 UYK393248 UOO393248 UES393248 TUW393248 TLA393248 TBE393248 SRI393248 SHM393248 RXQ393248 RNU393248 RDY393248 QUC393248 QKG393248 QAK393248 PQO393248 PGS393248 OWW393248 ONA393248 ODE393248 NTI393248 NJM393248 MZQ393248 MPU393248 MFY393248 LWC393248 LMG393248 LCK393248 KSO393248 KIS393248 JYW393248 JPA393248 JFE393248 IVI393248 ILM393248 IBQ393248 HRU393248 HHY393248 GYC393248 GOG393248 GEK393248 FUO393248 FKS393248 FAW393248 ERA393248 EHE393248 DXI393248 DNM393248 DDQ393248 CTU393248 CJY393248 CAC393248 BQG393248 BGK393248 AWO393248 AMS393248 ACW393248 TA393248 JE393248 B393248 WVQ327712 WLU327712 WBY327712 VSC327712 VIG327712 UYK327712 UOO327712 UES327712 TUW327712 TLA327712 TBE327712 SRI327712 SHM327712 RXQ327712 RNU327712 RDY327712 QUC327712 QKG327712 QAK327712 PQO327712 PGS327712 OWW327712 ONA327712 ODE327712 NTI327712 NJM327712 MZQ327712 MPU327712 MFY327712 LWC327712 LMG327712 LCK327712 KSO327712 KIS327712 JYW327712 JPA327712 JFE327712 IVI327712 ILM327712 IBQ327712 HRU327712 HHY327712 GYC327712 GOG327712 GEK327712 FUO327712 FKS327712 FAW327712 ERA327712 EHE327712 DXI327712 DNM327712 DDQ327712 CTU327712 CJY327712 CAC327712 BQG327712 BGK327712 AWO327712 AMS327712 ACW327712 TA327712 JE327712 B327712 WVQ262176 WLU262176 WBY262176 VSC262176 VIG262176 UYK262176 UOO262176 UES262176 TUW262176 TLA262176 TBE262176 SRI262176 SHM262176 RXQ262176 RNU262176 RDY262176 QUC262176 QKG262176 QAK262176 PQO262176 PGS262176 OWW262176 ONA262176 ODE262176 NTI262176 NJM262176 MZQ262176 MPU262176 MFY262176 LWC262176 LMG262176 LCK262176 KSO262176 KIS262176 JYW262176 JPA262176 JFE262176 IVI262176 ILM262176 IBQ262176 HRU262176 HHY262176 GYC262176 GOG262176 GEK262176 FUO262176 FKS262176 FAW262176 ERA262176 EHE262176 DXI262176 DNM262176 DDQ262176 CTU262176 CJY262176 CAC262176 BQG262176 BGK262176 AWO262176 AMS262176 ACW262176 TA262176 JE262176 B262176 WVQ196640 WLU196640 WBY196640 VSC196640 VIG196640 UYK196640 UOO196640 UES196640 TUW196640 TLA196640 TBE196640 SRI196640 SHM196640 RXQ196640 RNU196640 RDY196640 QUC196640 QKG196640 QAK196640 PQO196640 PGS196640 OWW196640 ONA196640 ODE196640 NTI196640 NJM196640 MZQ196640 MPU196640 MFY196640 LWC196640 LMG196640 LCK196640 KSO196640 KIS196640 JYW196640 JPA196640 JFE196640 IVI196640 ILM196640 IBQ196640 HRU196640 HHY196640 GYC196640 GOG196640 GEK196640 FUO196640 FKS196640 FAW196640 ERA196640 EHE196640 DXI196640 DNM196640 DDQ196640 CTU196640 CJY196640 CAC196640 BQG196640 BGK196640 AWO196640 AMS196640 ACW196640 TA196640 JE196640 B196640 WVQ131104 WLU131104 WBY131104 VSC131104 VIG131104 UYK131104 UOO131104 UES131104 TUW131104 TLA131104 TBE131104 SRI131104 SHM131104 RXQ131104 RNU131104 RDY131104 QUC131104 QKG131104 QAK131104 PQO131104 PGS131104 OWW131104 ONA131104 ODE131104 NTI131104 NJM131104 MZQ131104 MPU131104 MFY131104 LWC131104 LMG131104 LCK131104 KSO131104 KIS131104 JYW131104 JPA131104 JFE131104 IVI131104 ILM131104 IBQ131104 HRU131104 HHY131104 GYC131104 GOG131104 GEK131104 FUO131104 FKS131104 FAW131104 ERA131104 EHE131104 DXI131104 DNM131104 DDQ131104 CTU131104 CJY131104 CAC131104 BQG131104 BGK131104 AWO131104 AMS131104 ACW131104 TA131104 JE131104 B131104 WVQ65568 WLU65568 WBY65568 VSC65568 VIG65568 UYK65568 UOO65568 UES65568 TUW65568 TLA65568 TBE65568 SRI65568 SHM65568 RXQ65568 RNU65568 RDY65568 QUC65568 QKG65568 QAK65568 PQO65568 PGS65568 OWW65568 ONA65568 ODE65568 NTI65568 NJM65568 MZQ65568 MPU65568 MFY65568 LWC65568 LMG65568 LCK65568 KSO65568 KIS65568 JYW65568 JPA65568 JFE65568 IVI65568 ILM65568 IBQ65568 HRU65568 HHY65568 GYC65568 GOG65568 GEK65568 FUO65568 FKS65568 FAW65568 ERA65568 EHE65568 DXI65568 DNM65568 DDQ65568 CTU65568 CJY65568 CAC65568 BQG65568 BGK65568 AWO65568 AMS65568 ACW65568 TA65568 JE65568 B65568 WVQ68 WLU68 WBY68 VSC68 VIG68 UYK68 UOO68 UES68 TUW68 TLA68 TBE68 SRI68 SHM68 RXQ68 RNU68 RDY68 QUC68 QKG68 QAK68 PQO68 PGS68 OWW68 ONA68 ODE68 NTI68 NJM68 MZQ68 MPU68 MFY68 LWC68 LMG68 LCK68 KSO68 KIS68 JYW68 JPA68 JFE68 IVI68 ILM68 IBQ68 HRU68 HHY68 GYC68 GOG68 GEK68 FUO68 FKS68 FAW68 ERA68 EHE68 DXI68 DNM68 DDQ68 CTU68 CJY68 CAC68 BQG68 BGK68 AWO68 AMS68 ACW68 TA68 JE68 A24 JE24 TA24 ACW24 AMS24 AWO24 BGK24 BQG24 CAC24 CJY24 CTU24 DDQ24 DNM24 DXI24 EHE24 ERA24 FAW24 FKS24 FUO24 GEK24 GOG24 GYC24 HHY24 HRU24 IBQ24 ILM24 IVI24 JFE24 JPA24 JYW24 KIS24 KSO24 LCK24 LMG24 LWC24 MFY24 MPU24 MZQ24 NJM24 NTI24 ODE24 ONA24 OWW24 PGS24 PQO24 QAK24 QKG24 QUC24 RDY24 RNU24 RXQ24 SHM24 SRI24 TBE24 TLA24 TUW24 UES24 UOO24 UYK24 VIG24 VSC24 WBY24 WLU24 WVQ24">
      <formula1>0</formula1>
      <formula2>10000</formula2>
    </dataValidation>
    <dataValidation type="textLength" errorStyle="information" allowBlank="1" showInputMessage="1" error="XLBVal:5=7.92380342564431E-02_x000d_&#10;" sqref="C68:D68 WVR983072 WLV983072 WBZ983072 VSD983072 VIH983072 UYL983072 UOP983072 UET983072 TUX983072 TLB983072 TBF983072 SRJ983072 SHN983072 RXR983072 RNV983072 RDZ983072 QUD983072 QKH983072 QAL983072 PQP983072 PGT983072 OWX983072 ONB983072 ODF983072 NTJ983072 NJN983072 MZR983072 MPV983072 MFZ983072 LWD983072 LMH983072 LCL983072 KSP983072 KIT983072 JYX983072 JPB983072 JFF983072 IVJ983072 ILN983072 IBR983072 HRV983072 HHZ983072 GYD983072 GOH983072 GEL983072 FUP983072 FKT983072 FAX983072 ERB983072 EHF983072 DXJ983072 DNN983072 DDR983072 CTV983072 CJZ983072 CAD983072 BQH983072 BGL983072 AWP983072 AMT983072 ACX983072 TB983072 JF983072 C983072:D983072 WVR917536 WLV917536 WBZ917536 VSD917536 VIH917536 UYL917536 UOP917536 UET917536 TUX917536 TLB917536 TBF917536 SRJ917536 SHN917536 RXR917536 RNV917536 RDZ917536 QUD917536 QKH917536 QAL917536 PQP917536 PGT917536 OWX917536 ONB917536 ODF917536 NTJ917536 NJN917536 MZR917536 MPV917536 MFZ917536 LWD917536 LMH917536 LCL917536 KSP917536 KIT917536 JYX917536 JPB917536 JFF917536 IVJ917536 ILN917536 IBR917536 HRV917536 HHZ917536 GYD917536 GOH917536 GEL917536 FUP917536 FKT917536 FAX917536 ERB917536 EHF917536 DXJ917536 DNN917536 DDR917536 CTV917536 CJZ917536 CAD917536 BQH917536 BGL917536 AWP917536 AMT917536 ACX917536 TB917536 JF917536 C917536:D917536 WVR852000 WLV852000 WBZ852000 VSD852000 VIH852000 UYL852000 UOP852000 UET852000 TUX852000 TLB852000 TBF852000 SRJ852000 SHN852000 RXR852000 RNV852000 RDZ852000 QUD852000 QKH852000 QAL852000 PQP852000 PGT852000 OWX852000 ONB852000 ODF852000 NTJ852000 NJN852000 MZR852000 MPV852000 MFZ852000 LWD852000 LMH852000 LCL852000 KSP852000 KIT852000 JYX852000 JPB852000 JFF852000 IVJ852000 ILN852000 IBR852000 HRV852000 HHZ852000 GYD852000 GOH852000 GEL852000 FUP852000 FKT852000 FAX852000 ERB852000 EHF852000 DXJ852000 DNN852000 DDR852000 CTV852000 CJZ852000 CAD852000 BQH852000 BGL852000 AWP852000 AMT852000 ACX852000 TB852000 JF852000 C852000:D852000 WVR786464 WLV786464 WBZ786464 VSD786464 VIH786464 UYL786464 UOP786464 UET786464 TUX786464 TLB786464 TBF786464 SRJ786464 SHN786464 RXR786464 RNV786464 RDZ786464 QUD786464 QKH786464 QAL786464 PQP786464 PGT786464 OWX786464 ONB786464 ODF786464 NTJ786464 NJN786464 MZR786464 MPV786464 MFZ786464 LWD786464 LMH786464 LCL786464 KSP786464 KIT786464 JYX786464 JPB786464 JFF786464 IVJ786464 ILN786464 IBR786464 HRV786464 HHZ786464 GYD786464 GOH786464 GEL786464 FUP786464 FKT786464 FAX786464 ERB786464 EHF786464 DXJ786464 DNN786464 DDR786464 CTV786464 CJZ786464 CAD786464 BQH786464 BGL786464 AWP786464 AMT786464 ACX786464 TB786464 JF786464 C786464:D786464 WVR720928 WLV720928 WBZ720928 VSD720928 VIH720928 UYL720928 UOP720928 UET720928 TUX720928 TLB720928 TBF720928 SRJ720928 SHN720928 RXR720928 RNV720928 RDZ720928 QUD720928 QKH720928 QAL720928 PQP720928 PGT720928 OWX720928 ONB720928 ODF720928 NTJ720928 NJN720928 MZR720928 MPV720928 MFZ720928 LWD720928 LMH720928 LCL720928 KSP720928 KIT720928 JYX720928 JPB720928 JFF720928 IVJ720928 ILN720928 IBR720928 HRV720928 HHZ720928 GYD720928 GOH720928 GEL720928 FUP720928 FKT720928 FAX720928 ERB720928 EHF720928 DXJ720928 DNN720928 DDR720928 CTV720928 CJZ720928 CAD720928 BQH720928 BGL720928 AWP720928 AMT720928 ACX720928 TB720928 JF720928 C720928:D720928 WVR655392 WLV655392 WBZ655392 VSD655392 VIH655392 UYL655392 UOP655392 UET655392 TUX655392 TLB655392 TBF655392 SRJ655392 SHN655392 RXR655392 RNV655392 RDZ655392 QUD655392 QKH655392 QAL655392 PQP655392 PGT655392 OWX655392 ONB655392 ODF655392 NTJ655392 NJN655392 MZR655392 MPV655392 MFZ655392 LWD655392 LMH655392 LCL655392 KSP655392 KIT655392 JYX655392 JPB655392 JFF655392 IVJ655392 ILN655392 IBR655392 HRV655392 HHZ655392 GYD655392 GOH655392 GEL655392 FUP655392 FKT655392 FAX655392 ERB655392 EHF655392 DXJ655392 DNN655392 DDR655392 CTV655392 CJZ655392 CAD655392 BQH655392 BGL655392 AWP655392 AMT655392 ACX655392 TB655392 JF655392 C655392:D655392 WVR589856 WLV589856 WBZ589856 VSD589856 VIH589856 UYL589856 UOP589856 UET589856 TUX589856 TLB589856 TBF589856 SRJ589856 SHN589856 RXR589856 RNV589856 RDZ589856 QUD589856 QKH589856 QAL589856 PQP589856 PGT589856 OWX589856 ONB589856 ODF589856 NTJ589856 NJN589856 MZR589856 MPV589856 MFZ589856 LWD589856 LMH589856 LCL589856 KSP589856 KIT589856 JYX589856 JPB589856 JFF589856 IVJ589856 ILN589856 IBR589856 HRV589856 HHZ589856 GYD589856 GOH589856 GEL589856 FUP589856 FKT589856 FAX589856 ERB589856 EHF589856 DXJ589856 DNN589856 DDR589856 CTV589856 CJZ589856 CAD589856 BQH589856 BGL589856 AWP589856 AMT589856 ACX589856 TB589856 JF589856 C589856:D589856 WVR524320 WLV524320 WBZ524320 VSD524320 VIH524320 UYL524320 UOP524320 UET524320 TUX524320 TLB524320 TBF524320 SRJ524320 SHN524320 RXR524320 RNV524320 RDZ524320 QUD524320 QKH524320 QAL524320 PQP524320 PGT524320 OWX524320 ONB524320 ODF524320 NTJ524320 NJN524320 MZR524320 MPV524320 MFZ524320 LWD524320 LMH524320 LCL524320 KSP524320 KIT524320 JYX524320 JPB524320 JFF524320 IVJ524320 ILN524320 IBR524320 HRV524320 HHZ524320 GYD524320 GOH524320 GEL524320 FUP524320 FKT524320 FAX524320 ERB524320 EHF524320 DXJ524320 DNN524320 DDR524320 CTV524320 CJZ524320 CAD524320 BQH524320 BGL524320 AWP524320 AMT524320 ACX524320 TB524320 JF524320 C524320:D524320 WVR458784 WLV458784 WBZ458784 VSD458784 VIH458784 UYL458784 UOP458784 UET458784 TUX458784 TLB458784 TBF458784 SRJ458784 SHN458784 RXR458784 RNV458784 RDZ458784 QUD458784 QKH458784 QAL458784 PQP458784 PGT458784 OWX458784 ONB458784 ODF458784 NTJ458784 NJN458784 MZR458784 MPV458784 MFZ458784 LWD458784 LMH458784 LCL458784 KSP458784 KIT458784 JYX458784 JPB458784 JFF458784 IVJ458784 ILN458784 IBR458784 HRV458784 HHZ458784 GYD458784 GOH458784 GEL458784 FUP458784 FKT458784 FAX458784 ERB458784 EHF458784 DXJ458784 DNN458784 DDR458784 CTV458784 CJZ458784 CAD458784 BQH458784 BGL458784 AWP458784 AMT458784 ACX458784 TB458784 JF458784 C458784:D458784 WVR393248 WLV393248 WBZ393248 VSD393248 VIH393248 UYL393248 UOP393248 UET393248 TUX393248 TLB393248 TBF393248 SRJ393248 SHN393248 RXR393248 RNV393248 RDZ393248 QUD393248 QKH393248 QAL393248 PQP393248 PGT393248 OWX393248 ONB393248 ODF393248 NTJ393248 NJN393248 MZR393248 MPV393248 MFZ393248 LWD393248 LMH393248 LCL393248 KSP393248 KIT393248 JYX393248 JPB393248 JFF393248 IVJ393248 ILN393248 IBR393248 HRV393248 HHZ393248 GYD393248 GOH393248 GEL393248 FUP393248 FKT393248 FAX393248 ERB393248 EHF393248 DXJ393248 DNN393248 DDR393248 CTV393248 CJZ393248 CAD393248 BQH393248 BGL393248 AWP393248 AMT393248 ACX393248 TB393248 JF393248 C393248:D393248 WVR327712 WLV327712 WBZ327712 VSD327712 VIH327712 UYL327712 UOP327712 UET327712 TUX327712 TLB327712 TBF327712 SRJ327712 SHN327712 RXR327712 RNV327712 RDZ327712 QUD327712 QKH327712 QAL327712 PQP327712 PGT327712 OWX327712 ONB327712 ODF327712 NTJ327712 NJN327712 MZR327712 MPV327712 MFZ327712 LWD327712 LMH327712 LCL327712 KSP327712 KIT327712 JYX327712 JPB327712 JFF327712 IVJ327712 ILN327712 IBR327712 HRV327712 HHZ327712 GYD327712 GOH327712 GEL327712 FUP327712 FKT327712 FAX327712 ERB327712 EHF327712 DXJ327712 DNN327712 DDR327712 CTV327712 CJZ327712 CAD327712 BQH327712 BGL327712 AWP327712 AMT327712 ACX327712 TB327712 JF327712 C327712:D327712 WVR262176 WLV262176 WBZ262176 VSD262176 VIH262176 UYL262176 UOP262176 UET262176 TUX262176 TLB262176 TBF262176 SRJ262176 SHN262176 RXR262176 RNV262176 RDZ262176 QUD262176 QKH262176 QAL262176 PQP262176 PGT262176 OWX262176 ONB262176 ODF262176 NTJ262176 NJN262176 MZR262176 MPV262176 MFZ262176 LWD262176 LMH262176 LCL262176 KSP262176 KIT262176 JYX262176 JPB262176 JFF262176 IVJ262176 ILN262176 IBR262176 HRV262176 HHZ262176 GYD262176 GOH262176 GEL262176 FUP262176 FKT262176 FAX262176 ERB262176 EHF262176 DXJ262176 DNN262176 DDR262176 CTV262176 CJZ262176 CAD262176 BQH262176 BGL262176 AWP262176 AMT262176 ACX262176 TB262176 JF262176 C262176:D262176 WVR196640 WLV196640 WBZ196640 VSD196640 VIH196640 UYL196640 UOP196640 UET196640 TUX196640 TLB196640 TBF196640 SRJ196640 SHN196640 RXR196640 RNV196640 RDZ196640 QUD196640 QKH196640 QAL196640 PQP196640 PGT196640 OWX196640 ONB196640 ODF196640 NTJ196640 NJN196640 MZR196640 MPV196640 MFZ196640 LWD196640 LMH196640 LCL196640 KSP196640 KIT196640 JYX196640 JPB196640 JFF196640 IVJ196640 ILN196640 IBR196640 HRV196640 HHZ196640 GYD196640 GOH196640 GEL196640 FUP196640 FKT196640 FAX196640 ERB196640 EHF196640 DXJ196640 DNN196640 DDR196640 CTV196640 CJZ196640 CAD196640 BQH196640 BGL196640 AWP196640 AMT196640 ACX196640 TB196640 JF196640 C196640:D196640 WVR131104 WLV131104 WBZ131104 VSD131104 VIH131104 UYL131104 UOP131104 UET131104 TUX131104 TLB131104 TBF131104 SRJ131104 SHN131104 RXR131104 RNV131104 RDZ131104 QUD131104 QKH131104 QAL131104 PQP131104 PGT131104 OWX131104 ONB131104 ODF131104 NTJ131104 NJN131104 MZR131104 MPV131104 MFZ131104 LWD131104 LMH131104 LCL131104 KSP131104 KIT131104 JYX131104 JPB131104 JFF131104 IVJ131104 ILN131104 IBR131104 HRV131104 HHZ131104 GYD131104 GOH131104 GEL131104 FUP131104 FKT131104 FAX131104 ERB131104 EHF131104 DXJ131104 DNN131104 DDR131104 CTV131104 CJZ131104 CAD131104 BQH131104 BGL131104 AWP131104 AMT131104 ACX131104 TB131104 JF131104 C131104:D131104 WVR65568 WLV65568 WBZ65568 VSD65568 VIH65568 UYL65568 UOP65568 UET65568 TUX65568 TLB65568 TBF65568 SRJ65568 SHN65568 RXR65568 RNV65568 RDZ65568 QUD65568 QKH65568 QAL65568 PQP65568 PGT65568 OWX65568 ONB65568 ODF65568 NTJ65568 NJN65568 MZR65568 MPV65568 MFZ65568 LWD65568 LMH65568 LCL65568 KSP65568 KIT65568 JYX65568 JPB65568 JFF65568 IVJ65568 ILN65568 IBR65568 HRV65568 HHZ65568 GYD65568 GOH65568 GEL65568 FUP65568 FKT65568 FAX65568 ERB65568 EHF65568 DXJ65568 DNN65568 DDR65568 CTV65568 CJZ65568 CAD65568 BQH65568 BGL65568 AWP65568 AMT65568 ACX65568 TB65568 JF65568 C65568:D65568 WVR68 WLV68 WBZ68 VSD68 VIH68 UYL68 UOP68 UET68 TUX68 TLB68 TBF68 SRJ68 SHN68 RXR68 RNV68 RDZ68 QUD68 QKH68 QAL68 PQP68 PGT68 OWX68 ONB68 ODF68 NTJ68 NJN68 MZR68 MPV68 MFZ68 LWD68 LMH68 LCL68 KSP68 KIT68 JYX68 JPB68 JFF68 IVJ68 ILN68 IBR68 HRV68 HHZ68 GYD68 GOH68 GEL68 FUP68 FKT68 FAX68 ERB68 EHF68 DXJ68 DNN68 DDR68 CTV68 CJZ68 CAD68 BQH68 BGL68 AWP68 AMT68 ACX68 TB68 JF68 C24:D24 JF24 TB24 ACX24 AMT24 AWP24 BGL24 BQH24 CAD24 CJZ24 CTV24 DDR24 DNN24 DXJ24 EHF24 ERB24 FAX24 FKT24 FUP24 GEL24 GOH24 GYD24 HHZ24 HRV24 IBR24 ILN24 IVJ24 JFF24 JPB24 JYX24 KIT24 KSP24 LCL24 LMH24 LWD24 MFZ24 MPV24 MZR24 NJN24 NTJ24 ODF24 ONB24 OWX24 PGT24 PQP24 QAL24 QKH24 QUD24 RDZ24 RNV24 RXR24 SHN24 SRJ24 TBF24 TLB24 TUX24 UET24 UOP24 UYL24 VIH24 VSD24 WBZ24 WLV24 WVR24">
      <formula1>0</formula1>
      <formula2>10000</formula2>
    </dataValidation>
    <dataValidation type="textLength" errorStyle="information" allowBlank="1" showInputMessage="1" showErrorMessage="1" errorTitle="1010000053" sqref="WVP983057 WLT983057 WBX983057 VSB983057 VIF983057 UYJ983057 UON983057 UER983057 TUV983057 TKZ983057 TBD983057 SRH983057 SHL983057 RXP983057 RNT983057 RDX983057 QUB983057 QKF983057 QAJ983057 PQN983057 PGR983057 OWV983057 OMZ983057 ODD983057 NTH983057 NJL983057 MZP983057 MPT983057 MFX983057 LWB983057 LMF983057 LCJ983057 KSN983057 KIR983057 JYV983057 JOZ983057 JFD983057 IVH983057 ILL983057 IBP983057 HRT983057 HHX983057 GYB983057 GOF983057 GEJ983057 FUN983057 FKR983057 FAV983057 EQZ983057 EHD983057 DXH983057 DNL983057 DDP983057 CTT983057 CJX983057 CAB983057 BQF983057 BGJ983057 AWN983057 AMR983057 ACV983057 SZ983057 JD983057 A983057 WVP917521 WLT917521 WBX917521 VSB917521 VIF917521 UYJ917521 UON917521 UER917521 TUV917521 TKZ917521 TBD917521 SRH917521 SHL917521 RXP917521 RNT917521 RDX917521 QUB917521 QKF917521 QAJ917521 PQN917521 PGR917521 OWV917521 OMZ917521 ODD917521 NTH917521 NJL917521 MZP917521 MPT917521 MFX917521 LWB917521 LMF917521 LCJ917521 KSN917521 KIR917521 JYV917521 JOZ917521 JFD917521 IVH917521 ILL917521 IBP917521 HRT917521 HHX917521 GYB917521 GOF917521 GEJ917521 FUN917521 FKR917521 FAV917521 EQZ917521 EHD917521 DXH917521 DNL917521 DDP917521 CTT917521 CJX917521 CAB917521 BQF917521 BGJ917521 AWN917521 AMR917521 ACV917521 SZ917521 JD917521 A917521 WVP851985 WLT851985 WBX851985 VSB851985 VIF851985 UYJ851985 UON851985 UER851985 TUV851985 TKZ851985 TBD851985 SRH851985 SHL851985 RXP851985 RNT851985 RDX851985 QUB851985 QKF851985 QAJ851985 PQN851985 PGR851985 OWV851985 OMZ851985 ODD851985 NTH851985 NJL851985 MZP851985 MPT851985 MFX851985 LWB851985 LMF851985 LCJ851985 KSN851985 KIR851985 JYV851985 JOZ851985 JFD851985 IVH851985 ILL851985 IBP851985 HRT851985 HHX851985 GYB851985 GOF851985 GEJ851985 FUN851985 FKR851985 FAV851985 EQZ851985 EHD851985 DXH851985 DNL851985 DDP851985 CTT851985 CJX851985 CAB851985 BQF851985 BGJ851985 AWN851985 AMR851985 ACV851985 SZ851985 JD851985 A851985 WVP786449 WLT786449 WBX786449 VSB786449 VIF786449 UYJ786449 UON786449 UER786449 TUV786449 TKZ786449 TBD786449 SRH786449 SHL786449 RXP786449 RNT786449 RDX786449 QUB786449 QKF786449 QAJ786449 PQN786449 PGR786449 OWV786449 OMZ786449 ODD786449 NTH786449 NJL786449 MZP786449 MPT786449 MFX786449 LWB786449 LMF786449 LCJ786449 KSN786449 KIR786449 JYV786449 JOZ786449 JFD786449 IVH786449 ILL786449 IBP786449 HRT786449 HHX786449 GYB786449 GOF786449 GEJ786449 FUN786449 FKR786449 FAV786449 EQZ786449 EHD786449 DXH786449 DNL786449 DDP786449 CTT786449 CJX786449 CAB786449 BQF786449 BGJ786449 AWN786449 AMR786449 ACV786449 SZ786449 JD786449 A786449 WVP720913 WLT720913 WBX720913 VSB720913 VIF720913 UYJ720913 UON720913 UER720913 TUV720913 TKZ720913 TBD720913 SRH720913 SHL720913 RXP720913 RNT720913 RDX720913 QUB720913 QKF720913 QAJ720913 PQN720913 PGR720913 OWV720913 OMZ720913 ODD720913 NTH720913 NJL720913 MZP720913 MPT720913 MFX720913 LWB720913 LMF720913 LCJ720913 KSN720913 KIR720913 JYV720913 JOZ720913 JFD720913 IVH720913 ILL720913 IBP720913 HRT720913 HHX720913 GYB720913 GOF720913 GEJ720913 FUN720913 FKR720913 FAV720913 EQZ720913 EHD720913 DXH720913 DNL720913 DDP720913 CTT720913 CJX720913 CAB720913 BQF720913 BGJ720913 AWN720913 AMR720913 ACV720913 SZ720913 JD720913 A720913 WVP655377 WLT655377 WBX655377 VSB655377 VIF655377 UYJ655377 UON655377 UER655377 TUV655377 TKZ655377 TBD655377 SRH655377 SHL655377 RXP655377 RNT655377 RDX655377 QUB655377 QKF655377 QAJ655377 PQN655377 PGR655377 OWV655377 OMZ655377 ODD655377 NTH655377 NJL655377 MZP655377 MPT655377 MFX655377 LWB655377 LMF655377 LCJ655377 KSN655377 KIR655377 JYV655377 JOZ655377 JFD655377 IVH655377 ILL655377 IBP655377 HRT655377 HHX655377 GYB655377 GOF655377 GEJ655377 FUN655377 FKR655377 FAV655377 EQZ655377 EHD655377 DXH655377 DNL655377 DDP655377 CTT655377 CJX655377 CAB655377 BQF655377 BGJ655377 AWN655377 AMR655377 ACV655377 SZ655377 JD655377 A655377 WVP589841 WLT589841 WBX589841 VSB589841 VIF589841 UYJ589841 UON589841 UER589841 TUV589841 TKZ589841 TBD589841 SRH589841 SHL589841 RXP589841 RNT589841 RDX589841 QUB589841 QKF589841 QAJ589841 PQN589841 PGR589841 OWV589841 OMZ589841 ODD589841 NTH589841 NJL589841 MZP589841 MPT589841 MFX589841 LWB589841 LMF589841 LCJ589841 KSN589841 KIR589841 JYV589841 JOZ589841 JFD589841 IVH589841 ILL589841 IBP589841 HRT589841 HHX589841 GYB589841 GOF589841 GEJ589841 FUN589841 FKR589841 FAV589841 EQZ589841 EHD589841 DXH589841 DNL589841 DDP589841 CTT589841 CJX589841 CAB589841 BQF589841 BGJ589841 AWN589841 AMR589841 ACV589841 SZ589841 JD589841 A589841 WVP524305 WLT524305 WBX524305 VSB524305 VIF524305 UYJ524305 UON524305 UER524305 TUV524305 TKZ524305 TBD524305 SRH524305 SHL524305 RXP524305 RNT524305 RDX524305 QUB524305 QKF524305 QAJ524305 PQN524305 PGR524305 OWV524305 OMZ524305 ODD524305 NTH524305 NJL524305 MZP524305 MPT524305 MFX524305 LWB524305 LMF524305 LCJ524305 KSN524305 KIR524305 JYV524305 JOZ524305 JFD524305 IVH524305 ILL524305 IBP524305 HRT524305 HHX524305 GYB524305 GOF524305 GEJ524305 FUN524305 FKR524305 FAV524305 EQZ524305 EHD524305 DXH524305 DNL524305 DDP524305 CTT524305 CJX524305 CAB524305 BQF524305 BGJ524305 AWN524305 AMR524305 ACV524305 SZ524305 JD524305 A524305 WVP458769 WLT458769 WBX458769 VSB458769 VIF458769 UYJ458769 UON458769 UER458769 TUV458769 TKZ458769 TBD458769 SRH458769 SHL458769 RXP458769 RNT458769 RDX458769 QUB458769 QKF458769 QAJ458769 PQN458769 PGR458769 OWV458769 OMZ458769 ODD458769 NTH458769 NJL458769 MZP458769 MPT458769 MFX458769 LWB458769 LMF458769 LCJ458769 KSN458769 KIR458769 JYV458769 JOZ458769 JFD458769 IVH458769 ILL458769 IBP458769 HRT458769 HHX458769 GYB458769 GOF458769 GEJ458769 FUN458769 FKR458769 FAV458769 EQZ458769 EHD458769 DXH458769 DNL458769 DDP458769 CTT458769 CJX458769 CAB458769 BQF458769 BGJ458769 AWN458769 AMR458769 ACV458769 SZ458769 JD458769 A458769 WVP393233 WLT393233 WBX393233 VSB393233 VIF393233 UYJ393233 UON393233 UER393233 TUV393233 TKZ393233 TBD393233 SRH393233 SHL393233 RXP393233 RNT393233 RDX393233 QUB393233 QKF393233 QAJ393233 PQN393233 PGR393233 OWV393233 OMZ393233 ODD393233 NTH393233 NJL393233 MZP393233 MPT393233 MFX393233 LWB393233 LMF393233 LCJ393233 KSN393233 KIR393233 JYV393233 JOZ393233 JFD393233 IVH393233 ILL393233 IBP393233 HRT393233 HHX393233 GYB393233 GOF393233 GEJ393233 FUN393233 FKR393233 FAV393233 EQZ393233 EHD393233 DXH393233 DNL393233 DDP393233 CTT393233 CJX393233 CAB393233 BQF393233 BGJ393233 AWN393233 AMR393233 ACV393233 SZ393233 JD393233 A393233 WVP327697 WLT327697 WBX327697 VSB327697 VIF327697 UYJ327697 UON327697 UER327697 TUV327697 TKZ327697 TBD327697 SRH327697 SHL327697 RXP327697 RNT327697 RDX327697 QUB327697 QKF327697 QAJ327697 PQN327697 PGR327697 OWV327697 OMZ327697 ODD327697 NTH327697 NJL327697 MZP327697 MPT327697 MFX327697 LWB327697 LMF327697 LCJ327697 KSN327697 KIR327697 JYV327697 JOZ327697 JFD327697 IVH327697 ILL327697 IBP327697 HRT327697 HHX327697 GYB327697 GOF327697 GEJ327697 FUN327697 FKR327697 FAV327697 EQZ327697 EHD327697 DXH327697 DNL327697 DDP327697 CTT327697 CJX327697 CAB327697 BQF327697 BGJ327697 AWN327697 AMR327697 ACV327697 SZ327697 JD327697 A327697 WVP262161 WLT262161 WBX262161 VSB262161 VIF262161 UYJ262161 UON262161 UER262161 TUV262161 TKZ262161 TBD262161 SRH262161 SHL262161 RXP262161 RNT262161 RDX262161 QUB262161 QKF262161 QAJ262161 PQN262161 PGR262161 OWV262161 OMZ262161 ODD262161 NTH262161 NJL262161 MZP262161 MPT262161 MFX262161 LWB262161 LMF262161 LCJ262161 KSN262161 KIR262161 JYV262161 JOZ262161 JFD262161 IVH262161 ILL262161 IBP262161 HRT262161 HHX262161 GYB262161 GOF262161 GEJ262161 FUN262161 FKR262161 FAV262161 EQZ262161 EHD262161 DXH262161 DNL262161 DDP262161 CTT262161 CJX262161 CAB262161 BQF262161 BGJ262161 AWN262161 AMR262161 ACV262161 SZ262161 JD262161 A262161 WVP196625 WLT196625 WBX196625 VSB196625 VIF196625 UYJ196625 UON196625 UER196625 TUV196625 TKZ196625 TBD196625 SRH196625 SHL196625 RXP196625 RNT196625 RDX196625 QUB196625 QKF196625 QAJ196625 PQN196625 PGR196625 OWV196625 OMZ196625 ODD196625 NTH196625 NJL196625 MZP196625 MPT196625 MFX196625 LWB196625 LMF196625 LCJ196625 KSN196625 KIR196625 JYV196625 JOZ196625 JFD196625 IVH196625 ILL196625 IBP196625 HRT196625 HHX196625 GYB196625 GOF196625 GEJ196625 FUN196625 FKR196625 FAV196625 EQZ196625 EHD196625 DXH196625 DNL196625 DDP196625 CTT196625 CJX196625 CAB196625 BQF196625 BGJ196625 AWN196625 AMR196625 ACV196625 SZ196625 JD196625 A196625 WVP131089 WLT131089 WBX131089 VSB131089 VIF131089 UYJ131089 UON131089 UER131089 TUV131089 TKZ131089 TBD131089 SRH131089 SHL131089 RXP131089 RNT131089 RDX131089 QUB131089 QKF131089 QAJ131089 PQN131089 PGR131089 OWV131089 OMZ131089 ODD131089 NTH131089 NJL131089 MZP131089 MPT131089 MFX131089 LWB131089 LMF131089 LCJ131089 KSN131089 KIR131089 JYV131089 JOZ131089 JFD131089 IVH131089 ILL131089 IBP131089 HRT131089 HHX131089 GYB131089 GOF131089 GEJ131089 FUN131089 FKR131089 FAV131089 EQZ131089 EHD131089 DXH131089 DNL131089 DDP131089 CTT131089 CJX131089 CAB131089 BQF131089 BGJ131089 AWN131089 AMR131089 ACV131089 SZ131089 JD131089 A131089 WVP65553 WLT65553 WBX65553 VSB65553 VIF65553 UYJ65553 UON65553 UER65553 TUV65553 TKZ65553 TBD65553 SRH65553 SHL65553 RXP65553 RNT65553 RDX65553 QUB65553 QKF65553 QAJ65553 PQN65553 PGR65553 OWV65553 OMZ65553 ODD65553 NTH65553 NJL65553 MZP65553 MPT65553 MFX65553 LWB65553 LMF65553 LCJ65553 KSN65553 KIR65553 JYV65553 JOZ65553 JFD65553 IVH65553 ILL65553 IBP65553 HRT65553 HHX65553 GYB65553 GOF65553 GEJ65553 FUN65553 FKR65553 FAV65553 EQZ65553 EHD65553 DXH65553 DNL65553 DDP65553 CTT65553 CJX65553 CAB65553 BQF65553 BGJ65553 AWN65553 AMR65553 ACV65553 SZ65553 JD65553 A65553 A1 WVP1:WVP8 JD1:JD8 SZ1:SZ8 ACV1:ACV8 AMR1:AMR8 AWN1:AWN8 BGJ1:BGJ8 BQF1:BQF8 CAB1:CAB8 CJX1:CJX8 CTT1:CTT8 DDP1:DDP8 DNL1:DNL8 DXH1:DXH8 EHD1:EHD8 EQZ1:EQZ8 FAV1:FAV8 FKR1:FKR8 FUN1:FUN8 GEJ1:GEJ8 GOF1:GOF8 GYB1:GYB8 HHX1:HHX8 HRT1:HRT8 IBP1:IBP8 ILL1:ILL8 IVH1:IVH8 JFD1:JFD8 JOZ1:JOZ8 JYV1:JYV8 KIR1:KIR8 KSN1:KSN8 LCJ1:LCJ8 LMF1:LMF8 LWB1:LWB8 MFX1:MFX8 MPT1:MPT8 MZP1:MZP8 NJL1:NJL8 NTH1:NTH8 ODD1:ODD8 OMZ1:OMZ8 OWV1:OWV8 PGR1:PGR8 PQN1:PQN8 QAJ1:QAJ8 QKF1:QKF8 QUB1:QUB8 RDX1:RDX8 RNT1:RNT8 RXP1:RXP8 SHL1:SHL8 SRH1:SRH8 TBD1:TBD8 TKZ1:TKZ8 TUV1:TUV8 UER1:UER8 UON1:UON8 UYJ1:UYJ8 VIF1:VIF8 VSB1:VSB8 WBX1:WBX8 WLT1:WLT8 A4:A8">
      <formula1>0</formula1>
      <formula2>300</formula2>
    </dataValidation>
  </dataValidations>
  <pageMargins left="0.14000000000000001" right="0.5" top="0.25" bottom="0.25" header="0.34" footer="0.5"/>
  <pageSetup paperSize="9" scale="65" orientation="landscape" r:id="rId1"/>
  <headerFooter alignWithMargins="0"/>
</worksheet>
</file>

<file path=xl/worksheets/sheet8.xml><?xml version="1.0" encoding="utf-8"?>
<worksheet xmlns="http://schemas.openxmlformats.org/spreadsheetml/2006/main" xmlns:r="http://schemas.openxmlformats.org/officeDocument/2006/relationships">
  <dimension ref="A1:Q115"/>
  <sheetViews>
    <sheetView topLeftCell="A10" workbookViewId="0">
      <pane xSplit="3" ySplit="3" topLeftCell="G43" activePane="bottomRight" state="frozen"/>
      <selection activeCell="A10" sqref="A10"/>
      <selection pane="topRight" activeCell="D10" sqref="D10"/>
      <selection pane="bottomLeft" activeCell="A13" sqref="A13"/>
      <selection pane="bottomRight" activeCell="M45" sqref="M45"/>
    </sheetView>
  </sheetViews>
  <sheetFormatPr defaultRowHeight="12"/>
  <cols>
    <col min="1" max="1" width="3.7109375" style="119" customWidth="1"/>
    <col min="2" max="2" width="13.7109375" style="119" customWidth="1"/>
    <col min="3" max="3" width="25.85546875" style="119" customWidth="1"/>
    <col min="4" max="4" width="20.28515625" style="119" bestFit="1" customWidth="1"/>
    <col min="5" max="5" width="14.28515625" style="119" bestFit="1" customWidth="1"/>
    <col min="6" max="6" width="15.28515625" style="119" bestFit="1" customWidth="1"/>
    <col min="7" max="7" width="18.140625" style="119" customWidth="1"/>
    <col min="8" max="9" width="14.7109375" style="119" bestFit="1" customWidth="1"/>
    <col min="10" max="10" width="14.28515625" style="119" bestFit="1" customWidth="1"/>
    <col min="11" max="11" width="15" style="119" bestFit="1" customWidth="1"/>
    <col min="12" max="12" width="14.7109375" style="119" bestFit="1" customWidth="1"/>
    <col min="13" max="13" width="14.28515625" style="119" bestFit="1" customWidth="1"/>
    <col min="14" max="14" width="15.140625" style="119" customWidth="1"/>
    <col min="15" max="15" width="20" style="119" bestFit="1" customWidth="1"/>
    <col min="16" max="16" width="14.5703125" style="119" bestFit="1" customWidth="1"/>
    <col min="17" max="17" width="23.5703125" style="119" bestFit="1" customWidth="1"/>
    <col min="18" max="19" width="9.140625" style="119"/>
    <col min="20" max="20" width="8.85546875" style="119" bestFit="1" customWidth="1"/>
    <col min="21" max="262" width="9.140625" style="119"/>
    <col min="263" max="263" width="3.7109375" style="119" customWidth="1"/>
    <col min="264" max="264" width="7.42578125" style="119" customWidth="1"/>
    <col min="265" max="265" width="19.5703125" style="119" customWidth="1"/>
    <col min="266" max="269" width="11" style="119" customWidth="1"/>
    <col min="270" max="270" width="10" style="119" customWidth="1"/>
    <col min="271" max="271" width="9.140625" style="119"/>
    <col min="272" max="272" width="8.85546875" style="119" bestFit="1" customWidth="1"/>
    <col min="273" max="275" width="9.140625" style="119"/>
    <col min="276" max="276" width="8.85546875" style="119" bestFit="1" customWidth="1"/>
    <col min="277" max="518" width="9.140625" style="119"/>
    <col min="519" max="519" width="3.7109375" style="119" customWidth="1"/>
    <col min="520" max="520" width="7.42578125" style="119" customWidth="1"/>
    <col min="521" max="521" width="19.5703125" style="119" customWidth="1"/>
    <col min="522" max="525" width="11" style="119" customWidth="1"/>
    <col min="526" max="526" width="10" style="119" customWidth="1"/>
    <col min="527" max="527" width="9.140625" style="119"/>
    <col min="528" max="528" width="8.85546875" style="119" bestFit="1" customWidth="1"/>
    <col min="529" max="531" width="9.140625" style="119"/>
    <col min="532" max="532" width="8.85546875" style="119" bestFit="1" customWidth="1"/>
    <col min="533" max="774" width="9.140625" style="119"/>
    <col min="775" max="775" width="3.7109375" style="119" customWidth="1"/>
    <col min="776" max="776" width="7.42578125" style="119" customWidth="1"/>
    <col min="777" max="777" width="19.5703125" style="119" customWidth="1"/>
    <col min="778" max="781" width="11" style="119" customWidth="1"/>
    <col min="782" max="782" width="10" style="119" customWidth="1"/>
    <col min="783" max="783" width="9.140625" style="119"/>
    <col min="784" max="784" width="8.85546875" style="119" bestFit="1" customWidth="1"/>
    <col min="785" max="787" width="9.140625" style="119"/>
    <col min="788" max="788" width="8.85546875" style="119" bestFit="1" customWidth="1"/>
    <col min="789" max="1030" width="9.140625" style="119"/>
    <col min="1031" max="1031" width="3.7109375" style="119" customWidth="1"/>
    <col min="1032" max="1032" width="7.42578125" style="119" customWidth="1"/>
    <col min="1033" max="1033" width="19.5703125" style="119" customWidth="1"/>
    <col min="1034" max="1037" width="11" style="119" customWidth="1"/>
    <col min="1038" max="1038" width="10" style="119" customWidth="1"/>
    <col min="1039" max="1039" width="9.140625" style="119"/>
    <col min="1040" max="1040" width="8.85546875" style="119" bestFit="1" customWidth="1"/>
    <col min="1041" max="1043" width="9.140625" style="119"/>
    <col min="1044" max="1044" width="8.85546875" style="119" bestFit="1" customWidth="1"/>
    <col min="1045" max="1286" width="9.140625" style="119"/>
    <col min="1287" max="1287" width="3.7109375" style="119" customWidth="1"/>
    <col min="1288" max="1288" width="7.42578125" style="119" customWidth="1"/>
    <col min="1289" max="1289" width="19.5703125" style="119" customWidth="1"/>
    <col min="1290" max="1293" width="11" style="119" customWidth="1"/>
    <col min="1294" max="1294" width="10" style="119" customWidth="1"/>
    <col min="1295" max="1295" width="9.140625" style="119"/>
    <col min="1296" max="1296" width="8.85546875" style="119" bestFit="1" customWidth="1"/>
    <col min="1297" max="1299" width="9.140625" style="119"/>
    <col min="1300" max="1300" width="8.85546875" style="119" bestFit="1" customWidth="1"/>
    <col min="1301" max="1542" width="9.140625" style="119"/>
    <col min="1543" max="1543" width="3.7109375" style="119" customWidth="1"/>
    <col min="1544" max="1544" width="7.42578125" style="119" customWidth="1"/>
    <col min="1545" max="1545" width="19.5703125" style="119" customWidth="1"/>
    <col min="1546" max="1549" width="11" style="119" customWidth="1"/>
    <col min="1550" max="1550" width="10" style="119" customWidth="1"/>
    <col min="1551" max="1551" width="9.140625" style="119"/>
    <col min="1552" max="1552" width="8.85546875" style="119" bestFit="1" customWidth="1"/>
    <col min="1553" max="1555" width="9.140625" style="119"/>
    <col min="1556" max="1556" width="8.85546875" style="119" bestFit="1" customWidth="1"/>
    <col min="1557" max="1798" width="9.140625" style="119"/>
    <col min="1799" max="1799" width="3.7109375" style="119" customWidth="1"/>
    <col min="1800" max="1800" width="7.42578125" style="119" customWidth="1"/>
    <col min="1801" max="1801" width="19.5703125" style="119" customWidth="1"/>
    <col min="1802" max="1805" width="11" style="119" customWidth="1"/>
    <col min="1806" max="1806" width="10" style="119" customWidth="1"/>
    <col min="1807" max="1807" width="9.140625" style="119"/>
    <col min="1808" max="1808" width="8.85546875" style="119" bestFit="1" customWidth="1"/>
    <col min="1809" max="1811" width="9.140625" style="119"/>
    <col min="1812" max="1812" width="8.85546875" style="119" bestFit="1" customWidth="1"/>
    <col min="1813" max="2054" width="9.140625" style="119"/>
    <col min="2055" max="2055" width="3.7109375" style="119" customWidth="1"/>
    <col min="2056" max="2056" width="7.42578125" style="119" customWidth="1"/>
    <col min="2057" max="2057" width="19.5703125" style="119" customWidth="1"/>
    <col min="2058" max="2061" width="11" style="119" customWidth="1"/>
    <col min="2062" max="2062" width="10" style="119" customWidth="1"/>
    <col min="2063" max="2063" width="9.140625" style="119"/>
    <col min="2064" max="2064" width="8.85546875" style="119" bestFit="1" customWidth="1"/>
    <col min="2065" max="2067" width="9.140625" style="119"/>
    <col min="2068" max="2068" width="8.85546875" style="119" bestFit="1" customWidth="1"/>
    <col min="2069" max="2310" width="9.140625" style="119"/>
    <col min="2311" max="2311" width="3.7109375" style="119" customWidth="1"/>
    <col min="2312" max="2312" width="7.42578125" style="119" customWidth="1"/>
    <col min="2313" max="2313" width="19.5703125" style="119" customWidth="1"/>
    <col min="2314" max="2317" width="11" style="119" customWidth="1"/>
    <col min="2318" max="2318" width="10" style="119" customWidth="1"/>
    <col min="2319" max="2319" width="9.140625" style="119"/>
    <col min="2320" max="2320" width="8.85546875" style="119" bestFit="1" customWidth="1"/>
    <col min="2321" max="2323" width="9.140625" style="119"/>
    <col min="2324" max="2324" width="8.85546875" style="119" bestFit="1" customWidth="1"/>
    <col min="2325" max="2566" width="9.140625" style="119"/>
    <col min="2567" max="2567" width="3.7109375" style="119" customWidth="1"/>
    <col min="2568" max="2568" width="7.42578125" style="119" customWidth="1"/>
    <col min="2569" max="2569" width="19.5703125" style="119" customWidth="1"/>
    <col min="2570" max="2573" width="11" style="119" customWidth="1"/>
    <col min="2574" max="2574" width="10" style="119" customWidth="1"/>
    <col min="2575" max="2575" width="9.140625" style="119"/>
    <col min="2576" max="2576" width="8.85546875" style="119" bestFit="1" customWidth="1"/>
    <col min="2577" max="2579" width="9.140625" style="119"/>
    <col min="2580" max="2580" width="8.85546875" style="119" bestFit="1" customWidth="1"/>
    <col min="2581" max="2822" width="9.140625" style="119"/>
    <col min="2823" max="2823" width="3.7109375" style="119" customWidth="1"/>
    <col min="2824" max="2824" width="7.42578125" style="119" customWidth="1"/>
    <col min="2825" max="2825" width="19.5703125" style="119" customWidth="1"/>
    <col min="2826" max="2829" width="11" style="119" customWidth="1"/>
    <col min="2830" max="2830" width="10" style="119" customWidth="1"/>
    <col min="2831" max="2831" width="9.140625" style="119"/>
    <col min="2832" max="2832" width="8.85546875" style="119" bestFit="1" customWidth="1"/>
    <col min="2833" max="2835" width="9.140625" style="119"/>
    <col min="2836" max="2836" width="8.85546875" style="119" bestFit="1" customWidth="1"/>
    <col min="2837" max="3078" width="9.140625" style="119"/>
    <col min="3079" max="3079" width="3.7109375" style="119" customWidth="1"/>
    <col min="3080" max="3080" width="7.42578125" style="119" customWidth="1"/>
    <col min="3081" max="3081" width="19.5703125" style="119" customWidth="1"/>
    <col min="3082" max="3085" width="11" style="119" customWidth="1"/>
    <col min="3086" max="3086" width="10" style="119" customWidth="1"/>
    <col min="3087" max="3087" width="9.140625" style="119"/>
    <col min="3088" max="3088" width="8.85546875" style="119" bestFit="1" customWidth="1"/>
    <col min="3089" max="3091" width="9.140625" style="119"/>
    <col min="3092" max="3092" width="8.85546875" style="119" bestFit="1" customWidth="1"/>
    <col min="3093" max="3334" width="9.140625" style="119"/>
    <col min="3335" max="3335" width="3.7109375" style="119" customWidth="1"/>
    <col min="3336" max="3336" width="7.42578125" style="119" customWidth="1"/>
    <col min="3337" max="3337" width="19.5703125" style="119" customWidth="1"/>
    <col min="3338" max="3341" width="11" style="119" customWidth="1"/>
    <col min="3342" max="3342" width="10" style="119" customWidth="1"/>
    <col min="3343" max="3343" width="9.140625" style="119"/>
    <col min="3344" max="3344" width="8.85546875" style="119" bestFit="1" customWidth="1"/>
    <col min="3345" max="3347" width="9.140625" style="119"/>
    <col min="3348" max="3348" width="8.85546875" style="119" bestFit="1" customWidth="1"/>
    <col min="3349" max="3590" width="9.140625" style="119"/>
    <col min="3591" max="3591" width="3.7109375" style="119" customWidth="1"/>
    <col min="3592" max="3592" width="7.42578125" style="119" customWidth="1"/>
    <col min="3593" max="3593" width="19.5703125" style="119" customWidth="1"/>
    <col min="3594" max="3597" width="11" style="119" customWidth="1"/>
    <col min="3598" max="3598" width="10" style="119" customWidth="1"/>
    <col min="3599" max="3599" width="9.140625" style="119"/>
    <col min="3600" max="3600" width="8.85546875" style="119" bestFit="1" customWidth="1"/>
    <col min="3601" max="3603" width="9.140625" style="119"/>
    <col min="3604" max="3604" width="8.85546875" style="119" bestFit="1" customWidth="1"/>
    <col min="3605" max="3846" width="9.140625" style="119"/>
    <col min="3847" max="3847" width="3.7109375" style="119" customWidth="1"/>
    <col min="3848" max="3848" width="7.42578125" style="119" customWidth="1"/>
    <col min="3849" max="3849" width="19.5703125" style="119" customWidth="1"/>
    <col min="3850" max="3853" width="11" style="119" customWidth="1"/>
    <col min="3854" max="3854" width="10" style="119" customWidth="1"/>
    <col min="3855" max="3855" width="9.140625" style="119"/>
    <col min="3856" max="3856" width="8.85546875" style="119" bestFit="1" customWidth="1"/>
    <col min="3857" max="3859" width="9.140625" style="119"/>
    <col min="3860" max="3860" width="8.85546875" style="119" bestFit="1" customWidth="1"/>
    <col min="3861" max="4102" width="9.140625" style="119"/>
    <col min="4103" max="4103" width="3.7109375" style="119" customWidth="1"/>
    <col min="4104" max="4104" width="7.42578125" style="119" customWidth="1"/>
    <col min="4105" max="4105" width="19.5703125" style="119" customWidth="1"/>
    <col min="4106" max="4109" width="11" style="119" customWidth="1"/>
    <col min="4110" max="4110" width="10" style="119" customWidth="1"/>
    <col min="4111" max="4111" width="9.140625" style="119"/>
    <col min="4112" max="4112" width="8.85546875" style="119" bestFit="1" customWidth="1"/>
    <col min="4113" max="4115" width="9.140625" style="119"/>
    <col min="4116" max="4116" width="8.85546875" style="119" bestFit="1" customWidth="1"/>
    <col min="4117" max="4358" width="9.140625" style="119"/>
    <col min="4359" max="4359" width="3.7109375" style="119" customWidth="1"/>
    <col min="4360" max="4360" width="7.42578125" style="119" customWidth="1"/>
    <col min="4361" max="4361" width="19.5703125" style="119" customWidth="1"/>
    <col min="4362" max="4365" width="11" style="119" customWidth="1"/>
    <col min="4366" max="4366" width="10" style="119" customWidth="1"/>
    <col min="4367" max="4367" width="9.140625" style="119"/>
    <col min="4368" max="4368" width="8.85546875" style="119" bestFit="1" customWidth="1"/>
    <col min="4369" max="4371" width="9.140625" style="119"/>
    <col min="4372" max="4372" width="8.85546875" style="119" bestFit="1" customWidth="1"/>
    <col min="4373" max="4614" width="9.140625" style="119"/>
    <col min="4615" max="4615" width="3.7109375" style="119" customWidth="1"/>
    <col min="4616" max="4616" width="7.42578125" style="119" customWidth="1"/>
    <col min="4617" max="4617" width="19.5703125" style="119" customWidth="1"/>
    <col min="4618" max="4621" width="11" style="119" customWidth="1"/>
    <col min="4622" max="4622" width="10" style="119" customWidth="1"/>
    <col min="4623" max="4623" width="9.140625" style="119"/>
    <col min="4624" max="4624" width="8.85546875" style="119" bestFit="1" customWidth="1"/>
    <col min="4625" max="4627" width="9.140625" style="119"/>
    <col min="4628" max="4628" width="8.85546875" style="119" bestFit="1" customWidth="1"/>
    <col min="4629" max="4870" width="9.140625" style="119"/>
    <col min="4871" max="4871" width="3.7109375" style="119" customWidth="1"/>
    <col min="4872" max="4872" width="7.42578125" style="119" customWidth="1"/>
    <col min="4873" max="4873" width="19.5703125" style="119" customWidth="1"/>
    <col min="4874" max="4877" width="11" style="119" customWidth="1"/>
    <col min="4878" max="4878" width="10" style="119" customWidth="1"/>
    <col min="4879" max="4879" width="9.140625" style="119"/>
    <col min="4880" max="4880" width="8.85546875" style="119" bestFit="1" customWidth="1"/>
    <col min="4881" max="4883" width="9.140625" style="119"/>
    <col min="4884" max="4884" width="8.85546875" style="119" bestFit="1" customWidth="1"/>
    <col min="4885" max="5126" width="9.140625" style="119"/>
    <col min="5127" max="5127" width="3.7109375" style="119" customWidth="1"/>
    <col min="5128" max="5128" width="7.42578125" style="119" customWidth="1"/>
    <col min="5129" max="5129" width="19.5703125" style="119" customWidth="1"/>
    <col min="5130" max="5133" width="11" style="119" customWidth="1"/>
    <col min="5134" max="5134" width="10" style="119" customWidth="1"/>
    <col min="5135" max="5135" width="9.140625" style="119"/>
    <col min="5136" max="5136" width="8.85546875" style="119" bestFit="1" customWidth="1"/>
    <col min="5137" max="5139" width="9.140625" style="119"/>
    <col min="5140" max="5140" width="8.85546875" style="119" bestFit="1" customWidth="1"/>
    <col min="5141" max="5382" width="9.140625" style="119"/>
    <col min="5383" max="5383" width="3.7109375" style="119" customWidth="1"/>
    <col min="5384" max="5384" width="7.42578125" style="119" customWidth="1"/>
    <col min="5385" max="5385" width="19.5703125" style="119" customWidth="1"/>
    <col min="5386" max="5389" width="11" style="119" customWidth="1"/>
    <col min="5390" max="5390" width="10" style="119" customWidth="1"/>
    <col min="5391" max="5391" width="9.140625" style="119"/>
    <col min="5392" max="5392" width="8.85546875" style="119" bestFit="1" customWidth="1"/>
    <col min="5393" max="5395" width="9.140625" style="119"/>
    <col min="5396" max="5396" width="8.85546875" style="119" bestFit="1" customWidth="1"/>
    <col min="5397" max="5638" width="9.140625" style="119"/>
    <col min="5639" max="5639" width="3.7109375" style="119" customWidth="1"/>
    <col min="5640" max="5640" width="7.42578125" style="119" customWidth="1"/>
    <col min="5641" max="5641" width="19.5703125" style="119" customWidth="1"/>
    <col min="5642" max="5645" width="11" style="119" customWidth="1"/>
    <col min="5646" max="5646" width="10" style="119" customWidth="1"/>
    <col min="5647" max="5647" width="9.140625" style="119"/>
    <col min="5648" max="5648" width="8.85546875" style="119" bestFit="1" customWidth="1"/>
    <col min="5649" max="5651" width="9.140625" style="119"/>
    <col min="5652" max="5652" width="8.85546875" style="119" bestFit="1" customWidth="1"/>
    <col min="5653" max="5894" width="9.140625" style="119"/>
    <col min="5895" max="5895" width="3.7109375" style="119" customWidth="1"/>
    <col min="5896" max="5896" width="7.42578125" style="119" customWidth="1"/>
    <col min="5897" max="5897" width="19.5703125" style="119" customWidth="1"/>
    <col min="5898" max="5901" width="11" style="119" customWidth="1"/>
    <col min="5902" max="5902" width="10" style="119" customWidth="1"/>
    <col min="5903" max="5903" width="9.140625" style="119"/>
    <col min="5904" max="5904" width="8.85546875" style="119" bestFit="1" customWidth="1"/>
    <col min="5905" max="5907" width="9.140625" style="119"/>
    <col min="5908" max="5908" width="8.85546875" style="119" bestFit="1" customWidth="1"/>
    <col min="5909" max="6150" width="9.140625" style="119"/>
    <col min="6151" max="6151" width="3.7109375" style="119" customWidth="1"/>
    <col min="6152" max="6152" width="7.42578125" style="119" customWidth="1"/>
    <col min="6153" max="6153" width="19.5703125" style="119" customWidth="1"/>
    <col min="6154" max="6157" width="11" style="119" customWidth="1"/>
    <col min="6158" max="6158" width="10" style="119" customWidth="1"/>
    <col min="6159" max="6159" width="9.140625" style="119"/>
    <col min="6160" max="6160" width="8.85546875" style="119" bestFit="1" customWidth="1"/>
    <col min="6161" max="6163" width="9.140625" style="119"/>
    <col min="6164" max="6164" width="8.85546875" style="119" bestFit="1" customWidth="1"/>
    <col min="6165" max="6406" width="9.140625" style="119"/>
    <col min="6407" max="6407" width="3.7109375" style="119" customWidth="1"/>
    <col min="6408" max="6408" width="7.42578125" style="119" customWidth="1"/>
    <col min="6409" max="6409" width="19.5703125" style="119" customWidth="1"/>
    <col min="6410" max="6413" width="11" style="119" customWidth="1"/>
    <col min="6414" max="6414" width="10" style="119" customWidth="1"/>
    <col min="6415" max="6415" width="9.140625" style="119"/>
    <col min="6416" max="6416" width="8.85546875" style="119" bestFit="1" customWidth="1"/>
    <col min="6417" max="6419" width="9.140625" style="119"/>
    <col min="6420" max="6420" width="8.85546875" style="119" bestFit="1" customWidth="1"/>
    <col min="6421" max="6662" width="9.140625" style="119"/>
    <col min="6663" max="6663" width="3.7109375" style="119" customWidth="1"/>
    <col min="6664" max="6664" width="7.42578125" style="119" customWidth="1"/>
    <col min="6665" max="6665" width="19.5703125" style="119" customWidth="1"/>
    <col min="6666" max="6669" width="11" style="119" customWidth="1"/>
    <col min="6670" max="6670" width="10" style="119" customWidth="1"/>
    <col min="6671" max="6671" width="9.140625" style="119"/>
    <col min="6672" max="6672" width="8.85546875" style="119" bestFit="1" customWidth="1"/>
    <col min="6673" max="6675" width="9.140625" style="119"/>
    <col min="6676" max="6676" width="8.85546875" style="119" bestFit="1" customWidth="1"/>
    <col min="6677" max="6918" width="9.140625" style="119"/>
    <col min="6919" max="6919" width="3.7109375" style="119" customWidth="1"/>
    <col min="6920" max="6920" width="7.42578125" style="119" customWidth="1"/>
    <col min="6921" max="6921" width="19.5703125" style="119" customWidth="1"/>
    <col min="6922" max="6925" width="11" style="119" customWidth="1"/>
    <col min="6926" max="6926" width="10" style="119" customWidth="1"/>
    <col min="6927" max="6927" width="9.140625" style="119"/>
    <col min="6928" max="6928" width="8.85546875" style="119" bestFit="1" customWidth="1"/>
    <col min="6929" max="6931" width="9.140625" style="119"/>
    <col min="6932" max="6932" width="8.85546875" style="119" bestFit="1" customWidth="1"/>
    <col min="6933" max="7174" width="9.140625" style="119"/>
    <col min="7175" max="7175" width="3.7109375" style="119" customWidth="1"/>
    <col min="7176" max="7176" width="7.42578125" style="119" customWidth="1"/>
    <col min="7177" max="7177" width="19.5703125" style="119" customWidth="1"/>
    <col min="7178" max="7181" width="11" style="119" customWidth="1"/>
    <col min="7182" max="7182" width="10" style="119" customWidth="1"/>
    <col min="7183" max="7183" width="9.140625" style="119"/>
    <col min="7184" max="7184" width="8.85546875" style="119" bestFit="1" customWidth="1"/>
    <col min="7185" max="7187" width="9.140625" style="119"/>
    <col min="7188" max="7188" width="8.85546875" style="119" bestFit="1" customWidth="1"/>
    <col min="7189" max="7430" width="9.140625" style="119"/>
    <col min="7431" max="7431" width="3.7109375" style="119" customWidth="1"/>
    <col min="7432" max="7432" width="7.42578125" style="119" customWidth="1"/>
    <col min="7433" max="7433" width="19.5703125" style="119" customWidth="1"/>
    <col min="7434" max="7437" width="11" style="119" customWidth="1"/>
    <col min="7438" max="7438" width="10" style="119" customWidth="1"/>
    <col min="7439" max="7439" width="9.140625" style="119"/>
    <col min="7440" max="7440" width="8.85546875" style="119" bestFit="1" customWidth="1"/>
    <col min="7441" max="7443" width="9.140625" style="119"/>
    <col min="7444" max="7444" width="8.85546875" style="119" bestFit="1" customWidth="1"/>
    <col min="7445" max="7686" width="9.140625" style="119"/>
    <col min="7687" max="7687" width="3.7109375" style="119" customWidth="1"/>
    <col min="7688" max="7688" width="7.42578125" style="119" customWidth="1"/>
    <col min="7689" max="7689" width="19.5703125" style="119" customWidth="1"/>
    <col min="7690" max="7693" width="11" style="119" customWidth="1"/>
    <col min="7694" max="7694" width="10" style="119" customWidth="1"/>
    <col min="7695" max="7695" width="9.140625" style="119"/>
    <col min="7696" max="7696" width="8.85546875" style="119" bestFit="1" customWidth="1"/>
    <col min="7697" max="7699" width="9.140625" style="119"/>
    <col min="7700" max="7700" width="8.85546875" style="119" bestFit="1" customWidth="1"/>
    <col min="7701" max="7942" width="9.140625" style="119"/>
    <col min="7943" max="7943" width="3.7109375" style="119" customWidth="1"/>
    <col min="7944" max="7944" width="7.42578125" style="119" customWidth="1"/>
    <col min="7945" max="7945" width="19.5703125" style="119" customWidth="1"/>
    <col min="7946" max="7949" width="11" style="119" customWidth="1"/>
    <col min="7950" max="7950" width="10" style="119" customWidth="1"/>
    <col min="7951" max="7951" width="9.140625" style="119"/>
    <col min="7952" max="7952" width="8.85546875" style="119" bestFit="1" customWidth="1"/>
    <col min="7953" max="7955" width="9.140625" style="119"/>
    <col min="7956" max="7956" width="8.85546875" style="119" bestFit="1" customWidth="1"/>
    <col min="7957" max="8198" width="9.140625" style="119"/>
    <col min="8199" max="8199" width="3.7109375" style="119" customWidth="1"/>
    <col min="8200" max="8200" width="7.42578125" style="119" customWidth="1"/>
    <col min="8201" max="8201" width="19.5703125" style="119" customWidth="1"/>
    <col min="8202" max="8205" width="11" style="119" customWidth="1"/>
    <col min="8206" max="8206" width="10" style="119" customWidth="1"/>
    <col min="8207" max="8207" width="9.140625" style="119"/>
    <col min="8208" max="8208" width="8.85546875" style="119" bestFit="1" customWidth="1"/>
    <col min="8209" max="8211" width="9.140625" style="119"/>
    <col min="8212" max="8212" width="8.85546875" style="119" bestFit="1" customWidth="1"/>
    <col min="8213" max="8454" width="9.140625" style="119"/>
    <col min="8455" max="8455" width="3.7109375" style="119" customWidth="1"/>
    <col min="8456" max="8456" width="7.42578125" style="119" customWidth="1"/>
    <col min="8457" max="8457" width="19.5703125" style="119" customWidth="1"/>
    <col min="8458" max="8461" width="11" style="119" customWidth="1"/>
    <col min="8462" max="8462" width="10" style="119" customWidth="1"/>
    <col min="8463" max="8463" width="9.140625" style="119"/>
    <col min="8464" max="8464" width="8.85546875" style="119" bestFit="1" customWidth="1"/>
    <col min="8465" max="8467" width="9.140625" style="119"/>
    <col min="8468" max="8468" width="8.85546875" style="119" bestFit="1" customWidth="1"/>
    <col min="8469" max="8710" width="9.140625" style="119"/>
    <col min="8711" max="8711" width="3.7109375" style="119" customWidth="1"/>
    <col min="8712" max="8712" width="7.42578125" style="119" customWidth="1"/>
    <col min="8713" max="8713" width="19.5703125" style="119" customWidth="1"/>
    <col min="8714" max="8717" width="11" style="119" customWidth="1"/>
    <col min="8718" max="8718" width="10" style="119" customWidth="1"/>
    <col min="8719" max="8719" width="9.140625" style="119"/>
    <col min="8720" max="8720" width="8.85546875" style="119" bestFit="1" customWidth="1"/>
    <col min="8721" max="8723" width="9.140625" style="119"/>
    <col min="8724" max="8724" width="8.85546875" style="119" bestFit="1" customWidth="1"/>
    <col min="8725" max="8966" width="9.140625" style="119"/>
    <col min="8967" max="8967" width="3.7109375" style="119" customWidth="1"/>
    <col min="8968" max="8968" width="7.42578125" style="119" customWidth="1"/>
    <col min="8969" max="8969" width="19.5703125" style="119" customWidth="1"/>
    <col min="8970" max="8973" width="11" style="119" customWidth="1"/>
    <col min="8974" max="8974" width="10" style="119" customWidth="1"/>
    <col min="8975" max="8975" width="9.140625" style="119"/>
    <col min="8976" max="8976" width="8.85546875" style="119" bestFit="1" customWidth="1"/>
    <col min="8977" max="8979" width="9.140625" style="119"/>
    <col min="8980" max="8980" width="8.85546875" style="119" bestFit="1" customWidth="1"/>
    <col min="8981" max="9222" width="9.140625" style="119"/>
    <col min="9223" max="9223" width="3.7109375" style="119" customWidth="1"/>
    <col min="9224" max="9224" width="7.42578125" style="119" customWidth="1"/>
    <col min="9225" max="9225" width="19.5703125" style="119" customWidth="1"/>
    <col min="9226" max="9229" width="11" style="119" customWidth="1"/>
    <col min="9230" max="9230" width="10" style="119" customWidth="1"/>
    <col min="9231" max="9231" width="9.140625" style="119"/>
    <col min="9232" max="9232" width="8.85546875" style="119" bestFit="1" customWidth="1"/>
    <col min="9233" max="9235" width="9.140625" style="119"/>
    <col min="9236" max="9236" width="8.85546875" style="119" bestFit="1" customWidth="1"/>
    <col min="9237" max="9478" width="9.140625" style="119"/>
    <col min="9479" max="9479" width="3.7109375" style="119" customWidth="1"/>
    <col min="9480" max="9480" width="7.42578125" style="119" customWidth="1"/>
    <col min="9481" max="9481" width="19.5703125" style="119" customWidth="1"/>
    <col min="9482" max="9485" width="11" style="119" customWidth="1"/>
    <col min="9486" max="9486" width="10" style="119" customWidth="1"/>
    <col min="9487" max="9487" width="9.140625" style="119"/>
    <col min="9488" max="9488" width="8.85546875" style="119" bestFit="1" customWidth="1"/>
    <col min="9489" max="9491" width="9.140625" style="119"/>
    <col min="9492" max="9492" width="8.85546875" style="119" bestFit="1" customWidth="1"/>
    <col min="9493" max="9734" width="9.140625" style="119"/>
    <col min="9735" max="9735" width="3.7109375" style="119" customWidth="1"/>
    <col min="9736" max="9736" width="7.42578125" style="119" customWidth="1"/>
    <col min="9737" max="9737" width="19.5703125" style="119" customWidth="1"/>
    <col min="9738" max="9741" width="11" style="119" customWidth="1"/>
    <col min="9742" max="9742" width="10" style="119" customWidth="1"/>
    <col min="9743" max="9743" width="9.140625" style="119"/>
    <col min="9744" max="9744" width="8.85546875" style="119" bestFit="1" customWidth="1"/>
    <col min="9745" max="9747" width="9.140625" style="119"/>
    <col min="9748" max="9748" width="8.85546875" style="119" bestFit="1" customWidth="1"/>
    <col min="9749" max="9990" width="9.140625" style="119"/>
    <col min="9991" max="9991" width="3.7109375" style="119" customWidth="1"/>
    <col min="9992" max="9992" width="7.42578125" style="119" customWidth="1"/>
    <col min="9993" max="9993" width="19.5703125" style="119" customWidth="1"/>
    <col min="9994" max="9997" width="11" style="119" customWidth="1"/>
    <col min="9998" max="9998" width="10" style="119" customWidth="1"/>
    <col min="9999" max="9999" width="9.140625" style="119"/>
    <col min="10000" max="10000" width="8.85546875" style="119" bestFit="1" customWidth="1"/>
    <col min="10001" max="10003" width="9.140625" style="119"/>
    <col min="10004" max="10004" width="8.85546875" style="119" bestFit="1" customWidth="1"/>
    <col min="10005" max="10246" width="9.140625" style="119"/>
    <col min="10247" max="10247" width="3.7109375" style="119" customWidth="1"/>
    <col min="10248" max="10248" width="7.42578125" style="119" customWidth="1"/>
    <col min="10249" max="10249" width="19.5703125" style="119" customWidth="1"/>
    <col min="10250" max="10253" width="11" style="119" customWidth="1"/>
    <col min="10254" max="10254" width="10" style="119" customWidth="1"/>
    <col min="10255" max="10255" width="9.140625" style="119"/>
    <col min="10256" max="10256" width="8.85546875" style="119" bestFit="1" customWidth="1"/>
    <col min="10257" max="10259" width="9.140625" style="119"/>
    <col min="10260" max="10260" width="8.85546875" style="119" bestFit="1" customWidth="1"/>
    <col min="10261" max="10502" width="9.140625" style="119"/>
    <col min="10503" max="10503" width="3.7109375" style="119" customWidth="1"/>
    <col min="10504" max="10504" width="7.42578125" style="119" customWidth="1"/>
    <col min="10505" max="10505" width="19.5703125" style="119" customWidth="1"/>
    <col min="10506" max="10509" width="11" style="119" customWidth="1"/>
    <col min="10510" max="10510" width="10" style="119" customWidth="1"/>
    <col min="10511" max="10511" width="9.140625" style="119"/>
    <col min="10512" max="10512" width="8.85546875" style="119" bestFit="1" customWidth="1"/>
    <col min="10513" max="10515" width="9.140625" style="119"/>
    <col min="10516" max="10516" width="8.85546875" style="119" bestFit="1" customWidth="1"/>
    <col min="10517" max="10758" width="9.140625" style="119"/>
    <col min="10759" max="10759" width="3.7109375" style="119" customWidth="1"/>
    <col min="10760" max="10760" width="7.42578125" style="119" customWidth="1"/>
    <col min="10761" max="10761" width="19.5703125" style="119" customWidth="1"/>
    <col min="10762" max="10765" width="11" style="119" customWidth="1"/>
    <col min="10766" max="10766" width="10" style="119" customWidth="1"/>
    <col min="10767" max="10767" width="9.140625" style="119"/>
    <col min="10768" max="10768" width="8.85546875" style="119" bestFit="1" customWidth="1"/>
    <col min="10769" max="10771" width="9.140625" style="119"/>
    <col min="10772" max="10772" width="8.85546875" style="119" bestFit="1" customWidth="1"/>
    <col min="10773" max="11014" width="9.140625" style="119"/>
    <col min="11015" max="11015" width="3.7109375" style="119" customWidth="1"/>
    <col min="11016" max="11016" width="7.42578125" style="119" customWidth="1"/>
    <col min="11017" max="11017" width="19.5703125" style="119" customWidth="1"/>
    <col min="11018" max="11021" width="11" style="119" customWidth="1"/>
    <col min="11022" max="11022" width="10" style="119" customWidth="1"/>
    <col min="11023" max="11023" width="9.140625" style="119"/>
    <col min="11024" max="11024" width="8.85546875" style="119" bestFit="1" customWidth="1"/>
    <col min="11025" max="11027" width="9.140625" style="119"/>
    <col min="11028" max="11028" width="8.85546875" style="119" bestFit="1" customWidth="1"/>
    <col min="11029" max="11270" width="9.140625" style="119"/>
    <col min="11271" max="11271" width="3.7109375" style="119" customWidth="1"/>
    <col min="11272" max="11272" width="7.42578125" style="119" customWidth="1"/>
    <col min="11273" max="11273" width="19.5703125" style="119" customWidth="1"/>
    <col min="11274" max="11277" width="11" style="119" customWidth="1"/>
    <col min="11278" max="11278" width="10" style="119" customWidth="1"/>
    <col min="11279" max="11279" width="9.140625" style="119"/>
    <col min="11280" max="11280" width="8.85546875" style="119" bestFit="1" customWidth="1"/>
    <col min="11281" max="11283" width="9.140625" style="119"/>
    <col min="11284" max="11284" width="8.85546875" style="119" bestFit="1" customWidth="1"/>
    <col min="11285" max="11526" width="9.140625" style="119"/>
    <col min="11527" max="11527" width="3.7109375" style="119" customWidth="1"/>
    <col min="11528" max="11528" width="7.42578125" style="119" customWidth="1"/>
    <col min="11529" max="11529" width="19.5703125" style="119" customWidth="1"/>
    <col min="11530" max="11533" width="11" style="119" customWidth="1"/>
    <col min="11534" max="11534" width="10" style="119" customWidth="1"/>
    <col min="11535" max="11535" width="9.140625" style="119"/>
    <col min="11536" max="11536" width="8.85546875" style="119" bestFit="1" customWidth="1"/>
    <col min="11537" max="11539" width="9.140625" style="119"/>
    <col min="11540" max="11540" width="8.85546875" style="119" bestFit="1" customWidth="1"/>
    <col min="11541" max="11782" width="9.140625" style="119"/>
    <col min="11783" max="11783" width="3.7109375" style="119" customWidth="1"/>
    <col min="11784" max="11784" width="7.42578125" style="119" customWidth="1"/>
    <col min="11785" max="11785" width="19.5703125" style="119" customWidth="1"/>
    <col min="11786" max="11789" width="11" style="119" customWidth="1"/>
    <col min="11790" max="11790" width="10" style="119" customWidth="1"/>
    <col min="11791" max="11791" width="9.140625" style="119"/>
    <col min="11792" max="11792" width="8.85546875" style="119" bestFit="1" customWidth="1"/>
    <col min="11793" max="11795" width="9.140625" style="119"/>
    <col min="11796" max="11796" width="8.85546875" style="119" bestFit="1" customWidth="1"/>
    <col min="11797" max="12038" width="9.140625" style="119"/>
    <col min="12039" max="12039" width="3.7109375" style="119" customWidth="1"/>
    <col min="12040" max="12040" width="7.42578125" style="119" customWidth="1"/>
    <col min="12041" max="12041" width="19.5703125" style="119" customWidth="1"/>
    <col min="12042" max="12045" width="11" style="119" customWidth="1"/>
    <col min="12046" max="12046" width="10" style="119" customWidth="1"/>
    <col min="12047" max="12047" width="9.140625" style="119"/>
    <col min="12048" max="12048" width="8.85546875" style="119" bestFit="1" customWidth="1"/>
    <col min="12049" max="12051" width="9.140625" style="119"/>
    <col min="12052" max="12052" width="8.85546875" style="119" bestFit="1" customWidth="1"/>
    <col min="12053" max="12294" width="9.140625" style="119"/>
    <col min="12295" max="12295" width="3.7109375" style="119" customWidth="1"/>
    <col min="12296" max="12296" width="7.42578125" style="119" customWidth="1"/>
    <col min="12297" max="12297" width="19.5703125" style="119" customWidth="1"/>
    <col min="12298" max="12301" width="11" style="119" customWidth="1"/>
    <col min="12302" max="12302" width="10" style="119" customWidth="1"/>
    <col min="12303" max="12303" width="9.140625" style="119"/>
    <col min="12304" max="12304" width="8.85546875" style="119" bestFit="1" customWidth="1"/>
    <col min="12305" max="12307" width="9.140625" style="119"/>
    <col min="12308" max="12308" width="8.85546875" style="119" bestFit="1" customWidth="1"/>
    <col min="12309" max="12550" width="9.140625" style="119"/>
    <col min="12551" max="12551" width="3.7109375" style="119" customWidth="1"/>
    <col min="12552" max="12552" width="7.42578125" style="119" customWidth="1"/>
    <col min="12553" max="12553" width="19.5703125" style="119" customWidth="1"/>
    <col min="12554" max="12557" width="11" style="119" customWidth="1"/>
    <col min="12558" max="12558" width="10" style="119" customWidth="1"/>
    <col min="12559" max="12559" width="9.140625" style="119"/>
    <col min="12560" max="12560" width="8.85546875" style="119" bestFit="1" customWidth="1"/>
    <col min="12561" max="12563" width="9.140625" style="119"/>
    <col min="12564" max="12564" width="8.85546875" style="119" bestFit="1" customWidth="1"/>
    <col min="12565" max="12806" width="9.140625" style="119"/>
    <col min="12807" max="12807" width="3.7109375" style="119" customWidth="1"/>
    <col min="12808" max="12808" width="7.42578125" style="119" customWidth="1"/>
    <col min="12809" max="12809" width="19.5703125" style="119" customWidth="1"/>
    <col min="12810" max="12813" width="11" style="119" customWidth="1"/>
    <col min="12814" max="12814" width="10" style="119" customWidth="1"/>
    <col min="12815" max="12815" width="9.140625" style="119"/>
    <col min="12816" max="12816" width="8.85546875" style="119" bestFit="1" customWidth="1"/>
    <col min="12817" max="12819" width="9.140625" style="119"/>
    <col min="12820" max="12820" width="8.85546875" style="119" bestFit="1" customWidth="1"/>
    <col min="12821" max="13062" width="9.140625" style="119"/>
    <col min="13063" max="13063" width="3.7109375" style="119" customWidth="1"/>
    <col min="13064" max="13064" width="7.42578125" style="119" customWidth="1"/>
    <col min="13065" max="13065" width="19.5703125" style="119" customWidth="1"/>
    <col min="13066" max="13069" width="11" style="119" customWidth="1"/>
    <col min="13070" max="13070" width="10" style="119" customWidth="1"/>
    <col min="13071" max="13071" width="9.140625" style="119"/>
    <col min="13072" max="13072" width="8.85546875" style="119" bestFit="1" customWidth="1"/>
    <col min="13073" max="13075" width="9.140625" style="119"/>
    <col min="13076" max="13076" width="8.85546875" style="119" bestFit="1" customWidth="1"/>
    <col min="13077" max="13318" width="9.140625" style="119"/>
    <col min="13319" max="13319" width="3.7109375" style="119" customWidth="1"/>
    <col min="13320" max="13320" width="7.42578125" style="119" customWidth="1"/>
    <col min="13321" max="13321" width="19.5703125" style="119" customWidth="1"/>
    <col min="13322" max="13325" width="11" style="119" customWidth="1"/>
    <col min="13326" max="13326" width="10" style="119" customWidth="1"/>
    <col min="13327" max="13327" width="9.140625" style="119"/>
    <col min="13328" max="13328" width="8.85546875" style="119" bestFit="1" customWidth="1"/>
    <col min="13329" max="13331" width="9.140625" style="119"/>
    <col min="13332" max="13332" width="8.85546875" style="119" bestFit="1" customWidth="1"/>
    <col min="13333" max="13574" width="9.140625" style="119"/>
    <col min="13575" max="13575" width="3.7109375" style="119" customWidth="1"/>
    <col min="13576" max="13576" width="7.42578125" style="119" customWidth="1"/>
    <col min="13577" max="13577" width="19.5703125" style="119" customWidth="1"/>
    <col min="13578" max="13581" width="11" style="119" customWidth="1"/>
    <col min="13582" max="13582" width="10" style="119" customWidth="1"/>
    <col min="13583" max="13583" width="9.140625" style="119"/>
    <col min="13584" max="13584" width="8.85546875" style="119" bestFit="1" customWidth="1"/>
    <col min="13585" max="13587" width="9.140625" style="119"/>
    <col min="13588" max="13588" width="8.85546875" style="119" bestFit="1" customWidth="1"/>
    <col min="13589" max="13830" width="9.140625" style="119"/>
    <col min="13831" max="13831" width="3.7109375" style="119" customWidth="1"/>
    <col min="13832" max="13832" width="7.42578125" style="119" customWidth="1"/>
    <col min="13833" max="13833" width="19.5703125" style="119" customWidth="1"/>
    <col min="13834" max="13837" width="11" style="119" customWidth="1"/>
    <col min="13838" max="13838" width="10" style="119" customWidth="1"/>
    <col min="13839" max="13839" width="9.140625" style="119"/>
    <col min="13840" max="13840" width="8.85546875" style="119" bestFit="1" customWidth="1"/>
    <col min="13841" max="13843" width="9.140625" style="119"/>
    <col min="13844" max="13844" width="8.85546875" style="119" bestFit="1" customWidth="1"/>
    <col min="13845" max="14086" width="9.140625" style="119"/>
    <col min="14087" max="14087" width="3.7109375" style="119" customWidth="1"/>
    <col min="14088" max="14088" width="7.42578125" style="119" customWidth="1"/>
    <col min="14089" max="14089" width="19.5703125" style="119" customWidth="1"/>
    <col min="14090" max="14093" width="11" style="119" customWidth="1"/>
    <col min="14094" max="14094" width="10" style="119" customWidth="1"/>
    <col min="14095" max="14095" width="9.140625" style="119"/>
    <col min="14096" max="14096" width="8.85546875" style="119" bestFit="1" customWidth="1"/>
    <col min="14097" max="14099" width="9.140625" style="119"/>
    <col min="14100" max="14100" width="8.85546875" style="119" bestFit="1" customWidth="1"/>
    <col min="14101" max="14342" width="9.140625" style="119"/>
    <col min="14343" max="14343" width="3.7109375" style="119" customWidth="1"/>
    <col min="14344" max="14344" width="7.42578125" style="119" customWidth="1"/>
    <col min="14345" max="14345" width="19.5703125" style="119" customWidth="1"/>
    <col min="14346" max="14349" width="11" style="119" customWidth="1"/>
    <col min="14350" max="14350" width="10" style="119" customWidth="1"/>
    <col min="14351" max="14351" width="9.140625" style="119"/>
    <col min="14352" max="14352" width="8.85546875" style="119" bestFit="1" customWidth="1"/>
    <col min="14353" max="14355" width="9.140625" style="119"/>
    <col min="14356" max="14356" width="8.85546875" style="119" bestFit="1" customWidth="1"/>
    <col min="14357" max="14598" width="9.140625" style="119"/>
    <col min="14599" max="14599" width="3.7109375" style="119" customWidth="1"/>
    <col min="14600" max="14600" width="7.42578125" style="119" customWidth="1"/>
    <col min="14601" max="14601" width="19.5703125" style="119" customWidth="1"/>
    <col min="14602" max="14605" width="11" style="119" customWidth="1"/>
    <col min="14606" max="14606" width="10" style="119" customWidth="1"/>
    <col min="14607" max="14607" width="9.140625" style="119"/>
    <col min="14608" max="14608" width="8.85546875" style="119" bestFit="1" customWidth="1"/>
    <col min="14609" max="14611" width="9.140625" style="119"/>
    <col min="14612" max="14612" width="8.85546875" style="119" bestFit="1" customWidth="1"/>
    <col min="14613" max="14854" width="9.140625" style="119"/>
    <col min="14855" max="14855" width="3.7109375" style="119" customWidth="1"/>
    <col min="14856" max="14856" width="7.42578125" style="119" customWidth="1"/>
    <col min="14857" max="14857" width="19.5703125" style="119" customWidth="1"/>
    <col min="14858" max="14861" width="11" style="119" customWidth="1"/>
    <col min="14862" max="14862" width="10" style="119" customWidth="1"/>
    <col min="14863" max="14863" width="9.140625" style="119"/>
    <col min="14864" max="14864" width="8.85546875" style="119" bestFit="1" customWidth="1"/>
    <col min="14865" max="14867" width="9.140625" style="119"/>
    <col min="14868" max="14868" width="8.85546875" style="119" bestFit="1" customWidth="1"/>
    <col min="14869" max="15110" width="9.140625" style="119"/>
    <col min="15111" max="15111" width="3.7109375" style="119" customWidth="1"/>
    <col min="15112" max="15112" width="7.42578125" style="119" customWidth="1"/>
    <col min="15113" max="15113" width="19.5703125" style="119" customWidth="1"/>
    <col min="15114" max="15117" width="11" style="119" customWidth="1"/>
    <col min="15118" max="15118" width="10" style="119" customWidth="1"/>
    <col min="15119" max="15119" width="9.140625" style="119"/>
    <col min="15120" max="15120" width="8.85546875" style="119" bestFit="1" customWidth="1"/>
    <col min="15121" max="15123" width="9.140625" style="119"/>
    <col min="15124" max="15124" width="8.85546875" style="119" bestFit="1" customWidth="1"/>
    <col min="15125" max="15366" width="9.140625" style="119"/>
    <col min="15367" max="15367" width="3.7109375" style="119" customWidth="1"/>
    <col min="15368" max="15368" width="7.42578125" style="119" customWidth="1"/>
    <col min="15369" max="15369" width="19.5703125" style="119" customWidth="1"/>
    <col min="15370" max="15373" width="11" style="119" customWidth="1"/>
    <col min="15374" max="15374" width="10" style="119" customWidth="1"/>
    <col min="15375" max="15375" width="9.140625" style="119"/>
    <col min="15376" max="15376" width="8.85546875" style="119" bestFit="1" customWidth="1"/>
    <col min="15377" max="15379" width="9.140625" style="119"/>
    <col min="15380" max="15380" width="8.85546875" style="119" bestFit="1" customWidth="1"/>
    <col min="15381" max="15622" width="9.140625" style="119"/>
    <col min="15623" max="15623" width="3.7109375" style="119" customWidth="1"/>
    <col min="15624" max="15624" width="7.42578125" style="119" customWidth="1"/>
    <col min="15625" max="15625" width="19.5703125" style="119" customWidth="1"/>
    <col min="15626" max="15629" width="11" style="119" customWidth="1"/>
    <col min="15630" max="15630" width="10" style="119" customWidth="1"/>
    <col min="15631" max="15631" width="9.140625" style="119"/>
    <col min="15632" max="15632" width="8.85546875" style="119" bestFit="1" customWidth="1"/>
    <col min="15633" max="15635" width="9.140625" style="119"/>
    <col min="15636" max="15636" width="8.85546875" style="119" bestFit="1" customWidth="1"/>
    <col min="15637" max="15878" width="9.140625" style="119"/>
    <col min="15879" max="15879" width="3.7109375" style="119" customWidth="1"/>
    <col min="15880" max="15880" width="7.42578125" style="119" customWidth="1"/>
    <col min="15881" max="15881" width="19.5703125" style="119" customWidth="1"/>
    <col min="15882" max="15885" width="11" style="119" customWidth="1"/>
    <col min="15886" max="15886" width="10" style="119" customWidth="1"/>
    <col min="15887" max="15887" width="9.140625" style="119"/>
    <col min="15888" max="15888" width="8.85546875" style="119" bestFit="1" customWidth="1"/>
    <col min="15889" max="15891" width="9.140625" style="119"/>
    <col min="15892" max="15892" width="8.85546875" style="119" bestFit="1" customWidth="1"/>
    <col min="15893" max="16134" width="9.140625" style="119"/>
    <col min="16135" max="16135" width="3.7109375" style="119" customWidth="1"/>
    <col min="16136" max="16136" width="7.42578125" style="119" customWidth="1"/>
    <col min="16137" max="16137" width="19.5703125" style="119" customWidth="1"/>
    <col min="16138" max="16141" width="11" style="119" customWidth="1"/>
    <col min="16142" max="16142" width="10" style="119" customWidth="1"/>
    <col min="16143" max="16143" width="9.140625" style="119"/>
    <col min="16144" max="16144" width="8.85546875" style="119" bestFit="1" customWidth="1"/>
    <col min="16145" max="16147" width="9.140625" style="119"/>
    <col min="16148" max="16148" width="8.85546875" style="119" bestFit="1" customWidth="1"/>
    <col min="16149" max="16384" width="9.140625" style="119"/>
  </cols>
  <sheetData>
    <row r="1" spans="1:17" ht="20.25">
      <c r="A1" s="118" t="s">
        <v>2313</v>
      </c>
      <c r="E1" s="120" t="s">
        <v>2358</v>
      </c>
    </row>
    <row r="2" spans="1:17" ht="18">
      <c r="A2" s="119" t="s">
        <v>2315</v>
      </c>
      <c r="D2" s="120"/>
    </row>
    <row r="3" spans="1:17" ht="18">
      <c r="A3" s="119">
        <v>1</v>
      </c>
      <c r="B3" s="119" t="s">
        <v>2360</v>
      </c>
      <c r="D3" s="120"/>
    </row>
    <row r="4" spans="1:17" ht="18">
      <c r="A4" s="119">
        <v>2</v>
      </c>
      <c r="B4" s="119" t="s">
        <v>2361</v>
      </c>
      <c r="D4" s="120"/>
    </row>
    <row r="5" spans="1:17" ht="18" customHeight="1">
      <c r="C5" s="273" t="s">
        <v>2390</v>
      </c>
      <c r="D5" s="128">
        <v>2013</v>
      </c>
      <c r="E5" s="128">
        <v>2014</v>
      </c>
      <c r="G5" s="124"/>
      <c r="H5" s="124"/>
      <c r="I5" s="124"/>
    </row>
    <row r="6" spans="1:17" s="124" customFormat="1">
      <c r="A6" s="217"/>
      <c r="B6" s="218" t="s">
        <v>2389</v>
      </c>
      <c r="C6" s="122" t="s">
        <v>2391</v>
      </c>
      <c r="D6" s="274">
        <f>P106</f>
        <v>0.26325486271550808</v>
      </c>
      <c r="E6" s="275">
        <v>0.28000000000000003</v>
      </c>
      <c r="F6" s="124" t="s">
        <v>2399</v>
      </c>
      <c r="G6" s="155"/>
    </row>
    <row r="7" spans="1:17" s="124" customFormat="1">
      <c r="A7" s="217"/>
      <c r="B7" s="218" t="s">
        <v>2389</v>
      </c>
      <c r="C7" s="122" t="s">
        <v>2392</v>
      </c>
      <c r="D7" s="274">
        <f>P107</f>
        <v>0.22082890799016966</v>
      </c>
      <c r="E7" s="275">
        <v>0.25</v>
      </c>
      <c r="F7" s="124" t="s">
        <v>2399</v>
      </c>
      <c r="G7" s="155"/>
    </row>
    <row r="8" spans="1:17" s="124" customFormat="1">
      <c r="A8" s="217"/>
      <c r="B8" s="218" t="s">
        <v>2389</v>
      </c>
      <c r="C8" s="124" t="s">
        <v>2397</v>
      </c>
      <c r="D8" s="287">
        <v>0.05</v>
      </c>
      <c r="F8" s="221"/>
      <c r="G8" s="155"/>
    </row>
    <row r="9" spans="1:17" s="124" customFormat="1">
      <c r="A9" s="217"/>
      <c r="B9" s="218" t="s">
        <v>2389</v>
      </c>
      <c r="C9" s="124" t="s">
        <v>2402</v>
      </c>
      <c r="D9" s="276">
        <v>0.8</v>
      </c>
      <c r="E9" s="277" t="s">
        <v>2400</v>
      </c>
      <c r="F9" s="276"/>
      <c r="G9" s="276"/>
      <c r="H9" s="276"/>
      <c r="I9" s="276"/>
      <c r="J9" s="276"/>
      <c r="K9" s="276"/>
      <c r="L9" s="276"/>
      <c r="M9" s="276"/>
      <c r="N9" s="276"/>
      <c r="O9" s="276"/>
    </row>
    <row r="10" spans="1:17" s="124" customFormat="1" ht="24">
      <c r="A10" s="217"/>
      <c r="B10" s="218" t="s">
        <v>2389</v>
      </c>
      <c r="C10" s="603" t="s">
        <v>2404</v>
      </c>
      <c r="D10" s="277">
        <v>0.93</v>
      </c>
      <c r="E10" s="277" t="s">
        <v>2401</v>
      </c>
      <c r="F10" s="277"/>
      <c r="G10" s="277"/>
      <c r="H10" s="277"/>
      <c r="I10" s="277"/>
      <c r="J10" s="277"/>
      <c r="K10" s="277"/>
      <c r="L10" s="277"/>
      <c r="M10" s="277"/>
      <c r="N10" s="277"/>
      <c r="O10" s="277"/>
    </row>
    <row r="11" spans="1:17">
      <c r="A11" s="121"/>
      <c r="B11" s="123"/>
      <c r="C11" s="604"/>
      <c r="D11" s="126"/>
      <c r="P11" s="124"/>
    </row>
    <row r="12" spans="1:17" ht="19.5">
      <c r="A12" s="624">
        <v>2014</v>
      </c>
      <c r="B12" s="624"/>
      <c r="C12" s="624"/>
      <c r="D12" s="127" t="s">
        <v>2319</v>
      </c>
      <c r="E12" s="128" t="s">
        <v>2320</v>
      </c>
      <c r="F12" s="127" t="s">
        <v>2321</v>
      </c>
      <c r="G12" s="127" t="s">
        <v>2322</v>
      </c>
      <c r="H12" s="127" t="s">
        <v>2323</v>
      </c>
      <c r="I12" s="127" t="s">
        <v>2324</v>
      </c>
      <c r="J12" s="127" t="s">
        <v>2325</v>
      </c>
      <c r="K12" s="127" t="s">
        <v>2326</v>
      </c>
      <c r="L12" s="127" t="s">
        <v>2327</v>
      </c>
      <c r="M12" s="127" t="s">
        <v>2328</v>
      </c>
      <c r="N12" s="129" t="s">
        <v>2329</v>
      </c>
      <c r="O12" s="130" t="s">
        <v>2330</v>
      </c>
      <c r="P12" s="131"/>
    </row>
    <row r="13" spans="1:17">
      <c r="A13" s="621" t="s">
        <v>2331</v>
      </c>
      <c r="B13" s="622"/>
      <c r="C13" s="623"/>
      <c r="D13" s="132">
        <v>2604</v>
      </c>
      <c r="E13" s="133">
        <v>2352</v>
      </c>
      <c r="F13" s="133">
        <v>2604</v>
      </c>
      <c r="G13" s="133">
        <v>2520</v>
      </c>
      <c r="H13" s="133">
        <v>2604</v>
      </c>
      <c r="I13" s="133">
        <v>2520</v>
      </c>
      <c r="J13" s="133">
        <v>2604</v>
      </c>
      <c r="K13" s="133">
        <v>2604</v>
      </c>
      <c r="L13" s="133">
        <v>2520</v>
      </c>
      <c r="M13" s="133">
        <v>2604</v>
      </c>
      <c r="N13" s="133">
        <v>2520</v>
      </c>
      <c r="O13" s="134">
        <v>2604</v>
      </c>
      <c r="P13" s="135">
        <f>SUM(D13:O13)/12</f>
        <v>2555</v>
      </c>
      <c r="Q13" s="136"/>
    </row>
    <row r="14" spans="1:17">
      <c r="A14" s="621" t="s">
        <v>2332</v>
      </c>
      <c r="B14" s="622"/>
      <c r="C14" s="623"/>
      <c r="D14" s="132">
        <v>2165</v>
      </c>
      <c r="E14" s="132">
        <v>2073</v>
      </c>
      <c r="F14" s="132">
        <v>2211</v>
      </c>
      <c r="G14" s="132">
        <v>1842</v>
      </c>
      <c r="H14" s="132">
        <v>1888</v>
      </c>
      <c r="I14" s="132">
        <v>1957</v>
      </c>
      <c r="J14" s="132">
        <v>2211</v>
      </c>
      <c r="K14" s="132">
        <v>2119</v>
      </c>
      <c r="L14" s="132">
        <v>1497</v>
      </c>
      <c r="M14" s="132">
        <v>1727</v>
      </c>
      <c r="N14" s="132">
        <v>1497</v>
      </c>
      <c r="O14" s="137">
        <v>1852</v>
      </c>
      <c r="P14" s="135">
        <f>SUM(D14:O14)/12</f>
        <v>1919.9166666666667</v>
      </c>
      <c r="Q14" s="138"/>
    </row>
    <row r="15" spans="1:17">
      <c r="A15" s="621" t="s">
        <v>2333</v>
      </c>
      <c r="B15" s="622"/>
      <c r="C15" s="623"/>
      <c r="D15" s="132">
        <v>5618</v>
      </c>
      <c r="E15" s="132">
        <v>5183</v>
      </c>
      <c r="F15" s="132">
        <v>5528</v>
      </c>
      <c r="G15" s="132">
        <v>4246</v>
      </c>
      <c r="H15" s="132">
        <v>4597</v>
      </c>
      <c r="I15" s="132">
        <v>5118</v>
      </c>
      <c r="J15" s="132">
        <v>5760</v>
      </c>
      <c r="K15" s="132">
        <v>5393</v>
      </c>
      <c r="L15" s="132">
        <v>3353</v>
      </c>
      <c r="M15" s="132">
        <v>4119</v>
      </c>
      <c r="N15" s="132">
        <v>3248</v>
      </c>
      <c r="O15" s="132">
        <v>4408</v>
      </c>
      <c r="P15" s="135">
        <f>SUM(D15:O15)/12</f>
        <v>4714.25</v>
      </c>
      <c r="Q15" s="138"/>
    </row>
    <row r="16" spans="1:17">
      <c r="A16" s="621" t="s">
        <v>2334</v>
      </c>
      <c r="B16" s="622"/>
      <c r="C16" s="623"/>
      <c r="D16" s="139">
        <f>D14/D13</f>
        <v>0.83141321044546856</v>
      </c>
      <c r="E16" s="139">
        <f>E14/E13</f>
        <v>0.88137755102040816</v>
      </c>
      <c r="F16" s="139">
        <f t="shared" ref="F16:O16" si="0">F14/F13</f>
        <v>0.84907834101382484</v>
      </c>
      <c r="G16" s="139">
        <f t="shared" si="0"/>
        <v>0.73095238095238091</v>
      </c>
      <c r="H16" s="139">
        <f t="shared" si="0"/>
        <v>0.7250384024577573</v>
      </c>
      <c r="I16" s="139">
        <f t="shared" si="0"/>
        <v>0.7765873015873016</v>
      </c>
      <c r="J16" s="139">
        <f t="shared" si="0"/>
        <v>0.84907834101382484</v>
      </c>
      <c r="K16" s="139">
        <f t="shared" si="0"/>
        <v>0.81374807987711217</v>
      </c>
      <c r="L16" s="139">
        <f t="shared" si="0"/>
        <v>0.59404761904761905</v>
      </c>
      <c r="M16" s="139">
        <f t="shared" si="0"/>
        <v>0.66321044546850993</v>
      </c>
      <c r="N16" s="139">
        <f t="shared" si="0"/>
        <v>0.59404761904761905</v>
      </c>
      <c r="O16" s="140">
        <f t="shared" si="0"/>
        <v>0.71121351766513052</v>
      </c>
      <c r="P16" s="141">
        <f>SUM(D16:O16)/12</f>
        <v>0.7516494007997464</v>
      </c>
      <c r="Q16" s="138"/>
    </row>
    <row r="17" spans="1:17">
      <c r="A17" s="621" t="s">
        <v>2387</v>
      </c>
      <c r="B17" s="622"/>
      <c r="C17" s="623"/>
      <c r="D17" s="139">
        <f t="shared" ref="D17:O17" si="1">D16-D66</f>
        <v>0.25537634408602161</v>
      </c>
      <c r="E17" s="139">
        <f t="shared" si="1"/>
        <v>0.34065202056181809</v>
      </c>
      <c r="F17" s="139">
        <f t="shared" si="1"/>
        <v>0.20561353049565001</v>
      </c>
      <c r="G17" s="139">
        <f t="shared" si="1"/>
        <v>0.14173482370047252</v>
      </c>
      <c r="H17" s="139">
        <f t="shared" si="1"/>
        <v>0.28913504757933312</v>
      </c>
      <c r="I17" s="139">
        <f t="shared" si="1"/>
        <v>0.19403203863941232</v>
      </c>
      <c r="J17" s="139">
        <f t="shared" si="1"/>
        <v>0.11947784741518219</v>
      </c>
      <c r="K17" s="139">
        <f t="shared" si="1"/>
        <v>1.5360983102918668E-2</v>
      </c>
      <c r="L17" s="139">
        <f t="shared" si="1"/>
        <v>9.5238095238095233E-2</v>
      </c>
      <c r="M17" s="139">
        <f t="shared" si="1"/>
        <v>5.5683563748079812E-2</v>
      </c>
      <c r="N17" s="139">
        <f t="shared" si="1"/>
        <v>8.1746031746031789E-2</v>
      </c>
      <c r="O17" s="139">
        <f t="shared" si="1"/>
        <v>0.17127496159754219</v>
      </c>
      <c r="P17" s="141"/>
      <c r="Q17" s="138"/>
    </row>
    <row r="18" spans="1:17">
      <c r="A18" s="148" t="s">
        <v>2378</v>
      </c>
      <c r="B18" s="143"/>
      <c r="C18" s="144"/>
      <c r="D18" s="145"/>
      <c r="E18" s="146"/>
      <c r="F18" s="146"/>
      <c r="G18" s="146"/>
      <c r="H18" s="146"/>
      <c r="I18" s="146"/>
      <c r="J18" s="146"/>
      <c r="K18" s="146"/>
      <c r="L18" s="146"/>
      <c r="M18" s="146"/>
      <c r="N18" s="146"/>
      <c r="O18" s="147"/>
      <c r="P18" s="141"/>
      <c r="Q18" s="138"/>
    </row>
    <row r="19" spans="1:17">
      <c r="A19" s="124"/>
      <c r="B19" s="124" t="s">
        <v>2335</v>
      </c>
      <c r="C19" s="149"/>
      <c r="D19" s="150">
        <f>D69</f>
        <v>0</v>
      </c>
      <c r="E19" s="150">
        <f t="shared" ref="E19:O19" si="2">E69</f>
        <v>0</v>
      </c>
      <c r="F19" s="150">
        <f t="shared" si="2"/>
        <v>0</v>
      </c>
      <c r="G19" s="150">
        <f t="shared" si="2"/>
        <v>0</v>
      </c>
      <c r="H19" s="150">
        <f t="shared" si="2"/>
        <v>0</v>
      </c>
      <c r="I19" s="150">
        <f t="shared" si="2"/>
        <v>0</v>
      </c>
      <c r="J19" s="150">
        <f t="shared" si="2"/>
        <v>0</v>
      </c>
      <c r="K19" s="150">
        <f t="shared" si="2"/>
        <v>0</v>
      </c>
      <c r="L19" s="150">
        <f t="shared" si="2"/>
        <v>0</v>
      </c>
      <c r="M19" s="150">
        <f t="shared" si="2"/>
        <v>0</v>
      </c>
      <c r="N19" s="150">
        <f t="shared" si="2"/>
        <v>0</v>
      </c>
      <c r="O19" s="150">
        <f t="shared" si="2"/>
        <v>0</v>
      </c>
      <c r="P19" s="289" t="s">
        <v>2403</v>
      </c>
      <c r="Q19" s="290">
        <f>$D$8</f>
        <v>0.05</v>
      </c>
    </row>
    <row r="20" spans="1:17">
      <c r="A20" s="124"/>
      <c r="B20" s="124" t="s">
        <v>2337</v>
      </c>
      <c r="D20" s="284">
        <f>D70+$D$8</f>
        <v>5.3459286854709957E-2</v>
      </c>
      <c r="E20" s="284">
        <f t="shared" ref="E20:K20" si="3">E70+$D$8</f>
        <v>0.12138423339540658</v>
      </c>
      <c r="F20" s="284">
        <f t="shared" si="3"/>
        <v>0.2565269175797999</v>
      </c>
      <c r="G20" s="284">
        <f t="shared" si="3"/>
        <v>0.23168346176644933</v>
      </c>
      <c r="H20" s="284">
        <f t="shared" si="3"/>
        <v>0.25597652081109923</v>
      </c>
      <c r="I20" s="284">
        <f t="shared" si="3"/>
        <v>0.23898043254376933</v>
      </c>
      <c r="J20" s="284">
        <f t="shared" si="3"/>
        <v>0.20482438433589018</v>
      </c>
      <c r="K20" s="284">
        <f t="shared" si="3"/>
        <v>0.21704374057315234</v>
      </c>
      <c r="L20" s="284">
        <v>0.05</v>
      </c>
      <c r="M20" s="284">
        <v>0.05</v>
      </c>
      <c r="N20" s="284">
        <v>0.05</v>
      </c>
      <c r="O20" s="284">
        <v>0.05</v>
      </c>
      <c r="P20" s="289" t="s">
        <v>2403</v>
      </c>
      <c r="Q20" s="290">
        <f>$D$8</f>
        <v>0.05</v>
      </c>
    </row>
    <row r="21" spans="1:17">
      <c r="A21" s="124"/>
      <c r="B21" s="124" t="s">
        <v>2339</v>
      </c>
      <c r="D21" s="284">
        <f>D71+$D$8</f>
        <v>5.9845662586482176E-2</v>
      </c>
      <c r="E21" s="284">
        <f t="shared" ref="E21:K21" si="4">E71+$D$8</f>
        <v>0.18531967721911857</v>
      </c>
      <c r="F21" s="284">
        <f t="shared" si="4"/>
        <v>0.35562172463077657</v>
      </c>
      <c r="G21" s="284">
        <f t="shared" si="4"/>
        <v>0.35231179608772967</v>
      </c>
      <c r="H21" s="284">
        <f t="shared" si="4"/>
        <v>0.33103877623621486</v>
      </c>
      <c r="I21" s="284">
        <f t="shared" si="4"/>
        <v>0.26884654994850671</v>
      </c>
      <c r="J21" s="284">
        <f t="shared" si="4"/>
        <v>0.12549454985870004</v>
      </c>
      <c r="K21" s="284">
        <f t="shared" si="4"/>
        <v>7.2812971342383112E-2</v>
      </c>
      <c r="L21" s="284">
        <v>0.05</v>
      </c>
      <c r="M21" s="284">
        <v>0.05</v>
      </c>
      <c r="N21" s="284">
        <v>0.05</v>
      </c>
      <c r="O21" s="284">
        <v>0.05</v>
      </c>
      <c r="P21" s="171"/>
    </row>
    <row r="22" spans="1:17">
      <c r="A22" s="152"/>
      <c r="B22" s="124"/>
      <c r="C22" s="149"/>
      <c r="D22" s="150"/>
      <c r="E22" s="153"/>
      <c r="F22" s="153"/>
      <c r="G22" s="153"/>
      <c r="H22" s="153"/>
      <c r="I22" s="153"/>
      <c r="J22" s="153"/>
      <c r="K22" s="153"/>
      <c r="L22" s="153"/>
      <c r="M22" s="153"/>
      <c r="N22" s="153"/>
      <c r="O22" s="154"/>
      <c r="P22" s="141"/>
    </row>
    <row r="23" spans="1:17" ht="12.75">
      <c r="A23" s="164" t="s">
        <v>2393</v>
      </c>
      <c r="B23" s="121"/>
      <c r="C23" s="156" t="s">
        <v>2341</v>
      </c>
      <c r="D23" s="278"/>
      <c r="E23" s="278"/>
      <c r="F23" s="278"/>
      <c r="G23" s="278"/>
      <c r="H23" s="278"/>
      <c r="I23" s="278"/>
      <c r="J23" s="278"/>
      <c r="K23" s="278"/>
      <c r="L23" s="278"/>
      <c r="M23" s="278"/>
      <c r="N23" s="278"/>
      <c r="O23" s="278"/>
      <c r="P23" s="165"/>
    </row>
    <row r="24" spans="1:17" ht="12.75">
      <c r="A24" s="155"/>
      <c r="C24" s="156" t="s">
        <v>2342</v>
      </c>
      <c r="D24" s="278">
        <f>D37/D33</f>
        <v>212676.92307692312</v>
      </c>
      <c r="E24" s="278">
        <f t="shared" ref="E24:O24" si="5">E37/E33</f>
        <v>224841.37739130436</v>
      </c>
      <c r="F24" s="278">
        <f t="shared" si="5"/>
        <v>235582.58823529413</v>
      </c>
      <c r="G24" s="278">
        <f t="shared" si="5"/>
        <v>224789.1445350734</v>
      </c>
      <c r="H24" s="278">
        <f t="shared" si="5"/>
        <v>240014.31986183077</v>
      </c>
      <c r="I24" s="278">
        <f t="shared" si="5"/>
        <v>223380.18964577655</v>
      </c>
      <c r="J24" s="278">
        <f t="shared" si="5"/>
        <v>199362.83598435466</v>
      </c>
      <c r="K24" s="278">
        <f t="shared" si="5"/>
        <v>189798.59322799096</v>
      </c>
      <c r="L24" s="278">
        <f t="shared" si="5"/>
        <v>231493.42545454545</v>
      </c>
      <c r="M24" s="278">
        <f t="shared" si="5"/>
        <v>187914.89361702127</v>
      </c>
      <c r="N24" s="278">
        <f t="shared" si="5"/>
        <v>207267.36930232559</v>
      </c>
      <c r="O24" s="278">
        <f t="shared" si="5"/>
        <v>187237.32941176472</v>
      </c>
      <c r="P24" s="165"/>
    </row>
    <row r="25" spans="1:17" ht="12.75">
      <c r="A25" s="152"/>
      <c r="B25" s="155"/>
      <c r="C25" s="156" t="s">
        <v>2343</v>
      </c>
      <c r="D25" s="278">
        <f>D38/D34</f>
        <v>442820.67027027032</v>
      </c>
      <c r="E25" s="278">
        <f t="shared" ref="E25:O25" si="6">E38/E34</f>
        <v>429660.32844036701</v>
      </c>
      <c r="F25" s="278">
        <f t="shared" si="6"/>
        <v>454487.34964925953</v>
      </c>
      <c r="G25" s="278">
        <f t="shared" si="6"/>
        <v>475317.41490196082</v>
      </c>
      <c r="H25" s="278">
        <f t="shared" si="6"/>
        <v>445557.88253164565</v>
      </c>
      <c r="I25" s="278">
        <f t="shared" si="6"/>
        <v>468698.58729411761</v>
      </c>
      <c r="J25" s="278">
        <f t="shared" si="6"/>
        <v>414640.16470588237</v>
      </c>
      <c r="K25" s="278">
        <f t="shared" si="6"/>
        <v>444904.11239669425</v>
      </c>
      <c r="L25" s="278">
        <f t="shared" si="6"/>
        <v>448976.84754829126</v>
      </c>
      <c r="M25" s="278">
        <f t="shared" si="6"/>
        <v>410790.69767441862</v>
      </c>
      <c r="N25" s="278">
        <f t="shared" si="6"/>
        <v>439827.39213973796</v>
      </c>
      <c r="O25" s="278">
        <f t="shared" si="6"/>
        <v>400744.58673740056</v>
      </c>
      <c r="P25" s="165"/>
    </row>
    <row r="26" spans="1:17" ht="12.75">
      <c r="A26" s="164" t="s">
        <v>2394</v>
      </c>
      <c r="B26" s="155"/>
      <c r="C26" s="156" t="s">
        <v>2341</v>
      </c>
      <c r="D26" s="278"/>
      <c r="E26" s="278"/>
      <c r="F26" s="278"/>
      <c r="G26" s="278"/>
      <c r="H26" s="278"/>
      <c r="I26" s="278"/>
      <c r="J26" s="278"/>
      <c r="K26" s="278"/>
      <c r="L26" s="278"/>
      <c r="M26" s="278"/>
      <c r="N26" s="278"/>
      <c r="O26" s="278"/>
      <c r="P26" s="165"/>
    </row>
    <row r="27" spans="1:17" ht="12.75">
      <c r="A27" s="152"/>
      <c r="B27" s="155"/>
      <c r="C27" s="156" t="s">
        <v>2342</v>
      </c>
      <c r="D27" s="278">
        <f>D40/D33</f>
        <v>304324.61538461538</v>
      </c>
      <c r="E27" s="278">
        <f t="shared" ref="E27:O27" si="7">E40/E33</f>
        <v>122326.9515652174</v>
      </c>
      <c r="F27" s="278">
        <f t="shared" si="7"/>
        <v>71585.328719723184</v>
      </c>
      <c r="G27" s="278">
        <f t="shared" si="7"/>
        <v>44482.218597063635</v>
      </c>
      <c r="H27" s="278">
        <f t="shared" si="7"/>
        <v>90581.967875647679</v>
      </c>
      <c r="I27" s="278">
        <f t="shared" si="7"/>
        <v>67967.288828337885</v>
      </c>
      <c r="J27" s="278">
        <f t="shared" si="7"/>
        <v>84284.43285528032</v>
      </c>
      <c r="K27" s="278">
        <f t="shared" si="7"/>
        <v>81700.495801354395</v>
      </c>
      <c r="L27" s="278">
        <f t="shared" si="7"/>
        <v>102459.42857142857</v>
      </c>
      <c r="M27" s="278">
        <f t="shared" si="7"/>
        <v>163838.29787234039</v>
      </c>
      <c r="N27" s="278">
        <f t="shared" si="7"/>
        <v>91736.930232558138</v>
      </c>
      <c r="O27" s="278">
        <f t="shared" si="7"/>
        <v>82871.596638655465</v>
      </c>
      <c r="P27" s="165"/>
    </row>
    <row r="28" spans="1:17" ht="12.75">
      <c r="A28" s="152"/>
      <c r="B28" s="155"/>
      <c r="C28" s="156" t="s">
        <v>2343</v>
      </c>
      <c r="D28" s="278">
        <f>D41/D34</f>
        <v>505015.13513513509</v>
      </c>
      <c r="E28" s="278">
        <f t="shared" ref="E28:O28" si="8">E41/E34</f>
        <v>230902.45837155965</v>
      </c>
      <c r="F28" s="278">
        <f t="shared" si="8"/>
        <v>202542.83710054558</v>
      </c>
      <c r="G28" s="278">
        <f t="shared" si="8"/>
        <v>121225.5</v>
      </c>
      <c r="H28" s="278">
        <f t="shared" si="8"/>
        <v>240964.17721518988</v>
      </c>
      <c r="I28" s="278">
        <f t="shared" si="8"/>
        <v>165411.98823529412</v>
      </c>
      <c r="J28" s="278">
        <f t="shared" si="8"/>
        <v>153813.04812834223</v>
      </c>
      <c r="K28" s="278">
        <f t="shared" si="8"/>
        <v>333546.82115702482</v>
      </c>
      <c r="L28" s="278">
        <f t="shared" si="8"/>
        <v>215176.84992570578</v>
      </c>
      <c r="M28" s="278">
        <f t="shared" si="8"/>
        <v>358158.13953488372</v>
      </c>
      <c r="N28" s="278">
        <f t="shared" si="8"/>
        <v>210791.87772925763</v>
      </c>
      <c r="O28" s="278">
        <f t="shared" si="8"/>
        <v>192061.03448275861</v>
      </c>
      <c r="P28" s="165"/>
    </row>
    <row r="29" spans="1:17" ht="12.75">
      <c r="A29" s="168"/>
      <c r="B29" s="123"/>
      <c r="C29" s="169" t="s">
        <v>2347</v>
      </c>
      <c r="D29" s="278"/>
      <c r="E29" s="278"/>
      <c r="F29" s="278"/>
      <c r="G29" s="278"/>
      <c r="H29" s="278"/>
      <c r="I29" s="278"/>
      <c r="J29" s="278"/>
      <c r="K29" s="278"/>
      <c r="L29" s="278"/>
      <c r="M29" s="278"/>
      <c r="N29" s="278"/>
      <c r="O29" s="278"/>
      <c r="P29" s="165"/>
    </row>
    <row r="30" spans="1:17">
      <c r="A30" s="124"/>
      <c r="B30" s="124"/>
      <c r="C30" s="149"/>
      <c r="D30" s="150"/>
      <c r="E30" s="153"/>
      <c r="F30" s="153"/>
      <c r="G30" s="153"/>
      <c r="H30" s="153"/>
      <c r="I30" s="153"/>
      <c r="J30" s="153"/>
      <c r="K30" s="153"/>
      <c r="L30" s="153"/>
      <c r="M30" s="153"/>
      <c r="N30" s="153"/>
      <c r="O30" s="154"/>
      <c r="P30" s="141"/>
    </row>
    <row r="31" spans="1:17">
      <c r="A31" s="155" t="s">
        <v>2340</v>
      </c>
      <c r="C31" s="156"/>
      <c r="D31" s="286"/>
      <c r="E31" s="158"/>
      <c r="F31" s="158"/>
      <c r="G31" s="270"/>
      <c r="H31" s="158"/>
      <c r="I31" s="158"/>
      <c r="J31" s="158"/>
      <c r="K31" s="158"/>
      <c r="L31" s="158"/>
      <c r="M31" s="158"/>
      <c r="N31" s="159"/>
      <c r="O31" s="160"/>
      <c r="P31" s="161">
        <f>SUM(D31:O31)/12</f>
        <v>0</v>
      </c>
    </row>
    <row r="32" spans="1:17">
      <c r="A32" s="152"/>
      <c r="B32" s="155"/>
      <c r="C32" s="156" t="s">
        <v>2341</v>
      </c>
      <c r="D32" s="162">
        <f t="shared" ref="D32:O32" si="9">D19*D15</f>
        <v>0</v>
      </c>
      <c r="E32" s="162">
        <f t="shared" si="9"/>
        <v>0</v>
      </c>
      <c r="F32" s="162">
        <f t="shared" si="9"/>
        <v>0</v>
      </c>
      <c r="G32" s="162">
        <f t="shared" si="9"/>
        <v>0</v>
      </c>
      <c r="H32" s="162">
        <f t="shared" si="9"/>
        <v>0</v>
      </c>
      <c r="I32" s="162">
        <f t="shared" si="9"/>
        <v>0</v>
      </c>
      <c r="J32" s="162">
        <f t="shared" si="9"/>
        <v>0</v>
      </c>
      <c r="K32" s="162">
        <f t="shared" si="9"/>
        <v>0</v>
      </c>
      <c r="L32" s="162">
        <f t="shared" si="9"/>
        <v>0</v>
      </c>
      <c r="M32" s="162">
        <f t="shared" si="9"/>
        <v>0</v>
      </c>
      <c r="N32" s="162">
        <f t="shared" si="9"/>
        <v>0</v>
      </c>
      <c r="O32" s="162">
        <f t="shared" si="9"/>
        <v>0</v>
      </c>
      <c r="P32" s="161"/>
    </row>
    <row r="33" spans="1:16">
      <c r="A33" s="152"/>
      <c r="B33" s="155"/>
      <c r="C33" s="156" t="s">
        <v>2342</v>
      </c>
      <c r="D33" s="163">
        <f t="shared" ref="D33:O33" si="10">D20*D15</f>
        <v>300.33427354976055</v>
      </c>
      <c r="E33" s="162">
        <f t="shared" si="10"/>
        <v>629.13448168839227</v>
      </c>
      <c r="F33" s="162">
        <f t="shared" si="10"/>
        <v>1418.0808003811337</v>
      </c>
      <c r="G33" s="163">
        <f t="shared" si="10"/>
        <v>983.72797866034387</v>
      </c>
      <c r="H33" s="162">
        <f t="shared" si="10"/>
        <v>1176.7240661686233</v>
      </c>
      <c r="I33" s="162">
        <f t="shared" si="10"/>
        <v>1223.1018537590114</v>
      </c>
      <c r="J33" s="162">
        <f t="shared" si="10"/>
        <v>1179.7884537747275</v>
      </c>
      <c r="K33" s="162">
        <f t="shared" si="10"/>
        <v>1170.5168929110107</v>
      </c>
      <c r="L33" s="162">
        <f t="shared" si="10"/>
        <v>167.65</v>
      </c>
      <c r="M33" s="162">
        <f t="shared" si="10"/>
        <v>205.95000000000002</v>
      </c>
      <c r="N33" s="162">
        <f t="shared" si="10"/>
        <v>162.4</v>
      </c>
      <c r="O33" s="162">
        <f t="shared" si="10"/>
        <v>220.4</v>
      </c>
      <c r="P33" s="161"/>
    </row>
    <row r="34" spans="1:16">
      <c r="A34" s="152"/>
      <c r="B34" s="155"/>
      <c r="C34" s="156" t="s">
        <v>2343</v>
      </c>
      <c r="D34" s="162">
        <f>D21*D15</f>
        <v>336.21293241085687</v>
      </c>
      <c r="E34" s="162">
        <f>E21*E15</f>
        <v>960.51188702669151</v>
      </c>
      <c r="F34" s="162">
        <v>1200</v>
      </c>
      <c r="G34" s="162">
        <f t="shared" ref="G34:O34" si="11">G21*G15</f>
        <v>1495.9158861885003</v>
      </c>
      <c r="H34" s="162">
        <f t="shared" si="11"/>
        <v>1521.7852543578797</v>
      </c>
      <c r="I34" s="162">
        <f t="shared" si="11"/>
        <v>1375.9566426364572</v>
      </c>
      <c r="J34" s="162">
        <f t="shared" si="11"/>
        <v>722.84860718611219</v>
      </c>
      <c r="K34" s="162">
        <f t="shared" si="11"/>
        <v>392.68035444947213</v>
      </c>
      <c r="L34" s="162">
        <f t="shared" si="11"/>
        <v>167.65</v>
      </c>
      <c r="M34" s="162">
        <f t="shared" si="11"/>
        <v>205.95000000000002</v>
      </c>
      <c r="N34" s="162">
        <f t="shared" si="11"/>
        <v>162.4</v>
      </c>
      <c r="O34" s="162">
        <f t="shared" si="11"/>
        <v>220.4</v>
      </c>
      <c r="P34" s="161"/>
    </row>
    <row r="35" spans="1:16" s="121" customFormat="1">
      <c r="A35" s="164" t="s">
        <v>2344</v>
      </c>
      <c r="C35" s="156" t="s">
        <v>2345</v>
      </c>
      <c r="D35" s="165"/>
      <c r="E35" s="165"/>
      <c r="F35" s="165"/>
      <c r="G35" s="165"/>
      <c r="H35" s="165"/>
      <c r="I35" s="165"/>
      <c r="J35" s="165"/>
      <c r="K35" s="165"/>
      <c r="L35" s="165"/>
      <c r="M35" s="165"/>
      <c r="N35" s="165"/>
      <c r="O35" s="165"/>
      <c r="P35" s="166"/>
    </row>
    <row r="36" spans="1:16" ht="12.75">
      <c r="A36" s="155"/>
      <c r="C36" s="156" t="s">
        <v>2341</v>
      </c>
      <c r="D36" s="167"/>
      <c r="E36" s="167"/>
      <c r="F36" s="167"/>
      <c r="G36" s="167"/>
      <c r="H36" s="167"/>
      <c r="I36" s="167"/>
      <c r="J36" s="167"/>
      <c r="K36" s="167"/>
      <c r="L36" s="167"/>
      <c r="M36" s="167"/>
      <c r="N36" s="167"/>
      <c r="O36" s="167"/>
      <c r="P36" s="161"/>
    </row>
    <row r="37" spans="1:16" ht="12.75">
      <c r="A37" s="152"/>
      <c r="B37" s="155"/>
      <c r="C37" s="156" t="s">
        <v>2342</v>
      </c>
      <c r="D37" s="167">
        <f>D33*D79*$D$9</f>
        <v>63874169.193106011</v>
      </c>
      <c r="E37" s="167">
        <f t="shared" ref="E37:O37" si="12">E33*E79*$D$9</f>
        <v>141455463.42718247</v>
      </c>
      <c r="F37" s="167">
        <f t="shared" si="12"/>
        <v>334075145.28056496</v>
      </c>
      <c r="G37" s="167">
        <f t="shared" si="12"/>
        <v>221131370.77827564</v>
      </c>
      <c r="H37" s="167">
        <f t="shared" si="12"/>
        <v>282430626.40651006</v>
      </c>
      <c r="I37" s="167">
        <f t="shared" si="12"/>
        <v>273216724.04878885</v>
      </c>
      <c r="J37" s="167">
        <f t="shared" si="12"/>
        <v>235205972.00612637</v>
      </c>
      <c r="K37" s="167">
        <f t="shared" si="12"/>
        <v>222162459.62410879</v>
      </c>
      <c r="L37" s="167">
        <f t="shared" si="12"/>
        <v>38809872.777454548</v>
      </c>
      <c r="M37" s="167">
        <f t="shared" si="12"/>
        <v>38701072.340425536</v>
      </c>
      <c r="N37" s="167">
        <f t="shared" si="12"/>
        <v>33660220.774697676</v>
      </c>
      <c r="O37" s="167">
        <f t="shared" si="12"/>
        <v>41267107.402352944</v>
      </c>
      <c r="P37" s="161"/>
    </row>
    <row r="38" spans="1:16" ht="12.75">
      <c r="A38" s="152"/>
      <c r="B38" s="155"/>
      <c r="C38" s="156" t="s">
        <v>2343</v>
      </c>
      <c r="D38" s="167">
        <f>D34*D80*$D$9</f>
        <v>148882036.08370873</v>
      </c>
      <c r="E38" s="167">
        <f t="shared" ref="E38:O38" si="13">E34*E80*$D$9</f>
        <v>412693852.85076499</v>
      </c>
      <c r="F38" s="167">
        <f t="shared" si="13"/>
        <v>545384819.57911146</v>
      </c>
      <c r="G38" s="167">
        <f t="shared" si="13"/>
        <v>711034871.9338938</v>
      </c>
      <c r="H38" s="167">
        <f t="shared" si="13"/>
        <v>678043415.59957862</v>
      </c>
      <c r="I38" s="167">
        <f t="shared" si="13"/>
        <v>644908934.58166456</v>
      </c>
      <c r="J38" s="167">
        <f t="shared" si="13"/>
        <v>299722065.54106724</v>
      </c>
      <c r="K38" s="167">
        <f t="shared" si="13"/>
        <v>174705104.55196169</v>
      </c>
      <c r="L38" s="167">
        <f t="shared" si="13"/>
        <v>75270968.491471037</v>
      </c>
      <c r="M38" s="167">
        <f t="shared" si="13"/>
        <v>84602344.186046526</v>
      </c>
      <c r="N38" s="167">
        <f t="shared" si="13"/>
        <v>71427968.483493447</v>
      </c>
      <c r="O38" s="167">
        <f t="shared" si="13"/>
        <v>88324106.916923091</v>
      </c>
      <c r="P38" s="161"/>
    </row>
    <row r="39" spans="1:16" ht="12.75">
      <c r="A39" s="164" t="s">
        <v>2346</v>
      </c>
      <c r="B39" s="155"/>
      <c r="C39" s="156" t="s">
        <v>2341</v>
      </c>
      <c r="D39" s="167">
        <f t="shared" ref="D39:O39" si="14">D35*D81</f>
        <v>0</v>
      </c>
      <c r="E39" s="167">
        <f t="shared" si="14"/>
        <v>0</v>
      </c>
      <c r="F39" s="167">
        <f t="shared" si="14"/>
        <v>0</v>
      </c>
      <c r="G39" s="167">
        <f t="shared" si="14"/>
        <v>0</v>
      </c>
      <c r="H39" s="167">
        <f t="shared" si="14"/>
        <v>0</v>
      </c>
      <c r="I39" s="167">
        <f t="shared" si="14"/>
        <v>0</v>
      </c>
      <c r="J39" s="167">
        <f t="shared" si="14"/>
        <v>0</v>
      </c>
      <c r="K39" s="167">
        <f t="shared" si="14"/>
        <v>0</v>
      </c>
      <c r="L39" s="167">
        <f t="shared" si="14"/>
        <v>0</v>
      </c>
      <c r="M39" s="167">
        <f t="shared" si="14"/>
        <v>0</v>
      </c>
      <c r="N39" s="167">
        <f t="shared" si="14"/>
        <v>0</v>
      </c>
      <c r="O39" s="167">
        <f t="shared" si="14"/>
        <v>0</v>
      </c>
    </row>
    <row r="40" spans="1:16" ht="12.75">
      <c r="A40" s="152"/>
      <c r="B40" s="155"/>
      <c r="C40" s="156" t="s">
        <v>2342</v>
      </c>
      <c r="D40" s="167">
        <f t="shared" ref="D40:O40" si="15">D33*D82*$D$10</f>
        <v>91399112.28484875</v>
      </c>
      <c r="E40" s="167">
        <f t="shared" si="15"/>
        <v>76960103.269504115</v>
      </c>
      <c r="F40" s="167">
        <f t="shared" si="15"/>
        <v>101513780.24641161</v>
      </c>
      <c r="G40" s="167">
        <f t="shared" si="15"/>
        <v>43758402.986816965</v>
      </c>
      <c r="H40" s="167">
        <f t="shared" si="15"/>
        <v>106589981.56018774</v>
      </c>
      <c r="I40" s="167">
        <f t="shared" si="15"/>
        <v>83130916.960914209</v>
      </c>
      <c r="J40" s="167">
        <f t="shared" si="15"/>
        <v>99437800.715611011</v>
      </c>
      <c r="K40" s="167">
        <f t="shared" si="15"/>
        <v>95631810.494690418</v>
      </c>
      <c r="L40" s="167">
        <f t="shared" si="15"/>
        <v>17177323.199999999</v>
      </c>
      <c r="M40" s="167">
        <f t="shared" si="15"/>
        <v>33742497.44680851</v>
      </c>
      <c r="N40" s="167">
        <f t="shared" si="15"/>
        <v>14898077.469767442</v>
      </c>
      <c r="O40" s="167">
        <f t="shared" si="15"/>
        <v>18264899.899159666</v>
      </c>
      <c r="P40" s="161"/>
    </row>
    <row r="41" spans="1:16" ht="12.75">
      <c r="A41" s="152"/>
      <c r="B41" s="155"/>
      <c r="C41" s="156" t="s">
        <v>2343</v>
      </c>
      <c r="D41" s="167">
        <f t="shared" ref="D41:O41" si="16">D34*D83*$D$10</f>
        <v>169792619.49564892</v>
      </c>
      <c r="E41" s="167">
        <f t="shared" si="16"/>
        <v>221784556.00956884</v>
      </c>
      <c r="F41" s="167">
        <f t="shared" si="16"/>
        <v>243051404.52065471</v>
      </c>
      <c r="G41" s="167">
        <f t="shared" si="16"/>
        <v>181343151.26114404</v>
      </c>
      <c r="H41" s="167">
        <f t="shared" si="16"/>
        <v>366695731.71455491</v>
      </c>
      <c r="I41" s="167">
        <f t="shared" si="16"/>
        <v>227599723.98405647</v>
      </c>
      <c r="J41" s="167">
        <f t="shared" si="16"/>
        <v>111183547.60662262</v>
      </c>
      <c r="K41" s="167">
        <f t="shared" si="16"/>
        <v>130977283.95743519</v>
      </c>
      <c r="L41" s="167">
        <f t="shared" si="16"/>
        <v>36074398.890044577</v>
      </c>
      <c r="M41" s="167">
        <f t="shared" si="16"/>
        <v>73762668.837209314</v>
      </c>
      <c r="N41" s="167">
        <f t="shared" si="16"/>
        <v>34232600.943231441</v>
      </c>
      <c r="O41" s="167">
        <f t="shared" si="16"/>
        <v>42330252</v>
      </c>
      <c r="P41" s="161"/>
    </row>
    <row r="42" spans="1:16" s="171" customFormat="1" ht="12.75">
      <c r="A42" s="168"/>
      <c r="B42" s="123"/>
      <c r="C42" s="169" t="s">
        <v>2347</v>
      </c>
      <c r="D42" s="167">
        <f>D38*Q93</f>
        <v>0</v>
      </c>
      <c r="E42" s="167">
        <f t="shared" ref="E42:O42" si="17">E38*R93</f>
        <v>0</v>
      </c>
      <c r="F42" s="167">
        <f t="shared" si="17"/>
        <v>0</v>
      </c>
      <c r="G42" s="167">
        <f t="shared" si="17"/>
        <v>0</v>
      </c>
      <c r="H42" s="167">
        <f t="shared" si="17"/>
        <v>0</v>
      </c>
      <c r="I42" s="167">
        <f t="shared" si="17"/>
        <v>0</v>
      </c>
      <c r="J42" s="167">
        <f t="shared" si="17"/>
        <v>0</v>
      </c>
      <c r="K42" s="167">
        <f t="shared" si="17"/>
        <v>0</v>
      </c>
      <c r="L42" s="167">
        <f t="shared" si="17"/>
        <v>0</v>
      </c>
      <c r="M42" s="167">
        <f t="shared" si="17"/>
        <v>0</v>
      </c>
      <c r="N42" s="167">
        <f t="shared" si="17"/>
        <v>0</v>
      </c>
      <c r="O42" s="167">
        <f t="shared" si="17"/>
        <v>0</v>
      </c>
      <c r="P42" s="170"/>
    </row>
    <row r="43" spans="1:16" ht="12.75">
      <c r="A43" s="152"/>
      <c r="B43" s="155"/>
      <c r="C43" s="156"/>
      <c r="D43" s="172"/>
      <c r="E43" s="173"/>
      <c r="F43" s="174"/>
      <c r="G43" s="173"/>
      <c r="H43" s="174"/>
      <c r="I43" s="173"/>
      <c r="J43" s="173"/>
      <c r="K43" s="173"/>
      <c r="L43" s="173"/>
      <c r="M43" s="175"/>
      <c r="N43" s="176"/>
      <c r="O43" s="176"/>
      <c r="P43" s="161"/>
    </row>
    <row r="44" spans="1:16">
      <c r="A44" s="152"/>
      <c r="B44" s="123" t="s">
        <v>1907</v>
      </c>
      <c r="C44" s="156"/>
      <c r="D44" s="177">
        <f>D35</f>
        <v>0</v>
      </c>
      <c r="E44" s="177">
        <f t="shared" ref="E44:O44" si="18">E35</f>
        <v>0</v>
      </c>
      <c r="F44" s="177">
        <f t="shared" si="18"/>
        <v>0</v>
      </c>
      <c r="G44" s="177">
        <f t="shared" si="18"/>
        <v>0</v>
      </c>
      <c r="H44" s="177">
        <f t="shared" si="18"/>
        <v>0</v>
      </c>
      <c r="I44" s="177">
        <f t="shared" si="18"/>
        <v>0</v>
      </c>
      <c r="J44" s="177">
        <f t="shared" si="18"/>
        <v>0</v>
      </c>
      <c r="K44" s="177">
        <f t="shared" si="18"/>
        <v>0</v>
      </c>
      <c r="L44" s="177">
        <f t="shared" si="18"/>
        <v>0</v>
      </c>
      <c r="M44" s="177">
        <f t="shared" si="18"/>
        <v>0</v>
      </c>
      <c r="N44" s="177">
        <f t="shared" si="18"/>
        <v>0</v>
      </c>
      <c r="O44" s="177">
        <f t="shared" si="18"/>
        <v>0</v>
      </c>
      <c r="P44" s="161"/>
    </row>
    <row r="45" spans="1:16" s="121" customFormat="1">
      <c r="A45" s="164"/>
      <c r="B45" s="123" t="s">
        <v>1904</v>
      </c>
      <c r="C45" s="178"/>
      <c r="D45" s="179">
        <f>SUM(D36:D38)</f>
        <v>212756205.27681476</v>
      </c>
      <c r="E45" s="179">
        <f t="shared" ref="E45:O45" si="19">SUM(E36:E38)</f>
        <v>554149316.27794743</v>
      </c>
      <c r="F45" s="179">
        <f>SUM(F36:F38)</f>
        <v>879459964.85967636</v>
      </c>
      <c r="G45" s="179">
        <f t="shared" si="19"/>
        <v>932166242.71216941</v>
      </c>
      <c r="H45" s="179">
        <f t="shared" si="19"/>
        <v>960474042.00608873</v>
      </c>
      <c r="I45" s="179">
        <f t="shared" si="19"/>
        <v>918125658.63045335</v>
      </c>
      <c r="J45" s="179">
        <f t="shared" si="19"/>
        <v>534928037.54719365</v>
      </c>
      <c r="K45" s="179">
        <f t="shared" si="19"/>
        <v>396867564.17607045</v>
      </c>
      <c r="L45" s="179">
        <f t="shared" si="19"/>
        <v>114080841.26892558</v>
      </c>
      <c r="M45" s="179">
        <f t="shared" si="19"/>
        <v>123303416.52647206</v>
      </c>
      <c r="N45" s="179">
        <f t="shared" si="19"/>
        <v>105088189.25819112</v>
      </c>
      <c r="O45" s="179">
        <f t="shared" si="19"/>
        <v>129591214.31927603</v>
      </c>
      <c r="P45" s="166"/>
    </row>
    <row r="46" spans="1:16">
      <c r="B46" s="123" t="s">
        <v>1909</v>
      </c>
      <c r="D46" s="180">
        <f>SUM(D39:D41)</f>
        <v>261191731.78049767</v>
      </c>
      <c r="E46" s="180">
        <f t="shared" ref="E46:O46" si="20">SUM(E39:E41)</f>
        <v>298744659.27907294</v>
      </c>
      <c r="F46" s="180">
        <f t="shared" si="20"/>
        <v>344565184.7670663</v>
      </c>
      <c r="G46" s="180">
        <f t="shared" si="20"/>
        <v>225101554.24796101</v>
      </c>
      <c r="H46" s="180">
        <f>SUM(H39:H41)</f>
        <v>473285713.27474266</v>
      </c>
      <c r="I46" s="180">
        <f t="shared" si="20"/>
        <v>310730640.94497067</v>
      </c>
      <c r="J46" s="180">
        <f t="shared" si="20"/>
        <v>210621348.32223362</v>
      </c>
      <c r="K46" s="180">
        <f t="shared" si="20"/>
        <v>226609094.45212561</v>
      </c>
      <c r="L46" s="180">
        <f t="shared" si="20"/>
        <v>53251722.090044573</v>
      </c>
      <c r="M46" s="180">
        <f t="shared" si="20"/>
        <v>107505166.28401783</v>
      </c>
      <c r="N46" s="180">
        <f t="shared" si="20"/>
        <v>49130678.412998885</v>
      </c>
      <c r="O46" s="180">
        <f t="shared" si="20"/>
        <v>60595151.89915967</v>
      </c>
    </row>
    <row r="47" spans="1:16">
      <c r="B47" s="123" t="s">
        <v>1911</v>
      </c>
      <c r="D47" s="180">
        <v>1000000</v>
      </c>
      <c r="E47" s="180">
        <v>1000000</v>
      </c>
      <c r="F47" s="180">
        <v>1000000</v>
      </c>
      <c r="G47" s="180">
        <v>1000000</v>
      </c>
      <c r="H47" s="180">
        <v>1000000</v>
      </c>
      <c r="I47" s="180">
        <v>1000000</v>
      </c>
      <c r="J47" s="180">
        <v>1000000</v>
      </c>
      <c r="K47" s="180">
        <v>1000000</v>
      </c>
      <c r="L47" s="180">
        <v>1000000</v>
      </c>
      <c r="M47" s="180">
        <v>1000000</v>
      </c>
      <c r="N47" s="180">
        <v>1000000</v>
      </c>
      <c r="O47" s="180">
        <v>1000000</v>
      </c>
    </row>
    <row r="48" spans="1:16" s="171" customFormat="1" ht="12.75">
      <c r="A48" s="168"/>
      <c r="B48" s="181" t="s">
        <v>2005</v>
      </c>
      <c r="C48" s="125"/>
      <c r="D48" s="182">
        <f>D44*D54</f>
        <v>0</v>
      </c>
      <c r="E48" s="182">
        <f t="shared" ref="E48:O48" si="21">E44*E54</f>
        <v>0</v>
      </c>
      <c r="F48" s="182">
        <f t="shared" si="21"/>
        <v>0</v>
      </c>
      <c r="G48" s="182">
        <f t="shared" si="21"/>
        <v>0</v>
      </c>
      <c r="H48" s="182">
        <f t="shared" si="21"/>
        <v>0</v>
      </c>
      <c r="I48" s="182">
        <f t="shared" si="21"/>
        <v>0</v>
      </c>
      <c r="J48" s="182">
        <f t="shared" si="21"/>
        <v>0</v>
      </c>
      <c r="K48" s="182">
        <f t="shared" si="21"/>
        <v>0</v>
      </c>
      <c r="L48" s="182">
        <f t="shared" si="21"/>
        <v>0</v>
      </c>
      <c r="M48" s="182">
        <f t="shared" si="21"/>
        <v>0</v>
      </c>
      <c r="N48" s="182">
        <f t="shared" si="21"/>
        <v>0</v>
      </c>
      <c r="O48" s="182">
        <f t="shared" si="21"/>
        <v>0</v>
      </c>
    </row>
    <row r="49" spans="1:17" s="171" customFormat="1" ht="12.75">
      <c r="A49" s="168"/>
      <c r="B49" s="181" t="s">
        <v>2002</v>
      </c>
      <c r="C49" s="125"/>
      <c r="D49" s="184">
        <f>D45*$E$6</f>
        <v>59571737.477508135</v>
      </c>
      <c r="E49" s="182">
        <f t="shared" ref="E49:O49" si="22">E45*$E$6</f>
        <v>155161808.5578253</v>
      </c>
      <c r="F49" s="184">
        <f t="shared" si="22"/>
        <v>246248790.16070941</v>
      </c>
      <c r="G49" s="182">
        <f t="shared" si="22"/>
        <v>261006547.95940745</v>
      </c>
      <c r="H49" s="182">
        <f t="shared" si="22"/>
        <v>268932731.76170486</v>
      </c>
      <c r="I49" s="182">
        <f t="shared" si="22"/>
        <v>257075184.41652697</v>
      </c>
      <c r="J49" s="182">
        <f t="shared" si="22"/>
        <v>149779850.51321423</v>
      </c>
      <c r="K49" s="182">
        <f t="shared" si="22"/>
        <v>111122917.96929973</v>
      </c>
      <c r="L49" s="182">
        <f t="shared" si="22"/>
        <v>31942635.555299163</v>
      </c>
      <c r="M49" s="182">
        <f t="shared" si="22"/>
        <v>34524956.627412178</v>
      </c>
      <c r="N49" s="182">
        <f t="shared" si="22"/>
        <v>29424692.992293518</v>
      </c>
      <c r="O49" s="182">
        <f t="shared" si="22"/>
        <v>36285540.009397291</v>
      </c>
    </row>
    <row r="50" spans="1:17" s="171" customFormat="1" ht="12.75">
      <c r="A50" s="168"/>
      <c r="B50" s="181" t="s">
        <v>2007</v>
      </c>
      <c r="C50" s="125"/>
      <c r="D50" s="184">
        <f t="shared" ref="D50:O50" si="23">D46*$E$7</f>
        <v>65297932.945124418</v>
      </c>
      <c r="E50" s="182">
        <f t="shared" si="23"/>
        <v>74686164.819768235</v>
      </c>
      <c r="F50" s="182">
        <f t="shared" si="23"/>
        <v>86141296.191766575</v>
      </c>
      <c r="G50" s="182">
        <f t="shared" si="23"/>
        <v>56275388.561990254</v>
      </c>
      <c r="H50" s="182">
        <f t="shared" si="23"/>
        <v>118321428.31868567</v>
      </c>
      <c r="I50" s="182">
        <f t="shared" si="23"/>
        <v>77682660.236242667</v>
      </c>
      <c r="J50" s="182">
        <f t="shared" si="23"/>
        <v>52655337.080558404</v>
      </c>
      <c r="K50" s="182">
        <f t="shared" si="23"/>
        <v>56652273.613031402</v>
      </c>
      <c r="L50" s="182">
        <f t="shared" si="23"/>
        <v>13312930.522511143</v>
      </c>
      <c r="M50" s="182">
        <f t="shared" si="23"/>
        <v>26876291.571004458</v>
      </c>
      <c r="N50" s="182">
        <f t="shared" si="23"/>
        <v>12282669.603249721</v>
      </c>
      <c r="O50" s="182">
        <f t="shared" si="23"/>
        <v>15148787.974789917</v>
      </c>
    </row>
    <row r="51" spans="1:17" s="171" customFormat="1" ht="12.75">
      <c r="A51" s="183"/>
      <c r="B51" s="181" t="s">
        <v>2009</v>
      </c>
      <c r="C51" s="125"/>
      <c r="D51" s="184">
        <f>D47*D57</f>
        <v>240000</v>
      </c>
      <c r="E51" s="184">
        <f t="shared" ref="E51:O51" si="24">E47*E57</f>
        <v>240000</v>
      </c>
      <c r="F51" s="184">
        <f t="shared" si="24"/>
        <v>240000</v>
      </c>
      <c r="G51" s="184">
        <f t="shared" si="24"/>
        <v>240000</v>
      </c>
      <c r="H51" s="184">
        <f t="shared" si="24"/>
        <v>240000</v>
      </c>
      <c r="I51" s="184">
        <f t="shared" si="24"/>
        <v>240000</v>
      </c>
      <c r="J51" s="184">
        <f t="shared" si="24"/>
        <v>240000</v>
      </c>
      <c r="K51" s="184">
        <f t="shared" si="24"/>
        <v>240000</v>
      </c>
      <c r="L51" s="184">
        <f t="shared" si="24"/>
        <v>240000</v>
      </c>
      <c r="M51" s="184">
        <f t="shared" si="24"/>
        <v>240000</v>
      </c>
      <c r="N51" s="184">
        <f t="shared" si="24"/>
        <v>240000</v>
      </c>
      <c r="O51" s="184">
        <f t="shared" si="24"/>
        <v>240000</v>
      </c>
    </row>
    <row r="52" spans="1:17" s="171" customFormat="1" ht="12.75">
      <c r="A52" s="185"/>
      <c r="B52" s="496" t="s">
        <v>1683</v>
      </c>
      <c r="C52" s="125"/>
      <c r="D52" s="498">
        <f>SUM(D44:D47)*5%</f>
        <v>23747396.852865621</v>
      </c>
      <c r="E52" s="498">
        <f t="shared" ref="E52:O52" si="25">SUM(E44:E47)*5%</f>
        <v>42694698.777851023</v>
      </c>
      <c r="F52" s="498">
        <f t="shared" si="25"/>
        <v>61251257.48133713</v>
      </c>
      <c r="G52" s="498">
        <f t="shared" si="25"/>
        <v>57913389.848006524</v>
      </c>
      <c r="H52" s="498">
        <f t="shared" si="25"/>
        <v>71737987.764041573</v>
      </c>
      <c r="I52" s="498">
        <f t="shared" si="25"/>
        <v>61492814.978771202</v>
      </c>
      <c r="J52" s="498">
        <f t="shared" si="25"/>
        <v>37327469.293471359</v>
      </c>
      <c r="K52" s="498">
        <f t="shared" si="25"/>
        <v>31223832.931409802</v>
      </c>
      <c r="L52" s="498">
        <f t="shared" si="25"/>
        <v>8416628.1679485086</v>
      </c>
      <c r="M52" s="498">
        <f t="shared" si="25"/>
        <v>11590429.140524495</v>
      </c>
      <c r="N52" s="498">
        <f t="shared" si="25"/>
        <v>7760943.3835595017</v>
      </c>
      <c r="O52" s="498">
        <f t="shared" si="25"/>
        <v>9559318.3109217864</v>
      </c>
    </row>
    <row r="53" spans="1:17">
      <c r="A53" s="124"/>
      <c r="B53" s="124" t="s">
        <v>2348</v>
      </c>
      <c r="C53" s="149"/>
      <c r="D53" s="188"/>
      <c r="E53" s="188"/>
      <c r="F53" s="188"/>
      <c r="G53" s="188"/>
      <c r="H53" s="188"/>
      <c r="I53" s="188"/>
      <c r="J53" s="188"/>
      <c r="K53" s="188"/>
      <c r="L53" s="188"/>
      <c r="M53" s="188"/>
      <c r="N53" s="188"/>
      <c r="O53" s="188"/>
    </row>
    <row r="54" spans="1:17">
      <c r="A54" s="124"/>
      <c r="B54" s="124"/>
      <c r="C54" s="124" t="s">
        <v>2349</v>
      </c>
      <c r="D54" s="145"/>
      <c r="E54" s="145"/>
      <c r="F54" s="145"/>
      <c r="G54" s="145"/>
      <c r="H54" s="145"/>
      <c r="I54" s="145"/>
      <c r="J54" s="145"/>
      <c r="K54" s="145"/>
      <c r="L54" s="145"/>
      <c r="M54" s="145"/>
      <c r="N54" s="145"/>
      <c r="O54" s="145"/>
      <c r="P54" s="191">
        <f>SUM(D54:O54)/12</f>
        <v>0</v>
      </c>
    </row>
    <row r="55" spans="1:17">
      <c r="A55" s="152"/>
      <c r="C55" s="155" t="s">
        <v>2350</v>
      </c>
      <c r="D55" s="192">
        <f>D49/D45</f>
        <v>0.28000000000000003</v>
      </c>
      <c r="E55" s="192">
        <f>E49/E45</f>
        <v>0.28000000000000003</v>
      </c>
      <c r="F55" s="192">
        <f t="shared" ref="F55:O55" si="26">F49/F45</f>
        <v>0.28000000000000003</v>
      </c>
      <c r="G55" s="192">
        <f t="shared" si="26"/>
        <v>0.28000000000000003</v>
      </c>
      <c r="H55" s="192">
        <f t="shared" si="26"/>
        <v>0.28000000000000003</v>
      </c>
      <c r="I55" s="192">
        <f t="shared" si="26"/>
        <v>0.28000000000000003</v>
      </c>
      <c r="J55" s="192">
        <f t="shared" si="26"/>
        <v>0.28000000000000003</v>
      </c>
      <c r="K55" s="192">
        <f t="shared" si="26"/>
        <v>0.28000000000000003</v>
      </c>
      <c r="L55" s="192">
        <f t="shared" si="26"/>
        <v>0.28000000000000003</v>
      </c>
      <c r="M55" s="192">
        <f t="shared" si="26"/>
        <v>0.28000000000000003</v>
      </c>
      <c r="N55" s="192">
        <f t="shared" si="26"/>
        <v>0.28000000000000003</v>
      </c>
      <c r="O55" s="192">
        <f t="shared" si="26"/>
        <v>0.28000000000000003</v>
      </c>
      <c r="P55" s="191">
        <f>SUM(D55:O55)/12</f>
        <v>0.28000000000000008</v>
      </c>
    </row>
    <row r="56" spans="1:17">
      <c r="A56" s="152"/>
      <c r="C56" s="155" t="s">
        <v>2351</v>
      </c>
      <c r="D56" s="192">
        <f>D50/D46</f>
        <v>0.25</v>
      </c>
      <c r="E56" s="192">
        <f t="shared" ref="E56:O56" si="27">E50/E46</f>
        <v>0.25</v>
      </c>
      <c r="F56" s="192">
        <f t="shared" si="27"/>
        <v>0.25</v>
      </c>
      <c r="G56" s="192">
        <f t="shared" si="27"/>
        <v>0.25</v>
      </c>
      <c r="H56" s="192">
        <f t="shared" si="27"/>
        <v>0.25</v>
      </c>
      <c r="I56" s="192">
        <f t="shared" si="27"/>
        <v>0.25</v>
      </c>
      <c r="J56" s="192">
        <f t="shared" si="27"/>
        <v>0.25</v>
      </c>
      <c r="K56" s="192">
        <f t="shared" si="27"/>
        <v>0.25</v>
      </c>
      <c r="L56" s="192">
        <f t="shared" si="27"/>
        <v>0.25</v>
      </c>
      <c r="M56" s="192">
        <f t="shared" si="27"/>
        <v>0.25</v>
      </c>
      <c r="N56" s="192">
        <f t="shared" si="27"/>
        <v>0.25</v>
      </c>
      <c r="O56" s="192">
        <f t="shared" si="27"/>
        <v>0.25</v>
      </c>
      <c r="P56" s="191">
        <f>SUM(D56:O56)/12</f>
        <v>0.25</v>
      </c>
    </row>
    <row r="57" spans="1:17">
      <c r="A57" s="175"/>
      <c r="C57" s="155" t="s">
        <v>2352</v>
      </c>
      <c r="D57" s="145">
        <v>0.24</v>
      </c>
      <c r="E57" s="145">
        <v>0.24</v>
      </c>
      <c r="F57" s="145">
        <v>0.24</v>
      </c>
      <c r="G57" s="145">
        <v>0.24</v>
      </c>
      <c r="H57" s="145">
        <v>0.24</v>
      </c>
      <c r="I57" s="145">
        <v>0.24</v>
      </c>
      <c r="J57" s="145">
        <v>0.24</v>
      </c>
      <c r="K57" s="145">
        <v>0.24</v>
      </c>
      <c r="L57" s="145">
        <v>0.24</v>
      </c>
      <c r="M57" s="145">
        <v>0.24</v>
      </c>
      <c r="N57" s="145">
        <v>0.24</v>
      </c>
      <c r="O57" s="145">
        <v>0.24</v>
      </c>
    </row>
    <row r="58" spans="1:17">
      <c r="A58" s="193" t="s">
        <v>2377</v>
      </c>
      <c r="B58" s="194"/>
      <c r="C58" s="195"/>
      <c r="D58" s="196">
        <f t="shared" ref="D58:O58" si="28">SUM(D44:D47)-SUM(D48:D51)</f>
        <v>349838266.63467991</v>
      </c>
      <c r="E58" s="196">
        <f t="shared" si="28"/>
        <v>623806002.17942691</v>
      </c>
      <c r="F58" s="196">
        <f t="shared" si="28"/>
        <v>892395063.2742666</v>
      </c>
      <c r="G58" s="196">
        <f t="shared" si="28"/>
        <v>840745860.43873274</v>
      </c>
      <c r="H58" s="196">
        <f t="shared" si="28"/>
        <v>1047265595.2004409</v>
      </c>
      <c r="I58" s="196">
        <f t="shared" si="28"/>
        <v>894858454.92265439</v>
      </c>
      <c r="J58" s="196">
        <f t="shared" si="28"/>
        <v>543874198.27565455</v>
      </c>
      <c r="K58" s="196">
        <f t="shared" si="28"/>
        <v>456461467.04586488</v>
      </c>
      <c r="L58" s="196">
        <f t="shared" si="28"/>
        <v>122836997.28115986</v>
      </c>
      <c r="M58" s="196">
        <f t="shared" si="28"/>
        <v>170167334.61207324</v>
      </c>
      <c r="N58" s="196">
        <f t="shared" si="28"/>
        <v>113271505.07564679</v>
      </c>
      <c r="O58" s="196">
        <f t="shared" si="28"/>
        <v>139512038.23424849</v>
      </c>
      <c r="P58" s="197"/>
    </row>
    <row r="62" spans="1:17" ht="19.5">
      <c r="A62" s="624">
        <v>2013</v>
      </c>
      <c r="B62" s="624"/>
      <c r="C62" s="624"/>
      <c r="D62" s="127" t="s">
        <v>2319</v>
      </c>
      <c r="E62" s="128" t="s">
        <v>2320</v>
      </c>
      <c r="F62" s="127" t="s">
        <v>2321</v>
      </c>
      <c r="G62" s="127" t="s">
        <v>2322</v>
      </c>
      <c r="H62" s="127" t="s">
        <v>2323</v>
      </c>
      <c r="I62" s="127" t="s">
        <v>2324</v>
      </c>
      <c r="J62" s="127" t="s">
        <v>2325</v>
      </c>
      <c r="K62" s="127" t="s">
        <v>2326</v>
      </c>
      <c r="L62" s="127" t="s">
        <v>2327</v>
      </c>
      <c r="M62" s="127" t="s">
        <v>2328</v>
      </c>
      <c r="N62" s="129" t="s">
        <v>2329</v>
      </c>
      <c r="O62" s="130" t="s">
        <v>2330</v>
      </c>
      <c r="P62" s="198" t="s">
        <v>2353</v>
      </c>
    </row>
    <row r="63" spans="1:17">
      <c r="A63" s="621" t="s">
        <v>2331</v>
      </c>
      <c r="B63" s="622"/>
      <c r="C63" s="623"/>
      <c r="D63" s="132">
        <v>2604</v>
      </c>
      <c r="E63" s="133">
        <v>2337.6</v>
      </c>
      <c r="F63" s="133">
        <v>2586</v>
      </c>
      <c r="G63" s="133">
        <v>2515.1999999999998</v>
      </c>
      <c r="H63" s="133">
        <v>2599.1999999999998</v>
      </c>
      <c r="I63" s="133">
        <v>2506.1999999999998</v>
      </c>
      <c r="J63" s="133">
        <v>2593.1999999999998</v>
      </c>
      <c r="K63" s="133">
        <v>2604</v>
      </c>
      <c r="L63" s="133">
        <v>2520</v>
      </c>
      <c r="M63" s="133">
        <v>2604</v>
      </c>
      <c r="N63" s="133">
        <v>2520</v>
      </c>
      <c r="O63" s="134">
        <v>2604</v>
      </c>
      <c r="P63" s="199">
        <f>SUM(D63:O63)/12</f>
        <v>2549.4500000000003</v>
      </c>
      <c r="Q63" s="136"/>
    </row>
    <row r="64" spans="1:17">
      <c r="A64" s="621" t="s">
        <v>2332</v>
      </c>
      <c r="B64" s="622"/>
      <c r="C64" s="623"/>
      <c r="D64" s="132">
        <v>1500</v>
      </c>
      <c r="E64" s="133">
        <v>1264</v>
      </c>
      <c r="F64" s="133">
        <v>1664</v>
      </c>
      <c r="G64" s="133">
        <v>1482</v>
      </c>
      <c r="H64" s="133">
        <v>1133</v>
      </c>
      <c r="I64" s="133">
        <v>1460</v>
      </c>
      <c r="J64" s="133">
        <v>1892</v>
      </c>
      <c r="K64" s="133">
        <v>2079</v>
      </c>
      <c r="L64" s="133">
        <v>1257</v>
      </c>
      <c r="M64" s="133">
        <v>1582</v>
      </c>
      <c r="N64" s="133">
        <v>1291</v>
      </c>
      <c r="O64" s="134">
        <v>1406</v>
      </c>
      <c r="P64" s="199">
        <f>SUM(D64:O64)/12</f>
        <v>1500.8333333333333</v>
      </c>
      <c r="Q64" s="138"/>
    </row>
    <row r="65" spans="1:17">
      <c r="A65" s="621" t="s">
        <v>2333</v>
      </c>
      <c r="B65" s="622"/>
      <c r="C65" s="623"/>
      <c r="D65" s="132">
        <v>3758</v>
      </c>
      <c r="E65" s="133">
        <v>3222</v>
      </c>
      <c r="F65" s="133">
        <v>4198</v>
      </c>
      <c r="G65" s="133">
        <v>3374</v>
      </c>
      <c r="H65" s="133">
        <v>2811</v>
      </c>
      <c r="I65" s="133">
        <v>3884</v>
      </c>
      <c r="J65" s="133">
        <v>4954</v>
      </c>
      <c r="K65" s="133">
        <v>5304</v>
      </c>
      <c r="L65" s="133">
        <v>2844</v>
      </c>
      <c r="M65" s="133">
        <v>3706</v>
      </c>
      <c r="N65" s="133">
        <v>2739</v>
      </c>
      <c r="O65" s="134">
        <v>3180</v>
      </c>
      <c r="P65" s="199">
        <f>SUM(D65:O65)/12</f>
        <v>3664.5</v>
      </c>
      <c r="Q65" s="138"/>
    </row>
    <row r="66" spans="1:17">
      <c r="A66" s="621" t="s">
        <v>2334</v>
      </c>
      <c r="B66" s="622"/>
      <c r="C66" s="623"/>
      <c r="D66" s="145">
        <f>D64/D63</f>
        <v>0.57603686635944695</v>
      </c>
      <c r="E66" s="146">
        <f t="shared" ref="E66:O66" si="29">E64/E63</f>
        <v>0.54072553045859006</v>
      </c>
      <c r="F66" s="146">
        <f t="shared" si="29"/>
        <v>0.64346481051817483</v>
      </c>
      <c r="G66" s="146">
        <f t="shared" si="29"/>
        <v>0.58921755725190839</v>
      </c>
      <c r="H66" s="146">
        <f t="shared" si="29"/>
        <v>0.43590335487842419</v>
      </c>
      <c r="I66" s="146">
        <f t="shared" si="29"/>
        <v>0.58255526294788929</v>
      </c>
      <c r="J66" s="146">
        <f t="shared" si="29"/>
        <v>0.72960049359864265</v>
      </c>
      <c r="K66" s="146">
        <f t="shared" si="29"/>
        <v>0.79838709677419351</v>
      </c>
      <c r="L66" s="146">
        <f t="shared" si="29"/>
        <v>0.49880952380952381</v>
      </c>
      <c r="M66" s="146">
        <f t="shared" si="29"/>
        <v>0.60752688172043012</v>
      </c>
      <c r="N66" s="146">
        <f t="shared" si="29"/>
        <v>0.51230158730158726</v>
      </c>
      <c r="O66" s="147">
        <f t="shared" si="29"/>
        <v>0.53993855606758834</v>
      </c>
      <c r="P66" s="200">
        <f>SUM(D66:O66)/12</f>
        <v>0.58787229347386671</v>
      </c>
      <c r="Q66" s="138"/>
    </row>
    <row r="67" spans="1:17">
      <c r="A67" s="142"/>
      <c r="B67" s="143"/>
      <c r="C67" s="144"/>
      <c r="D67" s="145"/>
      <c r="E67" s="146"/>
      <c r="F67" s="146"/>
      <c r="G67" s="146"/>
      <c r="H67" s="146"/>
      <c r="I67" s="146"/>
      <c r="J67" s="146"/>
      <c r="K67" s="146"/>
      <c r="L67" s="146"/>
      <c r="M67" s="146"/>
      <c r="N67" s="146"/>
      <c r="O67" s="147"/>
      <c r="P67" s="200"/>
      <c r="Q67" s="138"/>
    </row>
    <row r="68" spans="1:17">
      <c r="A68" s="148" t="s">
        <v>2378</v>
      </c>
      <c r="B68" s="143"/>
      <c r="C68" s="144"/>
      <c r="D68" s="145"/>
      <c r="E68" s="146"/>
      <c r="F68" s="146"/>
      <c r="G68" s="146"/>
      <c r="H68" s="146"/>
      <c r="I68" s="146"/>
      <c r="J68" s="146"/>
      <c r="K68" s="146"/>
      <c r="L68" s="146"/>
      <c r="M68" s="146"/>
      <c r="N68" s="146"/>
      <c r="O68" s="147"/>
      <c r="P68" s="200"/>
      <c r="Q68" s="138"/>
    </row>
    <row r="69" spans="1:17">
      <c r="A69" s="124"/>
      <c r="B69" s="124" t="s">
        <v>2335</v>
      </c>
      <c r="C69" s="149"/>
      <c r="D69" s="291">
        <f t="shared" ref="D69:O69" si="30">+D74/D65</f>
        <v>0</v>
      </c>
      <c r="E69" s="291">
        <f t="shared" si="30"/>
        <v>0</v>
      </c>
      <c r="F69" s="291">
        <f t="shared" si="30"/>
        <v>0</v>
      </c>
      <c r="G69" s="291">
        <f t="shared" si="30"/>
        <v>0</v>
      </c>
      <c r="H69" s="291">
        <f t="shared" si="30"/>
        <v>0</v>
      </c>
      <c r="I69" s="291">
        <f t="shared" si="30"/>
        <v>0</v>
      </c>
      <c r="J69" s="291">
        <f t="shared" si="30"/>
        <v>0</v>
      </c>
      <c r="K69" s="291">
        <f t="shared" si="30"/>
        <v>0</v>
      </c>
      <c r="L69" s="291">
        <f t="shared" si="30"/>
        <v>0</v>
      </c>
      <c r="M69" s="291">
        <f t="shared" si="30"/>
        <v>0</v>
      </c>
      <c r="N69" s="291">
        <f t="shared" si="30"/>
        <v>0</v>
      </c>
      <c r="O69" s="292">
        <f t="shared" si="30"/>
        <v>0</v>
      </c>
      <c r="P69" s="201">
        <f>SUM(D69:O69)/12</f>
        <v>0</v>
      </c>
    </row>
    <row r="70" spans="1:17">
      <c r="A70" s="124"/>
      <c r="B70" s="124" t="s">
        <v>2337</v>
      </c>
      <c r="C70" s="149"/>
      <c r="D70" s="293">
        <f t="shared" ref="D70:O70" si="31">+D75/D65</f>
        <v>3.4592868547099519E-3</v>
      </c>
      <c r="E70" s="293">
        <f t="shared" si="31"/>
        <v>7.1384233395406574E-2</v>
      </c>
      <c r="F70" s="293">
        <f t="shared" si="31"/>
        <v>0.20652691757979991</v>
      </c>
      <c r="G70" s="293">
        <f>+G75/G65</f>
        <v>0.18168346176644931</v>
      </c>
      <c r="H70" s="293">
        <f t="shared" si="31"/>
        <v>0.20597652081109924</v>
      </c>
      <c r="I70" s="293">
        <f t="shared" si="31"/>
        <v>0.18898043254376931</v>
      </c>
      <c r="J70" s="293">
        <f t="shared" si="31"/>
        <v>0.15482438433589019</v>
      </c>
      <c r="K70" s="293">
        <f t="shared" si="31"/>
        <v>0.16704374057315233</v>
      </c>
      <c r="L70" s="293">
        <f t="shared" si="31"/>
        <v>0.13537271448663854</v>
      </c>
      <c r="M70" s="293">
        <f t="shared" si="31"/>
        <v>0.12682137075013492</v>
      </c>
      <c r="N70" s="293">
        <f t="shared" si="31"/>
        <v>0.15699160277473531</v>
      </c>
      <c r="O70" s="294">
        <f t="shared" si="31"/>
        <v>0.14968553459119496</v>
      </c>
      <c r="P70" s="201">
        <f>SUM(D70:O70)/12</f>
        <v>0.14572918337191507</v>
      </c>
    </row>
    <row r="71" spans="1:17">
      <c r="A71" s="124"/>
      <c r="B71" s="124" t="s">
        <v>2339</v>
      </c>
      <c r="C71" s="149"/>
      <c r="D71" s="291">
        <f t="shared" ref="D71:L71" si="32">+D76/D65</f>
        <v>9.8456625864821717E-3</v>
      </c>
      <c r="E71" s="291">
        <f t="shared" si="32"/>
        <v>0.13531967721911856</v>
      </c>
      <c r="F71" s="291">
        <f t="shared" si="32"/>
        <v>0.30562172463077658</v>
      </c>
      <c r="G71" s="291">
        <f t="shared" si="32"/>
        <v>0.30231179608772968</v>
      </c>
      <c r="H71" s="291">
        <f t="shared" si="32"/>
        <v>0.28103877623621487</v>
      </c>
      <c r="I71" s="291">
        <f t="shared" si="32"/>
        <v>0.21884654994850669</v>
      </c>
      <c r="J71" s="291">
        <f t="shared" si="32"/>
        <v>7.5494549858700036E-2</v>
      </c>
      <c r="K71" s="291">
        <f t="shared" si="32"/>
        <v>2.2812971342383106E-2</v>
      </c>
      <c r="L71" s="291">
        <f t="shared" si="32"/>
        <v>0.23663853727144865</v>
      </c>
      <c r="M71" s="291">
        <f t="shared" ref="M71:N71" si="33">+M76/M65</f>
        <v>0.11602806260118727</v>
      </c>
      <c r="N71" s="291">
        <f t="shared" si="33"/>
        <v>0.25082146768893759</v>
      </c>
      <c r="O71" s="291">
        <f>+O76/O65</f>
        <v>0.23710691823899371</v>
      </c>
      <c r="P71" s="201">
        <f>SUM(D71:O71)/12</f>
        <v>0.18265722447587321</v>
      </c>
    </row>
    <row r="72" spans="1:17">
      <c r="A72" s="152"/>
      <c r="B72" s="124"/>
      <c r="C72" s="149"/>
      <c r="D72" s="150"/>
      <c r="E72" s="153"/>
      <c r="F72" s="153"/>
      <c r="G72" s="153"/>
      <c r="H72" s="153"/>
      <c r="I72" s="153"/>
      <c r="J72" s="153"/>
      <c r="K72" s="153"/>
      <c r="L72" s="153"/>
      <c r="M72" s="153"/>
      <c r="N72" s="153"/>
      <c r="O72" s="154"/>
      <c r="P72" s="202"/>
    </row>
    <row r="73" spans="1:17">
      <c r="A73" s="155" t="s">
        <v>2340</v>
      </c>
      <c r="C73" s="156"/>
      <c r="D73" s="157"/>
      <c r="E73" s="158"/>
      <c r="F73" s="158"/>
      <c r="G73" s="158"/>
      <c r="H73" s="158"/>
      <c r="I73" s="158"/>
      <c r="J73" s="158"/>
      <c r="K73" s="158"/>
      <c r="L73" s="158"/>
      <c r="M73" s="158"/>
      <c r="N73" s="159"/>
      <c r="O73" s="160"/>
      <c r="P73" s="165">
        <f t="shared" ref="P73:P95" si="34">SUM(D73:O73)/12</f>
        <v>0</v>
      </c>
    </row>
    <row r="74" spans="1:17">
      <c r="A74" s="152"/>
      <c r="B74" s="155"/>
      <c r="C74" s="156" t="s">
        <v>2341</v>
      </c>
      <c r="D74" s="162">
        <v>0</v>
      </c>
      <c r="E74" s="162">
        <v>0</v>
      </c>
      <c r="F74" s="162">
        <v>0</v>
      </c>
      <c r="G74" s="162">
        <v>0</v>
      </c>
      <c r="H74" s="162">
        <v>0</v>
      </c>
      <c r="I74" s="162">
        <v>0</v>
      </c>
      <c r="J74" s="162">
        <v>0</v>
      </c>
      <c r="K74" s="162">
        <v>0</v>
      </c>
      <c r="L74" s="162">
        <v>0</v>
      </c>
      <c r="M74" s="162">
        <v>0</v>
      </c>
      <c r="N74" s="162">
        <v>0</v>
      </c>
      <c r="O74" s="162">
        <v>0</v>
      </c>
      <c r="P74" s="165">
        <f t="shared" si="34"/>
        <v>0</v>
      </c>
    </row>
    <row r="75" spans="1:17" ht="12.75">
      <c r="A75" s="152"/>
      <c r="B75" s="155"/>
      <c r="C75" s="156" t="s">
        <v>2342</v>
      </c>
      <c r="D75" s="213">
        <v>13</v>
      </c>
      <c r="E75" s="213">
        <v>230</v>
      </c>
      <c r="F75" s="213">
        <v>867</v>
      </c>
      <c r="G75" s="213">
        <v>613</v>
      </c>
      <c r="H75" s="214">
        <v>579</v>
      </c>
      <c r="I75" s="213">
        <v>734</v>
      </c>
      <c r="J75" s="213">
        <v>767</v>
      </c>
      <c r="K75" s="215">
        <v>886</v>
      </c>
      <c r="L75" s="215">
        <v>385</v>
      </c>
      <c r="M75" s="162">
        <v>470</v>
      </c>
      <c r="N75" s="162">
        <v>430</v>
      </c>
      <c r="O75" s="162">
        <v>476</v>
      </c>
      <c r="P75" s="165">
        <f t="shared" si="34"/>
        <v>537.5</v>
      </c>
    </row>
    <row r="76" spans="1:17" ht="12.75">
      <c r="A76" s="152"/>
      <c r="B76" s="155"/>
      <c r="C76" s="156" t="s">
        <v>2343</v>
      </c>
      <c r="D76" s="213">
        <v>37</v>
      </c>
      <c r="E76" s="213">
        <v>436</v>
      </c>
      <c r="F76" s="213">
        <v>1283</v>
      </c>
      <c r="G76" s="213">
        <v>1020</v>
      </c>
      <c r="H76" s="213">
        <v>790</v>
      </c>
      <c r="I76" s="213">
        <v>850</v>
      </c>
      <c r="J76" s="213">
        <v>374</v>
      </c>
      <c r="K76" s="216">
        <v>121</v>
      </c>
      <c r="L76" s="215">
        <v>673</v>
      </c>
      <c r="M76" s="162">
        <v>430</v>
      </c>
      <c r="N76" s="162">
        <v>687</v>
      </c>
      <c r="O76" s="162">
        <v>754</v>
      </c>
      <c r="P76" s="165">
        <f t="shared" si="34"/>
        <v>621.25</v>
      </c>
    </row>
    <row r="77" spans="1:17" ht="12.75">
      <c r="A77" s="152"/>
      <c r="B77" s="155"/>
      <c r="C77" s="156"/>
      <c r="D77" s="278"/>
      <c r="E77" s="278"/>
      <c r="F77" s="278"/>
      <c r="G77" s="278"/>
      <c r="H77" s="278"/>
      <c r="I77" s="278"/>
      <c r="J77" s="278"/>
      <c r="K77" s="279"/>
      <c r="L77" s="280"/>
      <c r="M77" s="281"/>
      <c r="N77" s="281"/>
      <c r="O77" s="281"/>
      <c r="P77" s="165"/>
    </row>
    <row r="78" spans="1:17" ht="12.75">
      <c r="A78" s="164" t="s">
        <v>2393</v>
      </c>
      <c r="B78" s="121"/>
      <c r="C78" s="156" t="s">
        <v>2341</v>
      </c>
      <c r="D78" s="278"/>
      <c r="E78" s="278"/>
      <c r="F78" s="278"/>
      <c r="G78" s="278"/>
      <c r="H78" s="278"/>
      <c r="I78" s="278"/>
      <c r="J78" s="278"/>
      <c r="K78" s="278"/>
      <c r="L78" s="278"/>
      <c r="M78" s="278"/>
      <c r="N78" s="278"/>
      <c r="O78" s="278"/>
      <c r="P78" s="165"/>
    </row>
    <row r="79" spans="1:17" ht="12.75">
      <c r="A79" s="155"/>
      <c r="C79" s="156" t="s">
        <v>2342</v>
      </c>
      <c r="D79" s="278">
        <f t="shared" ref="D79:O80" si="35">D88/D75</f>
        <v>265846.15384615387</v>
      </c>
      <c r="E79" s="278">
        <f t="shared" si="35"/>
        <v>281051.72173913044</v>
      </c>
      <c r="F79" s="278">
        <f t="shared" si="35"/>
        <v>294478.23529411765</v>
      </c>
      <c r="G79" s="278">
        <f t="shared" si="35"/>
        <v>280986.43066884176</v>
      </c>
      <c r="H79" s="278">
        <f t="shared" si="35"/>
        <v>300017.89982728841</v>
      </c>
      <c r="I79" s="278">
        <f t="shared" si="35"/>
        <v>279225.23705722071</v>
      </c>
      <c r="J79" s="278">
        <f t="shared" si="35"/>
        <v>249203.54498044329</v>
      </c>
      <c r="K79" s="278">
        <f t="shared" si="35"/>
        <v>237248.24153498872</v>
      </c>
      <c r="L79" s="278">
        <f t="shared" si="35"/>
        <v>289366.7818181818</v>
      </c>
      <c r="M79" s="278">
        <f t="shared" si="35"/>
        <v>234893.61702127659</v>
      </c>
      <c r="N79" s="278">
        <f t="shared" si="35"/>
        <v>259084.21162790697</v>
      </c>
      <c r="O79" s="278">
        <f t="shared" si="35"/>
        <v>234046.66176470587</v>
      </c>
      <c r="P79" s="165"/>
    </row>
    <row r="80" spans="1:17" ht="12.75">
      <c r="A80" s="152"/>
      <c r="B80" s="155"/>
      <c r="C80" s="156" t="s">
        <v>2343</v>
      </c>
      <c r="D80" s="278">
        <f t="shared" si="35"/>
        <v>553525.83783783787</v>
      </c>
      <c r="E80" s="278">
        <f t="shared" si="35"/>
        <v>537075.41055045871</v>
      </c>
      <c r="F80" s="278">
        <f t="shared" si="35"/>
        <v>568109.18706157443</v>
      </c>
      <c r="G80" s="278">
        <f t="shared" si="35"/>
        <v>594146.76862745103</v>
      </c>
      <c r="H80" s="278">
        <f t="shared" si="35"/>
        <v>556947.35316455702</v>
      </c>
      <c r="I80" s="278">
        <f t="shared" si="35"/>
        <v>585873.23411764705</v>
      </c>
      <c r="J80" s="278">
        <f t="shared" si="35"/>
        <v>518300.20588235295</v>
      </c>
      <c r="K80" s="278">
        <f t="shared" si="35"/>
        <v>556130.14049586782</v>
      </c>
      <c r="L80" s="278">
        <f t="shared" si="35"/>
        <v>561221.05943536409</v>
      </c>
      <c r="M80" s="278">
        <f t="shared" si="35"/>
        <v>513488.37209302327</v>
      </c>
      <c r="N80" s="278">
        <f t="shared" si="35"/>
        <v>549784.24017467245</v>
      </c>
      <c r="O80" s="278">
        <f t="shared" si="35"/>
        <v>500930.73342175066</v>
      </c>
      <c r="P80" s="165"/>
    </row>
    <row r="81" spans="1:17" ht="12.75">
      <c r="A81" s="164" t="s">
        <v>2394</v>
      </c>
      <c r="B81" s="155"/>
      <c r="C81" s="156" t="s">
        <v>2341</v>
      </c>
      <c r="D81" s="278"/>
      <c r="E81" s="278"/>
      <c r="F81" s="278"/>
      <c r="G81" s="278"/>
      <c r="H81" s="278"/>
      <c r="I81" s="278"/>
      <c r="J81" s="278"/>
      <c r="K81" s="278"/>
      <c r="L81" s="278"/>
      <c r="M81" s="278"/>
      <c r="N81" s="278"/>
      <c r="O81" s="278"/>
      <c r="P81" s="165"/>
    </row>
    <row r="82" spans="1:17" ht="12.75">
      <c r="A82" s="152"/>
      <c r="B82" s="155"/>
      <c r="C82" s="156" t="s">
        <v>2342</v>
      </c>
      <c r="D82" s="278">
        <f t="shared" ref="D82:O83" si="36">D91/D75</f>
        <v>327230.76923076925</v>
      </c>
      <c r="E82" s="278">
        <f t="shared" si="36"/>
        <v>131534.35652173913</v>
      </c>
      <c r="F82" s="278">
        <f t="shared" si="36"/>
        <v>76973.471741637826</v>
      </c>
      <c r="G82" s="278">
        <f t="shared" si="36"/>
        <v>47830.342577487769</v>
      </c>
      <c r="H82" s="278">
        <f t="shared" si="36"/>
        <v>97399.96545768567</v>
      </c>
      <c r="I82" s="278">
        <f t="shared" si="36"/>
        <v>73083.106267029973</v>
      </c>
      <c r="J82" s="278">
        <f t="shared" si="36"/>
        <v>90628.422425032593</v>
      </c>
      <c r="K82" s="278">
        <f t="shared" si="36"/>
        <v>87849.995485327308</v>
      </c>
      <c r="L82" s="278">
        <f t="shared" si="36"/>
        <v>110171.42857142857</v>
      </c>
      <c r="M82" s="278">
        <f t="shared" si="36"/>
        <v>176170.21276595743</v>
      </c>
      <c r="N82" s="278">
        <f t="shared" si="36"/>
        <v>98641.860465116275</v>
      </c>
      <c r="O82" s="278">
        <f t="shared" si="36"/>
        <v>89109.243697478989</v>
      </c>
      <c r="P82" s="165"/>
    </row>
    <row r="83" spans="1:17" ht="12.75">
      <c r="A83" s="152"/>
      <c r="B83" s="155"/>
      <c r="C83" s="156" t="s">
        <v>2343</v>
      </c>
      <c r="D83" s="278">
        <f t="shared" si="36"/>
        <v>543027.02702702698</v>
      </c>
      <c r="E83" s="278">
        <f t="shared" si="36"/>
        <v>248282.21330275229</v>
      </c>
      <c r="F83" s="278">
        <f t="shared" si="36"/>
        <v>217787.99688230708</v>
      </c>
      <c r="G83" s="278">
        <f t="shared" si="36"/>
        <v>130350</v>
      </c>
      <c r="H83" s="278">
        <f>H92/H76</f>
        <v>259101.2658227848</v>
      </c>
      <c r="I83" s="278">
        <f t="shared" si="36"/>
        <v>177862.35294117648</v>
      </c>
      <c r="J83" s="278">
        <f t="shared" si="36"/>
        <v>165390.37433155079</v>
      </c>
      <c r="K83" s="278">
        <f t="shared" si="36"/>
        <v>358652.49586776859</v>
      </c>
      <c r="L83" s="278">
        <f t="shared" si="36"/>
        <v>231372.95690936106</v>
      </c>
      <c r="M83" s="278">
        <f t="shared" si="36"/>
        <v>385116.27906976745</v>
      </c>
      <c r="N83" s="278">
        <f t="shared" si="36"/>
        <v>226657.93304221251</v>
      </c>
      <c r="O83" s="278">
        <f t="shared" si="36"/>
        <v>206517.24137931035</v>
      </c>
      <c r="P83" s="165"/>
    </row>
    <row r="84" spans="1:17" ht="12.75">
      <c r="A84" s="168"/>
      <c r="B84" s="123"/>
      <c r="C84" s="169" t="s">
        <v>2347</v>
      </c>
      <c r="D84" s="278"/>
      <c r="E84" s="278"/>
      <c r="F84" s="278"/>
      <c r="G84" s="278"/>
      <c r="H84" s="278"/>
      <c r="I84" s="278"/>
      <c r="J84" s="278"/>
      <c r="K84" s="278"/>
      <c r="L84" s="278"/>
      <c r="M84" s="278"/>
      <c r="N84" s="278"/>
      <c r="O84" s="278"/>
      <c r="P84" s="165"/>
    </row>
    <row r="85" spans="1:17" ht="12.75">
      <c r="A85" s="168"/>
      <c r="B85" s="123"/>
      <c r="C85" s="169"/>
      <c r="D85" s="278"/>
      <c r="E85" s="278"/>
      <c r="F85" s="278"/>
      <c r="G85" s="278"/>
      <c r="H85" s="278"/>
      <c r="I85" s="278"/>
      <c r="J85" s="278"/>
      <c r="K85" s="279"/>
      <c r="L85" s="280"/>
      <c r="M85" s="281"/>
      <c r="N85" s="281"/>
      <c r="O85" s="281"/>
      <c r="P85" s="165"/>
    </row>
    <row r="86" spans="1:17" s="121" customFormat="1" ht="12.75">
      <c r="A86" s="164" t="s">
        <v>2344</v>
      </c>
      <c r="C86" s="156" t="s">
        <v>2345</v>
      </c>
      <c r="D86" s="210">
        <v>0</v>
      </c>
      <c r="E86" s="203" t="s">
        <v>2359</v>
      </c>
      <c r="F86" s="205" t="s">
        <v>2359</v>
      </c>
      <c r="G86" s="203" t="s">
        <v>2359</v>
      </c>
      <c r="H86" s="167"/>
      <c r="I86" s="203" t="s">
        <v>2359</v>
      </c>
      <c r="J86" s="203" t="s">
        <v>2359</v>
      </c>
      <c r="K86" s="203"/>
      <c r="L86" s="203" t="s">
        <v>2359</v>
      </c>
      <c r="M86" s="204"/>
      <c r="N86" s="204"/>
      <c r="O86" s="204"/>
      <c r="P86" s="165">
        <f t="shared" si="34"/>
        <v>0</v>
      </c>
    </row>
    <row r="87" spans="1:17" ht="12.75">
      <c r="A87" s="155"/>
      <c r="C87" s="156" t="s">
        <v>2341</v>
      </c>
      <c r="D87" s="211">
        <v>0</v>
      </c>
      <c r="E87" s="205"/>
      <c r="F87" s="205"/>
      <c r="G87" s="205"/>
      <c r="H87" s="182"/>
      <c r="I87" s="205"/>
      <c r="J87" s="205"/>
      <c r="K87" s="133"/>
      <c r="L87" s="205"/>
      <c r="M87" s="206"/>
      <c r="N87" s="206"/>
      <c r="O87" s="206"/>
      <c r="P87" s="165">
        <f t="shared" si="34"/>
        <v>0</v>
      </c>
      <c r="Q87" s="271" t="s">
        <v>2388</v>
      </c>
    </row>
    <row r="88" spans="1:17" ht="12.75">
      <c r="A88" s="152"/>
      <c r="B88" s="155"/>
      <c r="C88" s="156" t="s">
        <v>2342</v>
      </c>
      <c r="D88" s="211">
        <v>3456000</v>
      </c>
      <c r="E88" s="205">
        <v>64641896</v>
      </c>
      <c r="F88" s="205">
        <v>255312630</v>
      </c>
      <c r="G88" s="205">
        <v>172244682</v>
      </c>
      <c r="H88" s="205">
        <v>173710364</v>
      </c>
      <c r="I88" s="205">
        <v>204951324</v>
      </c>
      <c r="J88" s="205">
        <v>191139119</v>
      </c>
      <c r="K88" s="205">
        <v>210201942</v>
      </c>
      <c r="L88" s="283">
        <v>111406211</v>
      </c>
      <c r="M88" s="206">
        <f>1000*'[8]Hach toan'!P6</f>
        <v>110400000</v>
      </c>
      <c r="N88" s="285">
        <v>111406211</v>
      </c>
      <c r="O88" s="285">
        <v>111406211</v>
      </c>
      <c r="P88" s="165">
        <f t="shared" si="34"/>
        <v>143356382.5</v>
      </c>
      <c r="Q88" s="272">
        <f>P88/P75</f>
        <v>266709.5488372093</v>
      </c>
    </row>
    <row r="89" spans="1:17" ht="12.75">
      <c r="A89" s="152"/>
      <c r="B89" s="155"/>
      <c r="C89" s="156" t="s">
        <v>2343</v>
      </c>
      <c r="D89" s="211">
        <v>20480456</v>
      </c>
      <c r="E89" s="205">
        <v>234164879</v>
      </c>
      <c r="F89" s="205">
        <v>728884087</v>
      </c>
      <c r="G89" s="205">
        <v>606029704</v>
      </c>
      <c r="H89" s="205">
        <v>439988409</v>
      </c>
      <c r="I89" s="205">
        <v>497992249</v>
      </c>
      <c r="J89" s="205">
        <v>193844277</v>
      </c>
      <c r="K89" s="205">
        <v>67291747</v>
      </c>
      <c r="L89" s="283">
        <v>377701773</v>
      </c>
      <c r="M89" s="206">
        <f>1000*'[8]Hach toan'!P7</f>
        <v>220800000</v>
      </c>
      <c r="N89" s="285">
        <v>377701773</v>
      </c>
      <c r="O89" s="285">
        <v>377701773</v>
      </c>
      <c r="P89" s="165">
        <f t="shared" si="34"/>
        <v>345215093.91666669</v>
      </c>
      <c r="Q89" s="272">
        <f>P89/P76</f>
        <v>555678.21958417178</v>
      </c>
    </row>
    <row r="90" spans="1:17" ht="12.75">
      <c r="A90" s="164" t="s">
        <v>2346</v>
      </c>
      <c r="B90" s="155"/>
      <c r="C90" s="156" t="s">
        <v>2341</v>
      </c>
      <c r="D90" s="211">
        <v>0</v>
      </c>
      <c r="E90" s="205">
        <v>4046000</v>
      </c>
      <c r="F90" s="205">
        <v>2692000</v>
      </c>
      <c r="G90" s="205">
        <v>278000</v>
      </c>
      <c r="H90" s="205">
        <v>3308000</v>
      </c>
      <c r="I90" s="205">
        <v>2197000</v>
      </c>
      <c r="J90" s="205">
        <v>220000</v>
      </c>
      <c r="K90" s="205" t="s">
        <v>2359</v>
      </c>
      <c r="L90" s="283">
        <v>1490000</v>
      </c>
      <c r="M90" s="206">
        <f>'[8]Hach toan'!P19</f>
        <v>0</v>
      </c>
      <c r="N90" s="285">
        <v>1490000</v>
      </c>
      <c r="O90" s="285">
        <v>1490000</v>
      </c>
      <c r="P90" s="165">
        <f t="shared" si="34"/>
        <v>1434250</v>
      </c>
      <c r="Q90" s="272"/>
    </row>
    <row r="91" spans="1:17" ht="12.75">
      <c r="A91" s="152"/>
      <c r="B91" s="155"/>
      <c r="C91" s="156" t="s">
        <v>2342</v>
      </c>
      <c r="D91" s="205">
        <v>4254000</v>
      </c>
      <c r="E91" s="205">
        <v>30252902</v>
      </c>
      <c r="F91" s="205">
        <v>66736000</v>
      </c>
      <c r="G91" s="205">
        <v>29320000</v>
      </c>
      <c r="H91" s="205">
        <v>56394580</v>
      </c>
      <c r="I91" s="205">
        <v>53643000</v>
      </c>
      <c r="J91" s="205">
        <v>69512000</v>
      </c>
      <c r="K91" s="205">
        <v>77835096</v>
      </c>
      <c r="L91" s="283">
        <v>42416000</v>
      </c>
      <c r="M91" s="206">
        <f>'[8]Hach toan'!P20*1000</f>
        <v>82800000</v>
      </c>
      <c r="N91" s="285">
        <v>42416000</v>
      </c>
      <c r="O91" s="285">
        <v>42416000</v>
      </c>
      <c r="P91" s="165">
        <f t="shared" si="34"/>
        <v>49832964.833333336</v>
      </c>
      <c r="Q91" s="272">
        <f>P91/P75</f>
        <v>92712.492713178304</v>
      </c>
    </row>
    <row r="92" spans="1:17" ht="12.75">
      <c r="A92" s="152"/>
      <c r="B92" s="155"/>
      <c r="C92" s="156" t="s">
        <v>2343</v>
      </c>
      <c r="D92" s="205">
        <v>20092000</v>
      </c>
      <c r="E92" s="205">
        <v>108251045</v>
      </c>
      <c r="F92" s="205">
        <v>279422000</v>
      </c>
      <c r="G92" s="205">
        <v>132957000</v>
      </c>
      <c r="H92" s="205">
        <v>204690000</v>
      </c>
      <c r="I92" s="205">
        <v>151183000</v>
      </c>
      <c r="J92" s="205">
        <v>61856000</v>
      </c>
      <c r="K92" s="205">
        <v>43396952</v>
      </c>
      <c r="L92" s="283">
        <v>155714000</v>
      </c>
      <c r="M92" s="206">
        <f>'[8]Hach toan'!P21*1000</f>
        <v>165600000</v>
      </c>
      <c r="N92" s="285">
        <v>155714000</v>
      </c>
      <c r="O92" s="285">
        <v>155714000</v>
      </c>
      <c r="P92" s="165">
        <f t="shared" si="34"/>
        <v>136215833.08333334</v>
      </c>
      <c r="Q92" s="272">
        <f>P92/P76</f>
        <v>219260.898323273</v>
      </c>
    </row>
    <row r="93" spans="1:17" s="171" customFormat="1" ht="12.75">
      <c r="A93" s="168"/>
      <c r="B93" s="123"/>
      <c r="C93" s="169" t="s">
        <v>2347</v>
      </c>
      <c r="D93" s="205">
        <v>168000</v>
      </c>
      <c r="E93" s="205">
        <v>167929</v>
      </c>
      <c r="F93" s="205">
        <v>924000</v>
      </c>
      <c r="G93" s="205">
        <v>756000</v>
      </c>
      <c r="H93" s="205">
        <v>588000</v>
      </c>
      <c r="I93" s="205">
        <v>420000</v>
      </c>
      <c r="J93" s="205">
        <v>420000</v>
      </c>
      <c r="K93" s="205">
        <v>420000</v>
      </c>
      <c r="L93" s="283">
        <v>336000</v>
      </c>
      <c r="M93" s="206">
        <f>'[8]Hach toan'!P22*1000</f>
        <v>0</v>
      </c>
      <c r="N93" s="285">
        <v>336000</v>
      </c>
      <c r="O93" s="285">
        <v>336000</v>
      </c>
      <c r="P93" s="165">
        <f t="shared" si="34"/>
        <v>405994.08333333331</v>
      </c>
    </row>
    <row r="94" spans="1:17" ht="12.75">
      <c r="A94" s="152"/>
      <c r="B94" s="155"/>
      <c r="C94" s="156"/>
      <c r="D94" s="172"/>
      <c r="E94" s="173"/>
      <c r="F94" s="174"/>
      <c r="G94" s="173"/>
      <c r="H94" s="174"/>
      <c r="I94" s="173"/>
      <c r="J94" s="173"/>
      <c r="K94" s="173"/>
      <c r="L94" s="173"/>
      <c r="M94" s="175"/>
      <c r="N94" s="175"/>
      <c r="O94" s="175"/>
      <c r="P94" s="165">
        <f t="shared" si="34"/>
        <v>0</v>
      </c>
    </row>
    <row r="95" spans="1:17">
      <c r="A95" s="152"/>
      <c r="B95" s="123" t="s">
        <v>1907</v>
      </c>
      <c r="C95" s="156"/>
      <c r="D95" s="177">
        <f t="shared" ref="D95:O95" si="37">D86</f>
        <v>0</v>
      </c>
      <c r="E95" s="177" t="str">
        <f t="shared" si="37"/>
        <v/>
      </c>
      <c r="F95" s="177" t="str">
        <f t="shared" si="37"/>
        <v/>
      </c>
      <c r="G95" s="177" t="str">
        <f t="shared" si="37"/>
        <v/>
      </c>
      <c r="H95" s="177">
        <f t="shared" si="37"/>
        <v>0</v>
      </c>
      <c r="I95" s="177" t="str">
        <f t="shared" si="37"/>
        <v/>
      </c>
      <c r="J95" s="177" t="str">
        <f t="shared" si="37"/>
        <v/>
      </c>
      <c r="K95" s="177">
        <f t="shared" si="37"/>
        <v>0</v>
      </c>
      <c r="L95" s="177" t="str">
        <f t="shared" si="37"/>
        <v/>
      </c>
      <c r="M95" s="177">
        <f t="shared" si="37"/>
        <v>0</v>
      </c>
      <c r="N95" s="177">
        <f t="shared" si="37"/>
        <v>0</v>
      </c>
      <c r="O95" s="177">
        <f t="shared" si="37"/>
        <v>0</v>
      </c>
      <c r="P95" s="165">
        <f t="shared" si="34"/>
        <v>0</v>
      </c>
    </row>
    <row r="96" spans="1:17" s="121" customFormat="1">
      <c r="A96" s="164"/>
      <c r="B96" s="123" t="s">
        <v>1904</v>
      </c>
      <c r="C96" s="178"/>
      <c r="D96" s="179">
        <f t="shared" ref="D96:O96" si="38">SUM(D87:D89)</f>
        <v>23936456</v>
      </c>
      <c r="E96" s="179">
        <f t="shared" si="38"/>
        <v>298806775</v>
      </c>
      <c r="F96" s="179">
        <f t="shared" si="38"/>
        <v>984196717</v>
      </c>
      <c r="G96" s="179">
        <f t="shared" si="38"/>
        <v>778274386</v>
      </c>
      <c r="H96" s="179">
        <f t="shared" si="38"/>
        <v>613698773</v>
      </c>
      <c r="I96" s="179">
        <f t="shared" si="38"/>
        <v>702943573</v>
      </c>
      <c r="J96" s="179">
        <f t="shared" si="38"/>
        <v>384983396</v>
      </c>
      <c r="K96" s="179">
        <f t="shared" si="38"/>
        <v>277493689</v>
      </c>
      <c r="L96" s="179">
        <f t="shared" si="38"/>
        <v>489107984</v>
      </c>
      <c r="M96" s="179">
        <f t="shared" si="38"/>
        <v>331200000</v>
      </c>
      <c r="N96" s="179">
        <f t="shared" si="38"/>
        <v>489107984</v>
      </c>
      <c r="O96" s="179">
        <f t="shared" si="38"/>
        <v>489107984</v>
      </c>
      <c r="P96" s="165">
        <f t="shared" ref="P96:P103" si="39">SUM(D96:O96)/12</f>
        <v>488571476.41666669</v>
      </c>
    </row>
    <row r="97" spans="1:16">
      <c r="B97" s="123" t="s">
        <v>1909</v>
      </c>
      <c r="D97" s="180">
        <f t="shared" ref="D97:O97" si="40">SUM(D90:D92)</f>
        <v>24346000</v>
      </c>
      <c r="E97" s="180">
        <f t="shared" si="40"/>
        <v>142549947</v>
      </c>
      <c r="F97" s="180">
        <f t="shared" si="40"/>
        <v>348850000</v>
      </c>
      <c r="G97" s="180">
        <f t="shared" si="40"/>
        <v>162555000</v>
      </c>
      <c r="H97" s="180">
        <f t="shared" si="40"/>
        <v>264392580</v>
      </c>
      <c r="I97" s="180">
        <f t="shared" si="40"/>
        <v>207023000</v>
      </c>
      <c r="J97" s="180">
        <f t="shared" si="40"/>
        <v>131588000</v>
      </c>
      <c r="K97" s="180">
        <f t="shared" si="40"/>
        <v>121232048</v>
      </c>
      <c r="L97" s="180">
        <f t="shared" si="40"/>
        <v>199620000</v>
      </c>
      <c r="M97" s="180">
        <f t="shared" si="40"/>
        <v>248400000</v>
      </c>
      <c r="N97" s="180">
        <f t="shared" si="40"/>
        <v>199620000</v>
      </c>
      <c r="O97" s="180">
        <f t="shared" si="40"/>
        <v>199620000</v>
      </c>
      <c r="P97" s="165">
        <f t="shared" si="39"/>
        <v>187483047.91666666</v>
      </c>
    </row>
    <row r="98" spans="1:16">
      <c r="B98" s="123" t="s">
        <v>1919</v>
      </c>
      <c r="D98" s="180">
        <f t="shared" ref="D98:O98" si="41">D93</f>
        <v>168000</v>
      </c>
      <c r="E98" s="180">
        <f t="shared" si="41"/>
        <v>167929</v>
      </c>
      <c r="F98" s="180">
        <f t="shared" si="41"/>
        <v>924000</v>
      </c>
      <c r="G98" s="180">
        <f t="shared" si="41"/>
        <v>756000</v>
      </c>
      <c r="H98" s="180">
        <f t="shared" si="41"/>
        <v>588000</v>
      </c>
      <c r="I98" s="180">
        <f t="shared" si="41"/>
        <v>420000</v>
      </c>
      <c r="J98" s="180">
        <f t="shared" si="41"/>
        <v>420000</v>
      </c>
      <c r="K98" s="180">
        <f t="shared" si="41"/>
        <v>420000</v>
      </c>
      <c r="L98" s="180">
        <f t="shared" si="41"/>
        <v>336000</v>
      </c>
      <c r="M98" s="180">
        <f t="shared" si="41"/>
        <v>0</v>
      </c>
      <c r="N98" s="180">
        <f t="shared" si="41"/>
        <v>336000</v>
      </c>
      <c r="O98" s="180">
        <f t="shared" si="41"/>
        <v>336000</v>
      </c>
      <c r="P98" s="165">
        <f t="shared" si="39"/>
        <v>405994.08333333331</v>
      </c>
    </row>
    <row r="99" spans="1:16" s="171" customFormat="1" ht="12.75">
      <c r="A99" s="168"/>
      <c r="B99" s="181" t="s">
        <v>2005</v>
      </c>
      <c r="C99" s="125"/>
      <c r="D99" s="205" t="s">
        <v>2359</v>
      </c>
      <c r="E99" s="205" t="s">
        <v>2359</v>
      </c>
      <c r="F99" s="205" t="s">
        <v>2359</v>
      </c>
      <c r="G99" s="205" t="s">
        <v>2359</v>
      </c>
      <c r="H99" s="205" t="s">
        <v>2359</v>
      </c>
      <c r="I99" s="205" t="s">
        <v>2359</v>
      </c>
      <c r="J99" s="205" t="s">
        <v>2359</v>
      </c>
      <c r="K99" s="205" t="s">
        <v>2359</v>
      </c>
      <c r="L99" s="205"/>
      <c r="M99" s="207"/>
      <c r="N99" s="207"/>
      <c r="O99" s="207"/>
      <c r="P99" s="165">
        <f t="shared" si="39"/>
        <v>0</v>
      </c>
    </row>
    <row r="100" spans="1:16" s="171" customFormat="1" ht="12.75">
      <c r="A100" s="168"/>
      <c r="B100" s="181" t="s">
        <v>2002</v>
      </c>
      <c r="C100" s="125"/>
      <c r="D100" s="205">
        <v>6550213</v>
      </c>
      <c r="E100" s="205">
        <v>81000557</v>
      </c>
      <c r="F100" s="205">
        <v>230418980</v>
      </c>
      <c r="G100" s="205">
        <v>184157955</v>
      </c>
      <c r="H100" s="205">
        <v>166852985</v>
      </c>
      <c r="I100" s="205">
        <v>183936225</v>
      </c>
      <c r="J100" s="205">
        <v>92954811</v>
      </c>
      <c r="K100" s="205">
        <v>61883480</v>
      </c>
      <c r="L100" s="205">
        <v>120114777</v>
      </c>
      <c r="M100" s="212">
        <f t="shared" ref="M100:O102" si="42">M106*M96</f>
        <v>99360000</v>
      </c>
      <c r="N100" s="212">
        <f t="shared" si="42"/>
        <v>146732395.19999999</v>
      </c>
      <c r="O100" s="212">
        <f t="shared" si="42"/>
        <v>146732395.19999999</v>
      </c>
      <c r="P100" s="165">
        <f t="shared" si="39"/>
        <v>126724564.45</v>
      </c>
    </row>
    <row r="101" spans="1:16" s="171" customFormat="1" ht="12.75">
      <c r="A101" s="168"/>
      <c r="B101" s="181" t="s">
        <v>2007</v>
      </c>
      <c r="C101" s="125"/>
      <c r="D101" s="205">
        <v>5451222</v>
      </c>
      <c r="E101" s="205">
        <v>32670172</v>
      </c>
      <c r="F101" s="205">
        <v>66804114</v>
      </c>
      <c r="G101" s="205">
        <v>31286100</v>
      </c>
      <c r="H101" s="205">
        <v>58214730</v>
      </c>
      <c r="I101" s="205">
        <v>47891545</v>
      </c>
      <c r="J101" s="205">
        <v>27034224</v>
      </c>
      <c r="K101" s="205">
        <v>23802111</v>
      </c>
      <c r="L101" s="205">
        <v>47828022</v>
      </c>
      <c r="M101" s="212">
        <f t="shared" si="42"/>
        <v>59616000</v>
      </c>
      <c r="N101" s="212">
        <f t="shared" si="42"/>
        <v>47908800</v>
      </c>
      <c r="O101" s="212">
        <f t="shared" si="42"/>
        <v>47908800</v>
      </c>
      <c r="P101" s="165">
        <f t="shared" si="39"/>
        <v>41367986.666666664</v>
      </c>
    </row>
    <row r="102" spans="1:16" s="171" customFormat="1" ht="12.75">
      <c r="A102" s="183"/>
      <c r="B102" s="181" t="s">
        <v>2019</v>
      </c>
      <c r="C102" s="125"/>
      <c r="D102" s="205">
        <v>40452</v>
      </c>
      <c r="E102" s="205">
        <v>44002</v>
      </c>
      <c r="F102" s="205">
        <v>225122</v>
      </c>
      <c r="G102" s="205">
        <v>205222</v>
      </c>
      <c r="H102" s="205">
        <v>133100</v>
      </c>
      <c r="I102" s="205">
        <v>119221</v>
      </c>
      <c r="J102" s="205">
        <v>117001</v>
      </c>
      <c r="K102" s="205">
        <v>116305</v>
      </c>
      <c r="L102" s="205">
        <v>68221</v>
      </c>
      <c r="M102" s="212">
        <f t="shared" si="42"/>
        <v>0</v>
      </c>
      <c r="N102" s="212">
        <f t="shared" si="42"/>
        <v>84000</v>
      </c>
      <c r="O102" s="212">
        <f t="shared" si="42"/>
        <v>84000</v>
      </c>
      <c r="P102" s="165">
        <f t="shared" si="39"/>
        <v>103053.83333333333</v>
      </c>
    </row>
    <row r="103" spans="1:16" s="171" customFormat="1" ht="12.75">
      <c r="A103" s="185"/>
      <c r="C103" s="358"/>
      <c r="D103" s="305"/>
      <c r="E103" s="186"/>
      <c r="F103" s="172"/>
      <c r="G103" s="187"/>
      <c r="H103" s="172"/>
      <c r="I103" s="186"/>
      <c r="J103" s="186"/>
      <c r="K103" s="186"/>
      <c r="L103" s="186"/>
      <c r="M103" s="187"/>
      <c r="N103" s="187"/>
      <c r="O103" s="187"/>
      <c r="P103" s="165">
        <f t="shared" si="39"/>
        <v>0</v>
      </c>
    </row>
    <row r="104" spans="1:16">
      <c r="A104" s="124"/>
      <c r="B104" s="124" t="s">
        <v>2348</v>
      </c>
      <c r="C104" s="149"/>
      <c r="D104" s="188"/>
      <c r="E104" s="189"/>
      <c r="F104" s="189"/>
      <c r="G104" s="189"/>
      <c r="H104" s="189"/>
      <c r="I104" s="189"/>
      <c r="J104" s="189"/>
      <c r="K104" s="189"/>
      <c r="L104" s="189"/>
      <c r="M104" s="189"/>
      <c r="N104" s="189"/>
      <c r="O104" s="190"/>
    </row>
    <row r="105" spans="1:16">
      <c r="A105" s="124"/>
      <c r="B105" s="124"/>
      <c r="C105" s="124" t="s">
        <v>2349</v>
      </c>
      <c r="D105" s="145"/>
      <c r="E105" s="145"/>
      <c r="F105" s="145"/>
      <c r="G105" s="145"/>
      <c r="H105" s="145"/>
      <c r="I105" s="145"/>
      <c r="J105" s="145"/>
      <c r="K105" s="145"/>
      <c r="L105" s="145"/>
      <c r="M105" s="145"/>
      <c r="N105" s="145"/>
      <c r="O105" s="145"/>
      <c r="P105" s="191">
        <f>SUM(D105:O105)/12</f>
        <v>0</v>
      </c>
    </row>
    <row r="106" spans="1:16">
      <c r="A106" s="152"/>
      <c r="C106" s="155" t="s">
        <v>2350</v>
      </c>
      <c r="D106" s="192">
        <f t="shared" ref="D106:L108" si="43">D100/D96</f>
        <v>0.27365007585082773</v>
      </c>
      <c r="E106" s="192">
        <f t="shared" si="43"/>
        <v>0.27108005499540633</v>
      </c>
      <c r="F106" s="192">
        <f t="shared" si="43"/>
        <v>0.23411882606391585</v>
      </c>
      <c r="G106" s="192">
        <f t="shared" si="43"/>
        <v>0.23662343039001157</v>
      </c>
      <c r="H106" s="192">
        <f t="shared" si="43"/>
        <v>0.27188091673111425</v>
      </c>
      <c r="I106" s="192">
        <f t="shared" si="43"/>
        <v>0.26166570414038054</v>
      </c>
      <c r="J106" s="192">
        <f t="shared" si="43"/>
        <v>0.24145148067632508</v>
      </c>
      <c r="K106" s="192">
        <f t="shared" si="43"/>
        <v>0.22300860326953237</v>
      </c>
      <c r="L106" s="192">
        <f t="shared" si="43"/>
        <v>0.24557926046858397</v>
      </c>
      <c r="M106" s="192">
        <v>0.3</v>
      </c>
      <c r="N106" s="192">
        <v>0.3</v>
      </c>
      <c r="O106" s="192">
        <v>0.3</v>
      </c>
      <c r="P106" s="191">
        <f>SUM(D106:O106)/12</f>
        <v>0.26325486271550808</v>
      </c>
    </row>
    <row r="107" spans="1:16">
      <c r="A107" s="152"/>
      <c r="C107" s="155" t="s">
        <v>2351</v>
      </c>
      <c r="D107" s="192">
        <f t="shared" si="43"/>
        <v>0.22390626797009774</v>
      </c>
      <c r="E107" s="192">
        <f t="shared" si="43"/>
        <v>0.22918403470188592</v>
      </c>
      <c r="F107" s="192">
        <f t="shared" si="43"/>
        <v>0.19149810520280924</v>
      </c>
      <c r="G107" s="192">
        <f t="shared" si="43"/>
        <v>0.19246470425394482</v>
      </c>
      <c r="H107" s="192">
        <f t="shared" si="43"/>
        <v>0.22018291890037156</v>
      </c>
      <c r="I107" s="192">
        <f t="shared" si="43"/>
        <v>0.23133441694884144</v>
      </c>
      <c r="J107" s="192">
        <f t="shared" si="43"/>
        <v>0.20544596771742105</v>
      </c>
      <c r="K107" s="192">
        <f t="shared" si="43"/>
        <v>0.19633513903848263</v>
      </c>
      <c r="L107" s="192">
        <f t="shared" si="43"/>
        <v>0.23959534114818154</v>
      </c>
      <c r="M107" s="192">
        <v>0.24</v>
      </c>
      <c r="N107" s="192">
        <v>0.24</v>
      </c>
      <c r="O107" s="192">
        <v>0.24</v>
      </c>
      <c r="P107" s="191">
        <f>SUM(D107:O107)/12</f>
        <v>0.22082890799016966</v>
      </c>
    </row>
    <row r="108" spans="1:16">
      <c r="A108" s="175"/>
      <c r="C108" s="155" t="s">
        <v>2352</v>
      </c>
      <c r="D108" s="145">
        <f>D102/D98</f>
        <v>0.2407857142857143</v>
      </c>
      <c r="E108" s="145">
        <f>E102/E98</f>
        <v>0.2620274044387807</v>
      </c>
      <c r="F108" s="145">
        <f>F102/F98</f>
        <v>0.24363852813852813</v>
      </c>
      <c r="G108" s="145"/>
      <c r="H108" s="145">
        <f t="shared" si="43"/>
        <v>0.22636054421768709</v>
      </c>
      <c r="I108" s="145">
        <f t="shared" si="43"/>
        <v>0.28385952380952378</v>
      </c>
      <c r="J108" s="145">
        <f t="shared" si="43"/>
        <v>0.2785738095238095</v>
      </c>
      <c r="K108" s="145">
        <f t="shared" si="43"/>
        <v>0.27691666666666664</v>
      </c>
      <c r="L108" s="145">
        <f t="shared" si="43"/>
        <v>0.20303869047619047</v>
      </c>
      <c r="M108" s="145">
        <v>0.25</v>
      </c>
      <c r="N108" s="145">
        <v>0.25</v>
      </c>
      <c r="O108" s="145">
        <v>0.25</v>
      </c>
      <c r="P108" s="191">
        <f>SUM(D108:O108)/12</f>
        <v>0.23043340679640836</v>
      </c>
    </row>
    <row r="109" spans="1:16">
      <c r="A109" s="193" t="s">
        <v>2377</v>
      </c>
      <c r="B109" s="194"/>
      <c r="C109" s="195"/>
      <c r="D109" s="196">
        <f t="shared" ref="D109:O109" si="44">SUM(D95:D98)-SUM(D99:D102)</f>
        <v>36408569</v>
      </c>
      <c r="E109" s="196">
        <f t="shared" si="44"/>
        <v>327809920</v>
      </c>
      <c r="F109" s="196">
        <f t="shared" si="44"/>
        <v>1036522501</v>
      </c>
      <c r="G109" s="196">
        <f t="shared" si="44"/>
        <v>725936109</v>
      </c>
      <c r="H109" s="196">
        <f t="shared" si="44"/>
        <v>653478538</v>
      </c>
      <c r="I109" s="196">
        <f t="shared" si="44"/>
        <v>678439582</v>
      </c>
      <c r="J109" s="196">
        <f t="shared" si="44"/>
        <v>396885360</v>
      </c>
      <c r="K109" s="196">
        <f t="shared" si="44"/>
        <v>313343841</v>
      </c>
      <c r="L109" s="196">
        <f t="shared" si="44"/>
        <v>521052964</v>
      </c>
      <c r="M109" s="196">
        <f t="shared" si="44"/>
        <v>420624000</v>
      </c>
      <c r="N109" s="196">
        <f t="shared" si="44"/>
        <v>494338788.80000001</v>
      </c>
      <c r="O109" s="196">
        <f t="shared" si="44"/>
        <v>494338788.80000001</v>
      </c>
      <c r="P109" s="197"/>
    </row>
    <row r="112" spans="1:16">
      <c r="E112" s="208"/>
    </row>
    <row r="115" spans="7:13">
      <c r="G115" s="209"/>
      <c r="H115" s="209"/>
      <c r="I115" s="209"/>
      <c r="J115" s="209"/>
      <c r="K115" s="209"/>
      <c r="L115" s="209"/>
      <c r="M115" s="209"/>
    </row>
  </sheetData>
  <mergeCells count="11">
    <mergeCell ref="A63:C63"/>
    <mergeCell ref="A64:C64"/>
    <mergeCell ref="A65:C65"/>
    <mergeCell ref="A66:C66"/>
    <mergeCell ref="A12:C12"/>
    <mergeCell ref="A13:C13"/>
    <mergeCell ref="A14:C14"/>
    <mergeCell ref="A15:C15"/>
    <mergeCell ref="A16:C16"/>
    <mergeCell ref="A62:C62"/>
    <mergeCell ref="A17:C17"/>
  </mergeCells>
  <dataValidations count="41">
    <dataValidation type="textLength" errorStyle="information" allowBlank="1" showInputMessage="1" showErrorMessage="1" errorTitle="1010000053" sqref="WVO983061 A65557 JC65557 SY65557 ACU65557 AMQ65557 AWM65557 BGI65557 BQE65557 CAA65557 CJW65557 CTS65557 DDO65557 DNK65557 DXG65557 EHC65557 EQY65557 FAU65557 FKQ65557 FUM65557 GEI65557 GOE65557 GYA65557 HHW65557 HRS65557 IBO65557 ILK65557 IVG65557 JFC65557 JOY65557 JYU65557 KIQ65557 KSM65557 LCI65557 LME65557 LWA65557 MFW65557 MPS65557 MZO65557 NJK65557 NTG65557 ODC65557 OMY65557 OWU65557 PGQ65557 PQM65557 QAI65557 QKE65557 QUA65557 RDW65557 RNS65557 RXO65557 SHK65557 SRG65557 TBC65557 TKY65557 TUU65557 UEQ65557 UOM65557 UYI65557 VIE65557 VSA65557 WBW65557 WLS65557 WVO65557 A131093 JC131093 SY131093 ACU131093 AMQ131093 AWM131093 BGI131093 BQE131093 CAA131093 CJW131093 CTS131093 DDO131093 DNK131093 DXG131093 EHC131093 EQY131093 FAU131093 FKQ131093 FUM131093 GEI131093 GOE131093 GYA131093 HHW131093 HRS131093 IBO131093 ILK131093 IVG131093 JFC131093 JOY131093 JYU131093 KIQ131093 KSM131093 LCI131093 LME131093 LWA131093 MFW131093 MPS131093 MZO131093 NJK131093 NTG131093 ODC131093 OMY131093 OWU131093 PGQ131093 PQM131093 QAI131093 QKE131093 QUA131093 RDW131093 RNS131093 RXO131093 SHK131093 SRG131093 TBC131093 TKY131093 TUU131093 UEQ131093 UOM131093 UYI131093 VIE131093 VSA131093 WBW131093 WLS131093 WVO131093 A196629 JC196629 SY196629 ACU196629 AMQ196629 AWM196629 BGI196629 BQE196629 CAA196629 CJW196629 CTS196629 DDO196629 DNK196629 DXG196629 EHC196629 EQY196629 FAU196629 FKQ196629 FUM196629 GEI196629 GOE196629 GYA196629 HHW196629 HRS196629 IBO196629 ILK196629 IVG196629 JFC196629 JOY196629 JYU196629 KIQ196629 KSM196629 LCI196629 LME196629 LWA196629 MFW196629 MPS196629 MZO196629 NJK196629 NTG196629 ODC196629 OMY196629 OWU196629 PGQ196629 PQM196629 QAI196629 QKE196629 QUA196629 RDW196629 RNS196629 RXO196629 SHK196629 SRG196629 TBC196629 TKY196629 TUU196629 UEQ196629 UOM196629 UYI196629 VIE196629 VSA196629 WBW196629 WLS196629 WVO196629 A262165 JC262165 SY262165 ACU262165 AMQ262165 AWM262165 BGI262165 BQE262165 CAA262165 CJW262165 CTS262165 DDO262165 DNK262165 DXG262165 EHC262165 EQY262165 FAU262165 FKQ262165 FUM262165 GEI262165 GOE262165 GYA262165 HHW262165 HRS262165 IBO262165 ILK262165 IVG262165 JFC262165 JOY262165 JYU262165 KIQ262165 KSM262165 LCI262165 LME262165 LWA262165 MFW262165 MPS262165 MZO262165 NJK262165 NTG262165 ODC262165 OMY262165 OWU262165 PGQ262165 PQM262165 QAI262165 QKE262165 QUA262165 RDW262165 RNS262165 RXO262165 SHK262165 SRG262165 TBC262165 TKY262165 TUU262165 UEQ262165 UOM262165 UYI262165 VIE262165 VSA262165 WBW262165 WLS262165 WVO262165 A327701 JC327701 SY327701 ACU327701 AMQ327701 AWM327701 BGI327701 BQE327701 CAA327701 CJW327701 CTS327701 DDO327701 DNK327701 DXG327701 EHC327701 EQY327701 FAU327701 FKQ327701 FUM327701 GEI327701 GOE327701 GYA327701 HHW327701 HRS327701 IBO327701 ILK327701 IVG327701 JFC327701 JOY327701 JYU327701 KIQ327701 KSM327701 LCI327701 LME327701 LWA327701 MFW327701 MPS327701 MZO327701 NJK327701 NTG327701 ODC327701 OMY327701 OWU327701 PGQ327701 PQM327701 QAI327701 QKE327701 QUA327701 RDW327701 RNS327701 RXO327701 SHK327701 SRG327701 TBC327701 TKY327701 TUU327701 UEQ327701 UOM327701 UYI327701 VIE327701 VSA327701 WBW327701 WLS327701 WVO327701 A393237 JC393237 SY393237 ACU393237 AMQ393237 AWM393237 BGI393237 BQE393237 CAA393237 CJW393237 CTS393237 DDO393237 DNK393237 DXG393237 EHC393237 EQY393237 FAU393237 FKQ393237 FUM393237 GEI393237 GOE393237 GYA393237 HHW393237 HRS393237 IBO393237 ILK393237 IVG393237 JFC393237 JOY393237 JYU393237 KIQ393237 KSM393237 LCI393237 LME393237 LWA393237 MFW393237 MPS393237 MZO393237 NJK393237 NTG393237 ODC393237 OMY393237 OWU393237 PGQ393237 PQM393237 QAI393237 QKE393237 QUA393237 RDW393237 RNS393237 RXO393237 SHK393237 SRG393237 TBC393237 TKY393237 TUU393237 UEQ393237 UOM393237 UYI393237 VIE393237 VSA393237 WBW393237 WLS393237 WVO393237 A458773 JC458773 SY458773 ACU458773 AMQ458773 AWM458773 BGI458773 BQE458773 CAA458773 CJW458773 CTS458773 DDO458773 DNK458773 DXG458773 EHC458773 EQY458773 FAU458773 FKQ458773 FUM458773 GEI458773 GOE458773 GYA458773 HHW458773 HRS458773 IBO458773 ILK458773 IVG458773 JFC458773 JOY458773 JYU458773 KIQ458773 KSM458773 LCI458773 LME458773 LWA458773 MFW458773 MPS458773 MZO458773 NJK458773 NTG458773 ODC458773 OMY458773 OWU458773 PGQ458773 PQM458773 QAI458773 QKE458773 QUA458773 RDW458773 RNS458773 RXO458773 SHK458773 SRG458773 TBC458773 TKY458773 TUU458773 UEQ458773 UOM458773 UYI458773 VIE458773 VSA458773 WBW458773 WLS458773 WVO458773 A524309 JC524309 SY524309 ACU524309 AMQ524309 AWM524309 BGI524309 BQE524309 CAA524309 CJW524309 CTS524309 DDO524309 DNK524309 DXG524309 EHC524309 EQY524309 FAU524309 FKQ524309 FUM524309 GEI524309 GOE524309 GYA524309 HHW524309 HRS524309 IBO524309 ILK524309 IVG524309 JFC524309 JOY524309 JYU524309 KIQ524309 KSM524309 LCI524309 LME524309 LWA524309 MFW524309 MPS524309 MZO524309 NJK524309 NTG524309 ODC524309 OMY524309 OWU524309 PGQ524309 PQM524309 QAI524309 QKE524309 QUA524309 RDW524309 RNS524309 RXO524309 SHK524309 SRG524309 TBC524309 TKY524309 TUU524309 UEQ524309 UOM524309 UYI524309 VIE524309 VSA524309 WBW524309 WLS524309 WVO524309 A589845 JC589845 SY589845 ACU589845 AMQ589845 AWM589845 BGI589845 BQE589845 CAA589845 CJW589845 CTS589845 DDO589845 DNK589845 DXG589845 EHC589845 EQY589845 FAU589845 FKQ589845 FUM589845 GEI589845 GOE589845 GYA589845 HHW589845 HRS589845 IBO589845 ILK589845 IVG589845 JFC589845 JOY589845 JYU589845 KIQ589845 KSM589845 LCI589845 LME589845 LWA589845 MFW589845 MPS589845 MZO589845 NJK589845 NTG589845 ODC589845 OMY589845 OWU589845 PGQ589845 PQM589845 QAI589845 QKE589845 QUA589845 RDW589845 RNS589845 RXO589845 SHK589845 SRG589845 TBC589845 TKY589845 TUU589845 UEQ589845 UOM589845 UYI589845 VIE589845 VSA589845 WBW589845 WLS589845 WVO589845 A655381 JC655381 SY655381 ACU655381 AMQ655381 AWM655381 BGI655381 BQE655381 CAA655381 CJW655381 CTS655381 DDO655381 DNK655381 DXG655381 EHC655381 EQY655381 FAU655381 FKQ655381 FUM655381 GEI655381 GOE655381 GYA655381 HHW655381 HRS655381 IBO655381 ILK655381 IVG655381 JFC655381 JOY655381 JYU655381 KIQ655381 KSM655381 LCI655381 LME655381 LWA655381 MFW655381 MPS655381 MZO655381 NJK655381 NTG655381 ODC655381 OMY655381 OWU655381 PGQ655381 PQM655381 QAI655381 QKE655381 QUA655381 RDW655381 RNS655381 RXO655381 SHK655381 SRG655381 TBC655381 TKY655381 TUU655381 UEQ655381 UOM655381 UYI655381 VIE655381 VSA655381 WBW655381 WLS655381 WVO655381 A720917 JC720917 SY720917 ACU720917 AMQ720917 AWM720917 BGI720917 BQE720917 CAA720917 CJW720917 CTS720917 DDO720917 DNK720917 DXG720917 EHC720917 EQY720917 FAU720917 FKQ720917 FUM720917 GEI720917 GOE720917 GYA720917 HHW720917 HRS720917 IBO720917 ILK720917 IVG720917 JFC720917 JOY720917 JYU720917 KIQ720917 KSM720917 LCI720917 LME720917 LWA720917 MFW720917 MPS720917 MZO720917 NJK720917 NTG720917 ODC720917 OMY720917 OWU720917 PGQ720917 PQM720917 QAI720917 QKE720917 QUA720917 RDW720917 RNS720917 RXO720917 SHK720917 SRG720917 TBC720917 TKY720917 TUU720917 UEQ720917 UOM720917 UYI720917 VIE720917 VSA720917 WBW720917 WLS720917 WVO720917 A786453 JC786453 SY786453 ACU786453 AMQ786453 AWM786453 BGI786453 BQE786453 CAA786453 CJW786453 CTS786453 DDO786453 DNK786453 DXG786453 EHC786453 EQY786453 FAU786453 FKQ786453 FUM786453 GEI786453 GOE786453 GYA786453 HHW786453 HRS786453 IBO786453 ILK786453 IVG786453 JFC786453 JOY786453 JYU786453 KIQ786453 KSM786453 LCI786453 LME786453 LWA786453 MFW786453 MPS786453 MZO786453 NJK786453 NTG786453 ODC786453 OMY786453 OWU786453 PGQ786453 PQM786453 QAI786453 QKE786453 QUA786453 RDW786453 RNS786453 RXO786453 SHK786453 SRG786453 TBC786453 TKY786453 TUU786453 UEQ786453 UOM786453 UYI786453 VIE786453 VSA786453 WBW786453 WLS786453 WVO786453 A851989 JC851989 SY851989 ACU851989 AMQ851989 AWM851989 BGI851989 BQE851989 CAA851989 CJW851989 CTS851989 DDO851989 DNK851989 DXG851989 EHC851989 EQY851989 FAU851989 FKQ851989 FUM851989 GEI851989 GOE851989 GYA851989 HHW851989 HRS851989 IBO851989 ILK851989 IVG851989 JFC851989 JOY851989 JYU851989 KIQ851989 KSM851989 LCI851989 LME851989 LWA851989 MFW851989 MPS851989 MZO851989 NJK851989 NTG851989 ODC851989 OMY851989 OWU851989 PGQ851989 PQM851989 QAI851989 QKE851989 QUA851989 RDW851989 RNS851989 RXO851989 SHK851989 SRG851989 TBC851989 TKY851989 TUU851989 UEQ851989 UOM851989 UYI851989 VIE851989 VSA851989 WBW851989 WLS851989 WVO851989 A917525 JC917525 SY917525 ACU917525 AMQ917525 AWM917525 BGI917525 BQE917525 CAA917525 CJW917525 CTS917525 DDO917525 DNK917525 DXG917525 EHC917525 EQY917525 FAU917525 FKQ917525 FUM917525 GEI917525 GOE917525 GYA917525 HHW917525 HRS917525 IBO917525 ILK917525 IVG917525 JFC917525 JOY917525 JYU917525 KIQ917525 KSM917525 LCI917525 LME917525 LWA917525 MFW917525 MPS917525 MZO917525 NJK917525 NTG917525 ODC917525 OMY917525 OWU917525 PGQ917525 PQM917525 QAI917525 QKE917525 QUA917525 RDW917525 RNS917525 RXO917525 SHK917525 SRG917525 TBC917525 TKY917525 TUU917525 UEQ917525 UOM917525 UYI917525 VIE917525 VSA917525 WBW917525 WLS917525 WVO917525 A983061 JC983061 SY983061 ACU983061 AMQ983061 AWM983061 BGI983061 BQE983061 CAA983061 CJW983061 CTS983061 DDO983061 DNK983061 DXG983061 EHC983061 EQY983061 FAU983061 FKQ983061 FUM983061 GEI983061 GOE983061 GYA983061 HHW983061 HRS983061 IBO983061 ILK983061 IVG983061 JFC983061 JOY983061 JYU983061 KIQ983061 KSM983061 LCI983061 LME983061 LWA983061 MFW983061 MPS983061 MZO983061 NJK983061 NTG983061 ODC983061 OMY983061 OWU983061 PGQ983061 PQM983061 QAI983061 QKE983061 QUA983061 RDW983061 RNS983061 RXO983061 SHK983061 SRG983061 TBC983061 TKY983061 TUU983061 UEQ983061 UOM983061 UYI983061 VIE983061 VSA983061 WBW983061 WLS983061 A1 WVO1:WVO11 JC1:JC11 SY1:SY11 ACU1:ACU11 AMQ1:AMQ11 AWM1:AWM11 BGI1:BGI11 BQE1:BQE11 CAA1:CAA11 CJW1:CJW11 CTS1:CTS11 DDO1:DDO11 DNK1:DNK11 DXG1:DXG11 EHC1:EHC11 EQY1:EQY11 FAU1:FAU11 FKQ1:FKQ11 FUM1:FUM11 GEI1:GEI11 GOE1:GOE11 GYA1:GYA11 HHW1:HHW11 HRS1:HRS11 IBO1:IBO11 ILK1:ILK11 IVG1:IVG11 JFC1:JFC11 JOY1:JOY11 JYU1:JYU11 KIQ1:KIQ11 KSM1:KSM11 LCI1:LCI11 LME1:LME11 LWA1:LWA11 MFW1:MFW11 MPS1:MPS11 MZO1:MZO11 NJK1:NJK11 NTG1:NTG11 ODC1:ODC11 OMY1:OMY11 OWU1:OWU11 PGQ1:PGQ11 PQM1:PQM11 QAI1:QAI11 QKE1:QKE11 QUA1:QUA11 RDW1:RDW11 RNS1:RNS11 RXO1:RXO11 SHK1:SHK11 SRG1:SRG11 TBC1:TBC11 TKY1:TKY11 TUU1:TUU11 UEQ1:UEQ11 UOM1:UOM11 UYI1:UYI11 VIE1:VIE11 VSA1:VSA11 WBW1:WBW11 WLS1:WLS11 A6:A11">
      <formula1>0</formula1>
      <formula2>300</formula2>
    </dataValidation>
    <dataValidation type="textLength" errorStyle="information" allowBlank="1" showInputMessage="1" error="XLBVal:5=7.92380342564431E-02_x000d_&#10;" sqref="C73 JE73 TA73 ACW73 AMS73 AWO73 BGK73 BQG73 CAC73 CJY73 CTU73 DDQ73 DNM73 DXI73 EHE73 ERA73 FAW73 FKS73 FUO73 GEK73 GOG73 GYC73 HHY73 HRU73 IBQ73 ILM73 IVI73 JFE73 JPA73 JYW73 KIS73 KSO73 LCK73 LMG73 LWC73 MFY73 MPU73 MZQ73 NJM73 NTI73 ODE73 ONA73 OWW73 PGS73 PQO73 QAK73 QKG73 QUC73 RDY73 RNU73 RXQ73 SHM73 SRI73 TBE73 TLA73 TUW73 UES73 UOO73 UYK73 VIG73 VSC73 WBY73 WLU73 WVQ73 C65572 JE65572 TA65572 ACW65572 AMS65572 AWO65572 BGK65572 BQG65572 CAC65572 CJY65572 CTU65572 DDQ65572 DNM65572 DXI65572 EHE65572 ERA65572 FAW65572 FKS65572 FUO65572 GEK65572 GOG65572 GYC65572 HHY65572 HRU65572 IBQ65572 ILM65572 IVI65572 JFE65572 JPA65572 JYW65572 KIS65572 KSO65572 LCK65572 LMG65572 LWC65572 MFY65572 MPU65572 MZQ65572 NJM65572 NTI65572 ODE65572 ONA65572 OWW65572 PGS65572 PQO65572 QAK65572 QKG65572 QUC65572 RDY65572 RNU65572 RXQ65572 SHM65572 SRI65572 TBE65572 TLA65572 TUW65572 UES65572 UOO65572 UYK65572 VIG65572 VSC65572 WBY65572 WLU65572 WVQ65572 C131108 JE131108 TA131108 ACW131108 AMS131108 AWO131108 BGK131108 BQG131108 CAC131108 CJY131108 CTU131108 DDQ131108 DNM131108 DXI131108 EHE131108 ERA131108 FAW131108 FKS131108 FUO131108 GEK131108 GOG131108 GYC131108 HHY131108 HRU131108 IBQ131108 ILM131108 IVI131108 JFE131108 JPA131108 JYW131108 KIS131108 KSO131108 LCK131108 LMG131108 LWC131108 MFY131108 MPU131108 MZQ131108 NJM131108 NTI131108 ODE131108 ONA131108 OWW131108 PGS131108 PQO131108 QAK131108 QKG131108 QUC131108 RDY131108 RNU131108 RXQ131108 SHM131108 SRI131108 TBE131108 TLA131108 TUW131108 UES131108 UOO131108 UYK131108 VIG131108 VSC131108 WBY131108 WLU131108 WVQ131108 C196644 JE196644 TA196644 ACW196644 AMS196644 AWO196644 BGK196644 BQG196644 CAC196644 CJY196644 CTU196644 DDQ196644 DNM196644 DXI196644 EHE196644 ERA196644 FAW196644 FKS196644 FUO196644 GEK196644 GOG196644 GYC196644 HHY196644 HRU196644 IBQ196644 ILM196644 IVI196644 JFE196644 JPA196644 JYW196644 KIS196644 KSO196644 LCK196644 LMG196644 LWC196644 MFY196644 MPU196644 MZQ196644 NJM196644 NTI196644 ODE196644 ONA196644 OWW196644 PGS196644 PQO196644 QAK196644 QKG196644 QUC196644 RDY196644 RNU196644 RXQ196644 SHM196644 SRI196644 TBE196644 TLA196644 TUW196644 UES196644 UOO196644 UYK196644 VIG196644 VSC196644 WBY196644 WLU196644 WVQ196644 C262180 JE262180 TA262180 ACW262180 AMS262180 AWO262180 BGK262180 BQG262180 CAC262180 CJY262180 CTU262180 DDQ262180 DNM262180 DXI262180 EHE262180 ERA262180 FAW262180 FKS262180 FUO262180 GEK262180 GOG262180 GYC262180 HHY262180 HRU262180 IBQ262180 ILM262180 IVI262180 JFE262180 JPA262180 JYW262180 KIS262180 KSO262180 LCK262180 LMG262180 LWC262180 MFY262180 MPU262180 MZQ262180 NJM262180 NTI262180 ODE262180 ONA262180 OWW262180 PGS262180 PQO262180 QAK262180 QKG262180 QUC262180 RDY262180 RNU262180 RXQ262180 SHM262180 SRI262180 TBE262180 TLA262180 TUW262180 UES262180 UOO262180 UYK262180 VIG262180 VSC262180 WBY262180 WLU262180 WVQ262180 C327716 JE327716 TA327716 ACW327716 AMS327716 AWO327716 BGK327716 BQG327716 CAC327716 CJY327716 CTU327716 DDQ327716 DNM327716 DXI327716 EHE327716 ERA327716 FAW327716 FKS327716 FUO327716 GEK327716 GOG327716 GYC327716 HHY327716 HRU327716 IBQ327716 ILM327716 IVI327716 JFE327716 JPA327716 JYW327716 KIS327716 KSO327716 LCK327716 LMG327716 LWC327716 MFY327716 MPU327716 MZQ327716 NJM327716 NTI327716 ODE327716 ONA327716 OWW327716 PGS327716 PQO327716 QAK327716 QKG327716 QUC327716 RDY327716 RNU327716 RXQ327716 SHM327716 SRI327716 TBE327716 TLA327716 TUW327716 UES327716 UOO327716 UYK327716 VIG327716 VSC327716 WBY327716 WLU327716 WVQ327716 C393252 JE393252 TA393252 ACW393252 AMS393252 AWO393252 BGK393252 BQG393252 CAC393252 CJY393252 CTU393252 DDQ393252 DNM393252 DXI393252 EHE393252 ERA393252 FAW393252 FKS393252 FUO393252 GEK393252 GOG393252 GYC393252 HHY393252 HRU393252 IBQ393252 ILM393252 IVI393252 JFE393252 JPA393252 JYW393252 KIS393252 KSO393252 LCK393252 LMG393252 LWC393252 MFY393252 MPU393252 MZQ393252 NJM393252 NTI393252 ODE393252 ONA393252 OWW393252 PGS393252 PQO393252 QAK393252 QKG393252 QUC393252 RDY393252 RNU393252 RXQ393252 SHM393252 SRI393252 TBE393252 TLA393252 TUW393252 UES393252 UOO393252 UYK393252 VIG393252 VSC393252 WBY393252 WLU393252 WVQ393252 C458788 JE458788 TA458788 ACW458788 AMS458788 AWO458788 BGK458788 BQG458788 CAC458788 CJY458788 CTU458788 DDQ458788 DNM458788 DXI458788 EHE458788 ERA458788 FAW458788 FKS458788 FUO458788 GEK458788 GOG458788 GYC458788 HHY458788 HRU458788 IBQ458788 ILM458788 IVI458788 JFE458788 JPA458788 JYW458788 KIS458788 KSO458788 LCK458788 LMG458788 LWC458788 MFY458788 MPU458788 MZQ458788 NJM458788 NTI458788 ODE458788 ONA458788 OWW458788 PGS458788 PQO458788 QAK458788 QKG458788 QUC458788 RDY458788 RNU458788 RXQ458788 SHM458788 SRI458788 TBE458788 TLA458788 TUW458788 UES458788 UOO458788 UYK458788 VIG458788 VSC458788 WBY458788 WLU458788 WVQ458788 C524324 JE524324 TA524324 ACW524324 AMS524324 AWO524324 BGK524324 BQG524324 CAC524324 CJY524324 CTU524324 DDQ524324 DNM524324 DXI524324 EHE524324 ERA524324 FAW524324 FKS524324 FUO524324 GEK524324 GOG524324 GYC524324 HHY524324 HRU524324 IBQ524324 ILM524324 IVI524324 JFE524324 JPA524324 JYW524324 KIS524324 KSO524324 LCK524324 LMG524324 LWC524324 MFY524324 MPU524324 MZQ524324 NJM524324 NTI524324 ODE524324 ONA524324 OWW524324 PGS524324 PQO524324 QAK524324 QKG524324 QUC524324 RDY524324 RNU524324 RXQ524324 SHM524324 SRI524324 TBE524324 TLA524324 TUW524324 UES524324 UOO524324 UYK524324 VIG524324 VSC524324 WBY524324 WLU524324 WVQ524324 C589860 JE589860 TA589860 ACW589860 AMS589860 AWO589860 BGK589860 BQG589860 CAC589860 CJY589860 CTU589860 DDQ589860 DNM589860 DXI589860 EHE589860 ERA589860 FAW589860 FKS589860 FUO589860 GEK589860 GOG589860 GYC589860 HHY589860 HRU589860 IBQ589860 ILM589860 IVI589860 JFE589860 JPA589860 JYW589860 KIS589860 KSO589860 LCK589860 LMG589860 LWC589860 MFY589860 MPU589860 MZQ589860 NJM589860 NTI589860 ODE589860 ONA589860 OWW589860 PGS589860 PQO589860 QAK589860 QKG589860 QUC589860 RDY589860 RNU589860 RXQ589860 SHM589860 SRI589860 TBE589860 TLA589860 TUW589860 UES589860 UOO589860 UYK589860 VIG589860 VSC589860 WBY589860 WLU589860 WVQ589860 C655396 JE655396 TA655396 ACW655396 AMS655396 AWO655396 BGK655396 BQG655396 CAC655396 CJY655396 CTU655396 DDQ655396 DNM655396 DXI655396 EHE655396 ERA655396 FAW655396 FKS655396 FUO655396 GEK655396 GOG655396 GYC655396 HHY655396 HRU655396 IBQ655396 ILM655396 IVI655396 JFE655396 JPA655396 JYW655396 KIS655396 KSO655396 LCK655396 LMG655396 LWC655396 MFY655396 MPU655396 MZQ655396 NJM655396 NTI655396 ODE655396 ONA655396 OWW655396 PGS655396 PQO655396 QAK655396 QKG655396 QUC655396 RDY655396 RNU655396 RXQ655396 SHM655396 SRI655396 TBE655396 TLA655396 TUW655396 UES655396 UOO655396 UYK655396 VIG655396 VSC655396 WBY655396 WLU655396 WVQ655396 C720932 JE720932 TA720932 ACW720932 AMS720932 AWO720932 BGK720932 BQG720932 CAC720932 CJY720932 CTU720932 DDQ720932 DNM720932 DXI720932 EHE720932 ERA720932 FAW720932 FKS720932 FUO720932 GEK720932 GOG720932 GYC720932 HHY720932 HRU720932 IBQ720932 ILM720932 IVI720932 JFE720932 JPA720932 JYW720932 KIS720932 KSO720932 LCK720932 LMG720932 LWC720932 MFY720932 MPU720932 MZQ720932 NJM720932 NTI720932 ODE720932 ONA720932 OWW720932 PGS720932 PQO720932 QAK720932 QKG720932 QUC720932 RDY720932 RNU720932 RXQ720932 SHM720932 SRI720932 TBE720932 TLA720932 TUW720932 UES720932 UOO720932 UYK720932 VIG720932 VSC720932 WBY720932 WLU720932 WVQ720932 C786468 JE786468 TA786468 ACW786468 AMS786468 AWO786468 BGK786468 BQG786468 CAC786468 CJY786468 CTU786468 DDQ786468 DNM786468 DXI786468 EHE786468 ERA786468 FAW786468 FKS786468 FUO786468 GEK786468 GOG786468 GYC786468 HHY786468 HRU786468 IBQ786468 ILM786468 IVI786468 JFE786468 JPA786468 JYW786468 KIS786468 KSO786468 LCK786468 LMG786468 LWC786468 MFY786468 MPU786468 MZQ786468 NJM786468 NTI786468 ODE786468 ONA786468 OWW786468 PGS786468 PQO786468 QAK786468 QKG786468 QUC786468 RDY786468 RNU786468 RXQ786468 SHM786468 SRI786468 TBE786468 TLA786468 TUW786468 UES786468 UOO786468 UYK786468 VIG786468 VSC786468 WBY786468 WLU786468 WVQ786468 C852004 JE852004 TA852004 ACW852004 AMS852004 AWO852004 BGK852004 BQG852004 CAC852004 CJY852004 CTU852004 DDQ852004 DNM852004 DXI852004 EHE852004 ERA852004 FAW852004 FKS852004 FUO852004 GEK852004 GOG852004 GYC852004 HHY852004 HRU852004 IBQ852004 ILM852004 IVI852004 JFE852004 JPA852004 JYW852004 KIS852004 KSO852004 LCK852004 LMG852004 LWC852004 MFY852004 MPU852004 MZQ852004 NJM852004 NTI852004 ODE852004 ONA852004 OWW852004 PGS852004 PQO852004 QAK852004 QKG852004 QUC852004 RDY852004 RNU852004 RXQ852004 SHM852004 SRI852004 TBE852004 TLA852004 TUW852004 UES852004 UOO852004 UYK852004 VIG852004 VSC852004 WBY852004 WLU852004 WVQ852004 C917540 JE917540 TA917540 ACW917540 AMS917540 AWO917540 BGK917540 BQG917540 CAC917540 CJY917540 CTU917540 DDQ917540 DNM917540 DXI917540 EHE917540 ERA917540 FAW917540 FKS917540 FUO917540 GEK917540 GOG917540 GYC917540 HHY917540 HRU917540 IBQ917540 ILM917540 IVI917540 JFE917540 JPA917540 JYW917540 KIS917540 KSO917540 LCK917540 LMG917540 LWC917540 MFY917540 MPU917540 MZQ917540 NJM917540 NTI917540 ODE917540 ONA917540 OWW917540 PGS917540 PQO917540 QAK917540 QKG917540 QUC917540 RDY917540 RNU917540 RXQ917540 SHM917540 SRI917540 TBE917540 TLA917540 TUW917540 UES917540 UOO917540 UYK917540 VIG917540 VSC917540 WBY917540 WLU917540 WVQ917540 C983076 JE983076 TA983076 ACW983076 AMS983076 AWO983076 BGK983076 BQG983076 CAC983076 CJY983076 CTU983076 DDQ983076 DNM983076 DXI983076 EHE983076 ERA983076 FAW983076 FKS983076 FUO983076 GEK983076 GOG983076 GYC983076 HHY983076 HRU983076 IBQ983076 ILM983076 IVI983076 JFE983076 JPA983076 JYW983076 KIS983076 KSO983076 LCK983076 LMG983076 LWC983076 MFY983076 MPU983076 MZQ983076 NJM983076 NTI983076 ODE983076 ONA983076 OWW983076 PGS983076 PQO983076 QAK983076 QKG983076 QUC983076 RDY983076 RNU983076 RXQ983076 SHM983076 SRI983076 TBE983076 TLA983076 TUW983076 UES983076 UOO983076 UYK983076 VIG983076 VSC983076 WBY983076 WLU983076 WVQ983076 C31 JE31 TA31 ACW31 AMS31 AWO31 BGK31 BQG31 CAC31 CJY31 CTU31 DDQ31 DNM31 DXI31 EHE31 ERA31 FAW31 FKS31 FUO31 GEK31 GOG31 GYC31 HHY31 HRU31 IBQ31 ILM31 IVI31 JFE31 JPA31 JYW31 KIS31 KSO31 LCK31 LMG31 LWC31 MFY31 MPU31 MZQ31 NJM31 NTI31 ODE31 ONA31 OWW31 PGS31 PQO31 QAK31 QKG31 QUC31 RDY31 RNU31 RXQ31 SHM31 SRI31 TBE31 TLA31 TUW31 UES31 UOO31 UYK31 VIG31 VSC31 WBY31 WLU31 WVQ31">
      <formula1>0</formula1>
      <formula2>10000</formula2>
    </dataValidation>
    <dataValidation type="textLength" errorStyle="information" allowBlank="1" showInputMessage="1" error="XLBVal:5=2475_x000d_&#10;" sqref="A73 JD73 SZ73 ACV73 AMR73 AWN73 BGJ73 BQF73 CAB73 CJX73 CTT73 DDP73 DNL73 DXH73 EHD73 EQZ73 FAV73 FKR73 FUN73 GEJ73 GOF73 GYB73 HHX73 HRT73 IBP73 ILL73 IVH73 JFD73 JOZ73 JYV73 KIR73 KSN73 LCJ73 LMF73 LWB73 MFX73 MPT73 MZP73 NJL73 NTH73 ODD73 OMZ73 OWV73 PGR73 PQN73 QAJ73 QKF73 QUB73 RDX73 RNT73 RXP73 SHL73 SRH73 TBD73 TKZ73 TUV73 UER73 UON73 UYJ73 VIF73 VSB73 WBX73 WLT73 WVP73 B65572 JD65572 SZ65572 ACV65572 AMR65572 AWN65572 BGJ65572 BQF65572 CAB65572 CJX65572 CTT65572 DDP65572 DNL65572 DXH65572 EHD65572 EQZ65572 FAV65572 FKR65572 FUN65572 GEJ65572 GOF65572 GYB65572 HHX65572 HRT65572 IBP65572 ILL65572 IVH65572 JFD65572 JOZ65572 JYV65572 KIR65572 KSN65572 LCJ65572 LMF65572 LWB65572 MFX65572 MPT65572 MZP65572 NJL65572 NTH65572 ODD65572 OMZ65572 OWV65572 PGR65572 PQN65572 QAJ65572 QKF65572 QUB65572 RDX65572 RNT65572 RXP65572 SHL65572 SRH65572 TBD65572 TKZ65572 TUV65572 UER65572 UON65572 UYJ65572 VIF65572 VSB65572 WBX65572 WLT65572 WVP65572 B131108 JD131108 SZ131108 ACV131108 AMR131108 AWN131108 BGJ131108 BQF131108 CAB131108 CJX131108 CTT131108 DDP131108 DNL131108 DXH131108 EHD131108 EQZ131108 FAV131108 FKR131108 FUN131108 GEJ131108 GOF131108 GYB131108 HHX131108 HRT131108 IBP131108 ILL131108 IVH131108 JFD131108 JOZ131108 JYV131108 KIR131108 KSN131108 LCJ131108 LMF131108 LWB131108 MFX131108 MPT131108 MZP131108 NJL131108 NTH131108 ODD131108 OMZ131108 OWV131108 PGR131108 PQN131108 QAJ131108 QKF131108 QUB131108 RDX131108 RNT131108 RXP131108 SHL131108 SRH131108 TBD131108 TKZ131108 TUV131108 UER131108 UON131108 UYJ131108 VIF131108 VSB131108 WBX131108 WLT131108 WVP131108 B196644 JD196644 SZ196644 ACV196644 AMR196644 AWN196644 BGJ196644 BQF196644 CAB196644 CJX196644 CTT196644 DDP196644 DNL196644 DXH196644 EHD196644 EQZ196644 FAV196644 FKR196644 FUN196644 GEJ196644 GOF196644 GYB196644 HHX196644 HRT196644 IBP196644 ILL196644 IVH196644 JFD196644 JOZ196644 JYV196644 KIR196644 KSN196644 LCJ196644 LMF196644 LWB196644 MFX196644 MPT196644 MZP196644 NJL196644 NTH196644 ODD196644 OMZ196644 OWV196644 PGR196644 PQN196644 QAJ196644 QKF196644 QUB196644 RDX196644 RNT196644 RXP196644 SHL196644 SRH196644 TBD196644 TKZ196644 TUV196644 UER196644 UON196644 UYJ196644 VIF196644 VSB196644 WBX196644 WLT196644 WVP196644 B262180 JD262180 SZ262180 ACV262180 AMR262180 AWN262180 BGJ262180 BQF262180 CAB262180 CJX262180 CTT262180 DDP262180 DNL262180 DXH262180 EHD262180 EQZ262180 FAV262180 FKR262180 FUN262180 GEJ262180 GOF262180 GYB262180 HHX262180 HRT262180 IBP262180 ILL262180 IVH262180 JFD262180 JOZ262180 JYV262180 KIR262180 KSN262180 LCJ262180 LMF262180 LWB262180 MFX262180 MPT262180 MZP262180 NJL262180 NTH262180 ODD262180 OMZ262180 OWV262180 PGR262180 PQN262180 QAJ262180 QKF262180 QUB262180 RDX262180 RNT262180 RXP262180 SHL262180 SRH262180 TBD262180 TKZ262180 TUV262180 UER262180 UON262180 UYJ262180 VIF262180 VSB262180 WBX262180 WLT262180 WVP262180 B327716 JD327716 SZ327716 ACV327716 AMR327716 AWN327716 BGJ327716 BQF327716 CAB327716 CJX327716 CTT327716 DDP327716 DNL327716 DXH327716 EHD327716 EQZ327716 FAV327716 FKR327716 FUN327716 GEJ327716 GOF327716 GYB327716 HHX327716 HRT327716 IBP327716 ILL327716 IVH327716 JFD327716 JOZ327716 JYV327716 KIR327716 KSN327716 LCJ327716 LMF327716 LWB327716 MFX327716 MPT327716 MZP327716 NJL327716 NTH327716 ODD327716 OMZ327716 OWV327716 PGR327716 PQN327716 QAJ327716 QKF327716 QUB327716 RDX327716 RNT327716 RXP327716 SHL327716 SRH327716 TBD327716 TKZ327716 TUV327716 UER327716 UON327716 UYJ327716 VIF327716 VSB327716 WBX327716 WLT327716 WVP327716 B393252 JD393252 SZ393252 ACV393252 AMR393252 AWN393252 BGJ393252 BQF393252 CAB393252 CJX393252 CTT393252 DDP393252 DNL393252 DXH393252 EHD393252 EQZ393252 FAV393252 FKR393252 FUN393252 GEJ393252 GOF393252 GYB393252 HHX393252 HRT393252 IBP393252 ILL393252 IVH393252 JFD393252 JOZ393252 JYV393252 KIR393252 KSN393252 LCJ393252 LMF393252 LWB393252 MFX393252 MPT393252 MZP393252 NJL393252 NTH393252 ODD393252 OMZ393252 OWV393252 PGR393252 PQN393252 QAJ393252 QKF393252 QUB393252 RDX393252 RNT393252 RXP393252 SHL393252 SRH393252 TBD393252 TKZ393252 TUV393252 UER393252 UON393252 UYJ393252 VIF393252 VSB393252 WBX393252 WLT393252 WVP393252 B458788 JD458788 SZ458788 ACV458788 AMR458788 AWN458788 BGJ458788 BQF458788 CAB458788 CJX458788 CTT458788 DDP458788 DNL458788 DXH458788 EHD458788 EQZ458788 FAV458788 FKR458788 FUN458788 GEJ458788 GOF458788 GYB458788 HHX458788 HRT458788 IBP458788 ILL458788 IVH458788 JFD458788 JOZ458788 JYV458788 KIR458788 KSN458788 LCJ458788 LMF458788 LWB458788 MFX458788 MPT458788 MZP458788 NJL458788 NTH458788 ODD458788 OMZ458788 OWV458788 PGR458788 PQN458788 QAJ458788 QKF458788 QUB458788 RDX458788 RNT458788 RXP458788 SHL458788 SRH458788 TBD458788 TKZ458788 TUV458788 UER458788 UON458788 UYJ458788 VIF458788 VSB458788 WBX458788 WLT458788 WVP458788 B524324 JD524324 SZ524324 ACV524324 AMR524324 AWN524324 BGJ524324 BQF524324 CAB524324 CJX524324 CTT524324 DDP524324 DNL524324 DXH524324 EHD524324 EQZ524324 FAV524324 FKR524324 FUN524324 GEJ524324 GOF524324 GYB524324 HHX524324 HRT524324 IBP524324 ILL524324 IVH524324 JFD524324 JOZ524324 JYV524324 KIR524324 KSN524324 LCJ524324 LMF524324 LWB524324 MFX524324 MPT524324 MZP524324 NJL524324 NTH524324 ODD524324 OMZ524324 OWV524324 PGR524324 PQN524324 QAJ524324 QKF524324 QUB524324 RDX524324 RNT524324 RXP524324 SHL524324 SRH524324 TBD524324 TKZ524324 TUV524324 UER524324 UON524324 UYJ524324 VIF524324 VSB524324 WBX524324 WLT524324 WVP524324 B589860 JD589860 SZ589860 ACV589860 AMR589860 AWN589860 BGJ589860 BQF589860 CAB589860 CJX589860 CTT589860 DDP589860 DNL589860 DXH589860 EHD589860 EQZ589860 FAV589860 FKR589860 FUN589860 GEJ589860 GOF589860 GYB589860 HHX589860 HRT589860 IBP589860 ILL589860 IVH589860 JFD589860 JOZ589860 JYV589860 KIR589860 KSN589860 LCJ589860 LMF589860 LWB589860 MFX589860 MPT589860 MZP589860 NJL589860 NTH589860 ODD589860 OMZ589860 OWV589860 PGR589860 PQN589860 QAJ589860 QKF589860 QUB589860 RDX589860 RNT589860 RXP589860 SHL589860 SRH589860 TBD589860 TKZ589860 TUV589860 UER589860 UON589860 UYJ589860 VIF589860 VSB589860 WBX589860 WLT589860 WVP589860 B655396 JD655396 SZ655396 ACV655396 AMR655396 AWN655396 BGJ655396 BQF655396 CAB655396 CJX655396 CTT655396 DDP655396 DNL655396 DXH655396 EHD655396 EQZ655396 FAV655396 FKR655396 FUN655396 GEJ655396 GOF655396 GYB655396 HHX655396 HRT655396 IBP655396 ILL655396 IVH655396 JFD655396 JOZ655396 JYV655396 KIR655396 KSN655396 LCJ655396 LMF655396 LWB655396 MFX655396 MPT655396 MZP655396 NJL655396 NTH655396 ODD655396 OMZ655396 OWV655396 PGR655396 PQN655396 QAJ655396 QKF655396 QUB655396 RDX655396 RNT655396 RXP655396 SHL655396 SRH655396 TBD655396 TKZ655396 TUV655396 UER655396 UON655396 UYJ655396 VIF655396 VSB655396 WBX655396 WLT655396 WVP655396 B720932 JD720932 SZ720932 ACV720932 AMR720932 AWN720932 BGJ720932 BQF720932 CAB720932 CJX720932 CTT720932 DDP720932 DNL720932 DXH720932 EHD720932 EQZ720932 FAV720932 FKR720932 FUN720932 GEJ720932 GOF720932 GYB720932 HHX720932 HRT720932 IBP720932 ILL720932 IVH720932 JFD720932 JOZ720932 JYV720932 KIR720932 KSN720932 LCJ720932 LMF720932 LWB720932 MFX720932 MPT720932 MZP720932 NJL720932 NTH720932 ODD720932 OMZ720932 OWV720932 PGR720932 PQN720932 QAJ720932 QKF720932 QUB720932 RDX720932 RNT720932 RXP720932 SHL720932 SRH720932 TBD720932 TKZ720932 TUV720932 UER720932 UON720932 UYJ720932 VIF720932 VSB720932 WBX720932 WLT720932 WVP720932 B786468 JD786468 SZ786468 ACV786468 AMR786468 AWN786468 BGJ786468 BQF786468 CAB786468 CJX786468 CTT786468 DDP786468 DNL786468 DXH786468 EHD786468 EQZ786468 FAV786468 FKR786468 FUN786468 GEJ786468 GOF786468 GYB786468 HHX786468 HRT786468 IBP786468 ILL786468 IVH786468 JFD786468 JOZ786468 JYV786468 KIR786468 KSN786468 LCJ786468 LMF786468 LWB786468 MFX786468 MPT786468 MZP786468 NJL786468 NTH786468 ODD786468 OMZ786468 OWV786468 PGR786468 PQN786468 QAJ786468 QKF786468 QUB786468 RDX786468 RNT786468 RXP786468 SHL786468 SRH786468 TBD786468 TKZ786468 TUV786468 UER786468 UON786468 UYJ786468 VIF786468 VSB786468 WBX786468 WLT786468 WVP786468 B852004 JD852004 SZ852004 ACV852004 AMR852004 AWN852004 BGJ852004 BQF852004 CAB852004 CJX852004 CTT852004 DDP852004 DNL852004 DXH852004 EHD852004 EQZ852004 FAV852004 FKR852004 FUN852004 GEJ852004 GOF852004 GYB852004 HHX852004 HRT852004 IBP852004 ILL852004 IVH852004 JFD852004 JOZ852004 JYV852004 KIR852004 KSN852004 LCJ852004 LMF852004 LWB852004 MFX852004 MPT852004 MZP852004 NJL852004 NTH852004 ODD852004 OMZ852004 OWV852004 PGR852004 PQN852004 QAJ852004 QKF852004 QUB852004 RDX852004 RNT852004 RXP852004 SHL852004 SRH852004 TBD852004 TKZ852004 TUV852004 UER852004 UON852004 UYJ852004 VIF852004 VSB852004 WBX852004 WLT852004 WVP852004 B917540 JD917540 SZ917540 ACV917540 AMR917540 AWN917540 BGJ917540 BQF917540 CAB917540 CJX917540 CTT917540 DDP917540 DNL917540 DXH917540 EHD917540 EQZ917540 FAV917540 FKR917540 FUN917540 GEJ917540 GOF917540 GYB917540 HHX917540 HRT917540 IBP917540 ILL917540 IVH917540 JFD917540 JOZ917540 JYV917540 KIR917540 KSN917540 LCJ917540 LMF917540 LWB917540 MFX917540 MPT917540 MZP917540 NJL917540 NTH917540 ODD917540 OMZ917540 OWV917540 PGR917540 PQN917540 QAJ917540 QKF917540 QUB917540 RDX917540 RNT917540 RXP917540 SHL917540 SRH917540 TBD917540 TKZ917540 TUV917540 UER917540 UON917540 UYJ917540 VIF917540 VSB917540 WBX917540 WLT917540 WVP917540 B983076 JD983076 SZ983076 ACV983076 AMR983076 AWN983076 BGJ983076 BQF983076 CAB983076 CJX983076 CTT983076 DDP983076 DNL983076 DXH983076 EHD983076 EQZ983076 FAV983076 FKR983076 FUN983076 GEJ983076 GOF983076 GYB983076 HHX983076 HRT983076 IBP983076 ILL983076 IVH983076 JFD983076 JOZ983076 JYV983076 KIR983076 KSN983076 LCJ983076 LMF983076 LWB983076 MFX983076 MPT983076 MZP983076 NJL983076 NTH983076 ODD983076 OMZ983076 OWV983076 PGR983076 PQN983076 QAJ983076 QKF983076 QUB983076 RDX983076 RNT983076 RXP983076 SHL983076 SRH983076 TBD983076 TKZ983076 TUV983076 UER983076 UON983076 UYJ983076 VIF983076 VSB983076 WBX983076 WLT983076 WVP983076 A31 JD31 SZ31 ACV31 AMR31 AWN31 BGJ31 BQF31 CAB31 CJX31 CTT31 DDP31 DNL31 DXH31 EHD31 EQZ31 FAV31 FKR31 FUN31 GEJ31 GOF31 GYB31 HHX31 HRT31 IBP31 ILL31 IVH31 JFD31 JOZ31 JYV31 KIR31 KSN31 LCJ31 LMF31 LWB31 MFX31 MPT31 MZP31 NJL31 NTH31 ODD31 OMZ31 OWV31 PGR31 PQN31 QAJ31 QKF31 QUB31 RDX31 RNT31 RXP31 SHL31 SRH31 TBD31 TKZ31 TUV31 UER31 UON31 UYJ31 VIF31 VSB31 WBX31 WLT31 WVP31">
      <formula1>0</formula1>
      <formula2>10000</formula2>
    </dataValidation>
    <dataValidation type="textLength" errorStyle="information" allowBlank="1" showInputMessage="1" error="XLBVal:5=0.203926925266523_x000d_&#10;" sqref="C65571 JE65571 TA65571 ACW65571 AMS65571 AWO65571 BGK65571 BQG65571 CAC65571 CJY65571 CTU65571 DDQ65571 DNM65571 DXI65571 EHE65571 ERA65571 FAW65571 FKS65571 FUO65571 GEK65571 GOG65571 GYC65571 HHY65571 HRU65571 IBQ65571 ILM65571 IVI65571 JFE65571 JPA65571 JYW65571 KIS65571 KSO65571 LCK65571 LMG65571 LWC65571 MFY65571 MPU65571 MZQ65571 NJM65571 NTI65571 ODE65571 ONA65571 OWW65571 PGS65571 PQO65571 QAK65571 QKG65571 QUC65571 RDY65571 RNU65571 RXQ65571 SHM65571 SRI65571 TBE65571 TLA65571 TUW65571 UES65571 UOO65571 UYK65571 VIG65571 VSC65571 WBY65571 WLU65571 WVQ65571 C131107 JE131107 TA131107 ACW131107 AMS131107 AWO131107 BGK131107 BQG131107 CAC131107 CJY131107 CTU131107 DDQ131107 DNM131107 DXI131107 EHE131107 ERA131107 FAW131107 FKS131107 FUO131107 GEK131107 GOG131107 GYC131107 HHY131107 HRU131107 IBQ131107 ILM131107 IVI131107 JFE131107 JPA131107 JYW131107 KIS131107 KSO131107 LCK131107 LMG131107 LWC131107 MFY131107 MPU131107 MZQ131107 NJM131107 NTI131107 ODE131107 ONA131107 OWW131107 PGS131107 PQO131107 QAK131107 QKG131107 QUC131107 RDY131107 RNU131107 RXQ131107 SHM131107 SRI131107 TBE131107 TLA131107 TUW131107 UES131107 UOO131107 UYK131107 VIG131107 VSC131107 WBY131107 WLU131107 WVQ131107 C196643 JE196643 TA196643 ACW196643 AMS196643 AWO196643 BGK196643 BQG196643 CAC196643 CJY196643 CTU196643 DDQ196643 DNM196643 DXI196643 EHE196643 ERA196643 FAW196643 FKS196643 FUO196643 GEK196643 GOG196643 GYC196643 HHY196643 HRU196643 IBQ196643 ILM196643 IVI196643 JFE196643 JPA196643 JYW196643 KIS196643 KSO196643 LCK196643 LMG196643 LWC196643 MFY196643 MPU196643 MZQ196643 NJM196643 NTI196643 ODE196643 ONA196643 OWW196643 PGS196643 PQO196643 QAK196643 QKG196643 QUC196643 RDY196643 RNU196643 RXQ196643 SHM196643 SRI196643 TBE196643 TLA196643 TUW196643 UES196643 UOO196643 UYK196643 VIG196643 VSC196643 WBY196643 WLU196643 WVQ196643 C262179 JE262179 TA262179 ACW262179 AMS262179 AWO262179 BGK262179 BQG262179 CAC262179 CJY262179 CTU262179 DDQ262179 DNM262179 DXI262179 EHE262179 ERA262179 FAW262179 FKS262179 FUO262179 GEK262179 GOG262179 GYC262179 HHY262179 HRU262179 IBQ262179 ILM262179 IVI262179 JFE262179 JPA262179 JYW262179 KIS262179 KSO262179 LCK262179 LMG262179 LWC262179 MFY262179 MPU262179 MZQ262179 NJM262179 NTI262179 ODE262179 ONA262179 OWW262179 PGS262179 PQO262179 QAK262179 QKG262179 QUC262179 RDY262179 RNU262179 RXQ262179 SHM262179 SRI262179 TBE262179 TLA262179 TUW262179 UES262179 UOO262179 UYK262179 VIG262179 VSC262179 WBY262179 WLU262179 WVQ262179 C327715 JE327715 TA327715 ACW327715 AMS327715 AWO327715 BGK327715 BQG327715 CAC327715 CJY327715 CTU327715 DDQ327715 DNM327715 DXI327715 EHE327715 ERA327715 FAW327715 FKS327715 FUO327715 GEK327715 GOG327715 GYC327715 HHY327715 HRU327715 IBQ327715 ILM327715 IVI327715 JFE327715 JPA327715 JYW327715 KIS327715 KSO327715 LCK327715 LMG327715 LWC327715 MFY327715 MPU327715 MZQ327715 NJM327715 NTI327715 ODE327715 ONA327715 OWW327715 PGS327715 PQO327715 QAK327715 QKG327715 QUC327715 RDY327715 RNU327715 RXQ327715 SHM327715 SRI327715 TBE327715 TLA327715 TUW327715 UES327715 UOO327715 UYK327715 VIG327715 VSC327715 WBY327715 WLU327715 WVQ327715 C393251 JE393251 TA393251 ACW393251 AMS393251 AWO393251 BGK393251 BQG393251 CAC393251 CJY393251 CTU393251 DDQ393251 DNM393251 DXI393251 EHE393251 ERA393251 FAW393251 FKS393251 FUO393251 GEK393251 GOG393251 GYC393251 HHY393251 HRU393251 IBQ393251 ILM393251 IVI393251 JFE393251 JPA393251 JYW393251 KIS393251 KSO393251 LCK393251 LMG393251 LWC393251 MFY393251 MPU393251 MZQ393251 NJM393251 NTI393251 ODE393251 ONA393251 OWW393251 PGS393251 PQO393251 QAK393251 QKG393251 QUC393251 RDY393251 RNU393251 RXQ393251 SHM393251 SRI393251 TBE393251 TLA393251 TUW393251 UES393251 UOO393251 UYK393251 VIG393251 VSC393251 WBY393251 WLU393251 WVQ393251 C458787 JE458787 TA458787 ACW458787 AMS458787 AWO458787 BGK458787 BQG458787 CAC458787 CJY458787 CTU458787 DDQ458787 DNM458787 DXI458787 EHE458787 ERA458787 FAW458787 FKS458787 FUO458787 GEK458787 GOG458787 GYC458787 HHY458787 HRU458787 IBQ458787 ILM458787 IVI458787 JFE458787 JPA458787 JYW458787 KIS458787 KSO458787 LCK458787 LMG458787 LWC458787 MFY458787 MPU458787 MZQ458787 NJM458787 NTI458787 ODE458787 ONA458787 OWW458787 PGS458787 PQO458787 QAK458787 QKG458787 QUC458787 RDY458787 RNU458787 RXQ458787 SHM458787 SRI458787 TBE458787 TLA458787 TUW458787 UES458787 UOO458787 UYK458787 VIG458787 VSC458787 WBY458787 WLU458787 WVQ458787 C524323 JE524323 TA524323 ACW524323 AMS524323 AWO524323 BGK524323 BQG524323 CAC524323 CJY524323 CTU524323 DDQ524323 DNM524323 DXI524323 EHE524323 ERA524323 FAW524323 FKS524323 FUO524323 GEK524323 GOG524323 GYC524323 HHY524323 HRU524323 IBQ524323 ILM524323 IVI524323 JFE524323 JPA524323 JYW524323 KIS524323 KSO524323 LCK524323 LMG524323 LWC524323 MFY524323 MPU524323 MZQ524323 NJM524323 NTI524323 ODE524323 ONA524323 OWW524323 PGS524323 PQO524323 QAK524323 QKG524323 QUC524323 RDY524323 RNU524323 RXQ524323 SHM524323 SRI524323 TBE524323 TLA524323 TUW524323 UES524323 UOO524323 UYK524323 VIG524323 VSC524323 WBY524323 WLU524323 WVQ524323 C589859 JE589859 TA589859 ACW589859 AMS589859 AWO589859 BGK589859 BQG589859 CAC589859 CJY589859 CTU589859 DDQ589859 DNM589859 DXI589859 EHE589859 ERA589859 FAW589859 FKS589859 FUO589859 GEK589859 GOG589859 GYC589859 HHY589859 HRU589859 IBQ589859 ILM589859 IVI589859 JFE589859 JPA589859 JYW589859 KIS589859 KSO589859 LCK589859 LMG589859 LWC589859 MFY589859 MPU589859 MZQ589859 NJM589859 NTI589859 ODE589859 ONA589859 OWW589859 PGS589859 PQO589859 QAK589859 QKG589859 QUC589859 RDY589859 RNU589859 RXQ589859 SHM589859 SRI589859 TBE589859 TLA589859 TUW589859 UES589859 UOO589859 UYK589859 VIG589859 VSC589859 WBY589859 WLU589859 WVQ589859 C655395 JE655395 TA655395 ACW655395 AMS655395 AWO655395 BGK655395 BQG655395 CAC655395 CJY655395 CTU655395 DDQ655395 DNM655395 DXI655395 EHE655395 ERA655395 FAW655395 FKS655395 FUO655395 GEK655395 GOG655395 GYC655395 HHY655395 HRU655395 IBQ655395 ILM655395 IVI655395 JFE655395 JPA655395 JYW655395 KIS655395 KSO655395 LCK655395 LMG655395 LWC655395 MFY655395 MPU655395 MZQ655395 NJM655395 NTI655395 ODE655395 ONA655395 OWW655395 PGS655395 PQO655395 QAK655395 QKG655395 QUC655395 RDY655395 RNU655395 RXQ655395 SHM655395 SRI655395 TBE655395 TLA655395 TUW655395 UES655395 UOO655395 UYK655395 VIG655395 VSC655395 WBY655395 WLU655395 WVQ655395 C720931 JE720931 TA720931 ACW720931 AMS720931 AWO720931 BGK720931 BQG720931 CAC720931 CJY720931 CTU720931 DDQ720931 DNM720931 DXI720931 EHE720931 ERA720931 FAW720931 FKS720931 FUO720931 GEK720931 GOG720931 GYC720931 HHY720931 HRU720931 IBQ720931 ILM720931 IVI720931 JFE720931 JPA720931 JYW720931 KIS720931 KSO720931 LCK720931 LMG720931 LWC720931 MFY720931 MPU720931 MZQ720931 NJM720931 NTI720931 ODE720931 ONA720931 OWW720931 PGS720931 PQO720931 QAK720931 QKG720931 QUC720931 RDY720931 RNU720931 RXQ720931 SHM720931 SRI720931 TBE720931 TLA720931 TUW720931 UES720931 UOO720931 UYK720931 VIG720931 VSC720931 WBY720931 WLU720931 WVQ720931 C786467 JE786467 TA786467 ACW786467 AMS786467 AWO786467 BGK786467 BQG786467 CAC786467 CJY786467 CTU786467 DDQ786467 DNM786467 DXI786467 EHE786467 ERA786467 FAW786467 FKS786467 FUO786467 GEK786467 GOG786467 GYC786467 HHY786467 HRU786467 IBQ786467 ILM786467 IVI786467 JFE786467 JPA786467 JYW786467 KIS786467 KSO786467 LCK786467 LMG786467 LWC786467 MFY786467 MPU786467 MZQ786467 NJM786467 NTI786467 ODE786467 ONA786467 OWW786467 PGS786467 PQO786467 QAK786467 QKG786467 QUC786467 RDY786467 RNU786467 RXQ786467 SHM786467 SRI786467 TBE786467 TLA786467 TUW786467 UES786467 UOO786467 UYK786467 VIG786467 VSC786467 WBY786467 WLU786467 WVQ786467 C852003 JE852003 TA852003 ACW852003 AMS852003 AWO852003 BGK852003 BQG852003 CAC852003 CJY852003 CTU852003 DDQ852003 DNM852003 DXI852003 EHE852003 ERA852003 FAW852003 FKS852003 FUO852003 GEK852003 GOG852003 GYC852003 HHY852003 HRU852003 IBQ852003 ILM852003 IVI852003 JFE852003 JPA852003 JYW852003 KIS852003 KSO852003 LCK852003 LMG852003 LWC852003 MFY852003 MPU852003 MZQ852003 NJM852003 NTI852003 ODE852003 ONA852003 OWW852003 PGS852003 PQO852003 QAK852003 QKG852003 QUC852003 RDY852003 RNU852003 RXQ852003 SHM852003 SRI852003 TBE852003 TLA852003 TUW852003 UES852003 UOO852003 UYK852003 VIG852003 VSC852003 WBY852003 WLU852003 WVQ852003 C917539 JE917539 TA917539 ACW917539 AMS917539 AWO917539 BGK917539 BQG917539 CAC917539 CJY917539 CTU917539 DDQ917539 DNM917539 DXI917539 EHE917539 ERA917539 FAW917539 FKS917539 FUO917539 GEK917539 GOG917539 GYC917539 HHY917539 HRU917539 IBQ917539 ILM917539 IVI917539 JFE917539 JPA917539 JYW917539 KIS917539 KSO917539 LCK917539 LMG917539 LWC917539 MFY917539 MPU917539 MZQ917539 NJM917539 NTI917539 ODE917539 ONA917539 OWW917539 PGS917539 PQO917539 QAK917539 QKG917539 QUC917539 RDY917539 RNU917539 RXQ917539 SHM917539 SRI917539 TBE917539 TLA917539 TUW917539 UES917539 UOO917539 UYK917539 VIG917539 VSC917539 WBY917539 WLU917539 WVQ917539 C983075 JE983075 TA983075 ACW983075 AMS983075 AWO983075 BGK983075 BQG983075 CAC983075 CJY983075 CTU983075 DDQ983075 DNM983075 DXI983075 EHE983075 ERA983075 FAW983075 FKS983075 FUO983075 GEK983075 GOG983075 GYC983075 HHY983075 HRU983075 IBQ983075 ILM983075 IVI983075 JFE983075 JPA983075 JYW983075 KIS983075 KSO983075 LCK983075 LMG983075 LWC983075 MFY983075 MPU983075 MZQ983075 NJM983075 NTI983075 ODE983075 ONA983075 OWW983075 PGS983075 PQO983075 QAK983075 QKG983075 QUC983075 RDY983075 RNU983075 RXQ983075 SHM983075 SRI983075 TBE983075 TLA983075 TUW983075 UES983075 UOO983075 UYK983075 VIG983075 VSC983075 WBY983075 WLU983075 WVQ983075">
      <formula1>0</formula1>
      <formula2>10000</formula2>
    </dataValidation>
    <dataValidation type="textLength" errorStyle="information" allowBlank="1" showInputMessage="1" error="XLBVal:5=133200_x000d_&#10;" sqref="B65571 JD65571 SZ65571 ACV65571 AMR65571 AWN65571 BGJ65571 BQF65571 CAB65571 CJX65571 CTT65571 DDP65571 DNL65571 DXH65571 EHD65571 EQZ65571 FAV65571 FKR65571 FUN65571 GEJ65571 GOF65571 GYB65571 HHX65571 HRT65571 IBP65571 ILL65571 IVH65571 JFD65571 JOZ65571 JYV65571 KIR65571 KSN65571 LCJ65571 LMF65571 LWB65571 MFX65571 MPT65571 MZP65571 NJL65571 NTH65571 ODD65571 OMZ65571 OWV65571 PGR65571 PQN65571 QAJ65571 QKF65571 QUB65571 RDX65571 RNT65571 RXP65571 SHL65571 SRH65571 TBD65571 TKZ65571 TUV65571 UER65571 UON65571 UYJ65571 VIF65571 VSB65571 WBX65571 WLT65571 WVP65571 B131107 JD131107 SZ131107 ACV131107 AMR131107 AWN131107 BGJ131107 BQF131107 CAB131107 CJX131107 CTT131107 DDP131107 DNL131107 DXH131107 EHD131107 EQZ131107 FAV131107 FKR131107 FUN131107 GEJ131107 GOF131107 GYB131107 HHX131107 HRT131107 IBP131107 ILL131107 IVH131107 JFD131107 JOZ131107 JYV131107 KIR131107 KSN131107 LCJ131107 LMF131107 LWB131107 MFX131107 MPT131107 MZP131107 NJL131107 NTH131107 ODD131107 OMZ131107 OWV131107 PGR131107 PQN131107 QAJ131107 QKF131107 QUB131107 RDX131107 RNT131107 RXP131107 SHL131107 SRH131107 TBD131107 TKZ131107 TUV131107 UER131107 UON131107 UYJ131107 VIF131107 VSB131107 WBX131107 WLT131107 WVP131107 B196643 JD196643 SZ196643 ACV196643 AMR196643 AWN196643 BGJ196643 BQF196643 CAB196643 CJX196643 CTT196643 DDP196643 DNL196643 DXH196643 EHD196643 EQZ196643 FAV196643 FKR196643 FUN196643 GEJ196643 GOF196643 GYB196643 HHX196643 HRT196643 IBP196643 ILL196643 IVH196643 JFD196643 JOZ196643 JYV196643 KIR196643 KSN196643 LCJ196643 LMF196643 LWB196643 MFX196643 MPT196643 MZP196643 NJL196643 NTH196643 ODD196643 OMZ196643 OWV196643 PGR196643 PQN196643 QAJ196643 QKF196643 QUB196643 RDX196643 RNT196643 RXP196643 SHL196643 SRH196643 TBD196643 TKZ196643 TUV196643 UER196643 UON196643 UYJ196643 VIF196643 VSB196643 WBX196643 WLT196643 WVP196643 B262179 JD262179 SZ262179 ACV262179 AMR262179 AWN262179 BGJ262179 BQF262179 CAB262179 CJX262179 CTT262179 DDP262179 DNL262179 DXH262179 EHD262179 EQZ262179 FAV262179 FKR262179 FUN262179 GEJ262179 GOF262179 GYB262179 HHX262179 HRT262179 IBP262179 ILL262179 IVH262179 JFD262179 JOZ262179 JYV262179 KIR262179 KSN262179 LCJ262179 LMF262179 LWB262179 MFX262179 MPT262179 MZP262179 NJL262179 NTH262179 ODD262179 OMZ262179 OWV262179 PGR262179 PQN262179 QAJ262179 QKF262179 QUB262179 RDX262179 RNT262179 RXP262179 SHL262179 SRH262179 TBD262179 TKZ262179 TUV262179 UER262179 UON262179 UYJ262179 VIF262179 VSB262179 WBX262179 WLT262179 WVP262179 B327715 JD327715 SZ327715 ACV327715 AMR327715 AWN327715 BGJ327715 BQF327715 CAB327715 CJX327715 CTT327715 DDP327715 DNL327715 DXH327715 EHD327715 EQZ327715 FAV327715 FKR327715 FUN327715 GEJ327715 GOF327715 GYB327715 HHX327715 HRT327715 IBP327715 ILL327715 IVH327715 JFD327715 JOZ327715 JYV327715 KIR327715 KSN327715 LCJ327715 LMF327715 LWB327715 MFX327715 MPT327715 MZP327715 NJL327715 NTH327715 ODD327715 OMZ327715 OWV327715 PGR327715 PQN327715 QAJ327715 QKF327715 QUB327715 RDX327715 RNT327715 RXP327715 SHL327715 SRH327715 TBD327715 TKZ327715 TUV327715 UER327715 UON327715 UYJ327715 VIF327715 VSB327715 WBX327715 WLT327715 WVP327715 B393251 JD393251 SZ393251 ACV393251 AMR393251 AWN393251 BGJ393251 BQF393251 CAB393251 CJX393251 CTT393251 DDP393251 DNL393251 DXH393251 EHD393251 EQZ393251 FAV393251 FKR393251 FUN393251 GEJ393251 GOF393251 GYB393251 HHX393251 HRT393251 IBP393251 ILL393251 IVH393251 JFD393251 JOZ393251 JYV393251 KIR393251 KSN393251 LCJ393251 LMF393251 LWB393251 MFX393251 MPT393251 MZP393251 NJL393251 NTH393251 ODD393251 OMZ393251 OWV393251 PGR393251 PQN393251 QAJ393251 QKF393251 QUB393251 RDX393251 RNT393251 RXP393251 SHL393251 SRH393251 TBD393251 TKZ393251 TUV393251 UER393251 UON393251 UYJ393251 VIF393251 VSB393251 WBX393251 WLT393251 WVP393251 B458787 JD458787 SZ458787 ACV458787 AMR458787 AWN458787 BGJ458787 BQF458787 CAB458787 CJX458787 CTT458787 DDP458787 DNL458787 DXH458787 EHD458787 EQZ458787 FAV458787 FKR458787 FUN458787 GEJ458787 GOF458787 GYB458787 HHX458787 HRT458787 IBP458787 ILL458787 IVH458787 JFD458787 JOZ458787 JYV458787 KIR458787 KSN458787 LCJ458787 LMF458787 LWB458787 MFX458787 MPT458787 MZP458787 NJL458787 NTH458787 ODD458787 OMZ458787 OWV458787 PGR458787 PQN458787 QAJ458787 QKF458787 QUB458787 RDX458787 RNT458787 RXP458787 SHL458787 SRH458787 TBD458787 TKZ458787 TUV458787 UER458787 UON458787 UYJ458787 VIF458787 VSB458787 WBX458787 WLT458787 WVP458787 B524323 JD524323 SZ524323 ACV524323 AMR524323 AWN524323 BGJ524323 BQF524323 CAB524323 CJX524323 CTT524323 DDP524323 DNL524323 DXH524323 EHD524323 EQZ524323 FAV524323 FKR524323 FUN524323 GEJ524323 GOF524323 GYB524323 HHX524323 HRT524323 IBP524323 ILL524323 IVH524323 JFD524323 JOZ524323 JYV524323 KIR524323 KSN524323 LCJ524323 LMF524323 LWB524323 MFX524323 MPT524323 MZP524323 NJL524323 NTH524323 ODD524323 OMZ524323 OWV524323 PGR524323 PQN524323 QAJ524323 QKF524323 QUB524323 RDX524323 RNT524323 RXP524323 SHL524323 SRH524323 TBD524323 TKZ524323 TUV524323 UER524323 UON524323 UYJ524323 VIF524323 VSB524323 WBX524323 WLT524323 WVP524323 B589859 JD589859 SZ589859 ACV589859 AMR589859 AWN589859 BGJ589859 BQF589859 CAB589859 CJX589859 CTT589859 DDP589859 DNL589859 DXH589859 EHD589859 EQZ589859 FAV589859 FKR589859 FUN589859 GEJ589859 GOF589859 GYB589859 HHX589859 HRT589859 IBP589859 ILL589859 IVH589859 JFD589859 JOZ589859 JYV589859 KIR589859 KSN589859 LCJ589859 LMF589859 LWB589859 MFX589859 MPT589859 MZP589859 NJL589859 NTH589859 ODD589859 OMZ589859 OWV589859 PGR589859 PQN589859 QAJ589859 QKF589859 QUB589859 RDX589859 RNT589859 RXP589859 SHL589859 SRH589859 TBD589859 TKZ589859 TUV589859 UER589859 UON589859 UYJ589859 VIF589859 VSB589859 WBX589859 WLT589859 WVP589859 B655395 JD655395 SZ655395 ACV655395 AMR655395 AWN655395 BGJ655395 BQF655395 CAB655395 CJX655395 CTT655395 DDP655395 DNL655395 DXH655395 EHD655395 EQZ655395 FAV655395 FKR655395 FUN655395 GEJ655395 GOF655395 GYB655395 HHX655395 HRT655395 IBP655395 ILL655395 IVH655395 JFD655395 JOZ655395 JYV655395 KIR655395 KSN655395 LCJ655395 LMF655395 LWB655395 MFX655395 MPT655395 MZP655395 NJL655395 NTH655395 ODD655395 OMZ655395 OWV655395 PGR655395 PQN655395 QAJ655395 QKF655395 QUB655395 RDX655395 RNT655395 RXP655395 SHL655395 SRH655395 TBD655395 TKZ655395 TUV655395 UER655395 UON655395 UYJ655395 VIF655395 VSB655395 WBX655395 WLT655395 WVP655395 B720931 JD720931 SZ720931 ACV720931 AMR720931 AWN720931 BGJ720931 BQF720931 CAB720931 CJX720931 CTT720931 DDP720931 DNL720931 DXH720931 EHD720931 EQZ720931 FAV720931 FKR720931 FUN720931 GEJ720931 GOF720931 GYB720931 HHX720931 HRT720931 IBP720931 ILL720931 IVH720931 JFD720931 JOZ720931 JYV720931 KIR720931 KSN720931 LCJ720931 LMF720931 LWB720931 MFX720931 MPT720931 MZP720931 NJL720931 NTH720931 ODD720931 OMZ720931 OWV720931 PGR720931 PQN720931 QAJ720931 QKF720931 QUB720931 RDX720931 RNT720931 RXP720931 SHL720931 SRH720931 TBD720931 TKZ720931 TUV720931 UER720931 UON720931 UYJ720931 VIF720931 VSB720931 WBX720931 WLT720931 WVP720931 B786467 JD786467 SZ786467 ACV786467 AMR786467 AWN786467 BGJ786467 BQF786467 CAB786467 CJX786467 CTT786467 DDP786467 DNL786467 DXH786467 EHD786467 EQZ786467 FAV786467 FKR786467 FUN786467 GEJ786467 GOF786467 GYB786467 HHX786467 HRT786467 IBP786467 ILL786467 IVH786467 JFD786467 JOZ786467 JYV786467 KIR786467 KSN786467 LCJ786467 LMF786467 LWB786467 MFX786467 MPT786467 MZP786467 NJL786467 NTH786467 ODD786467 OMZ786467 OWV786467 PGR786467 PQN786467 QAJ786467 QKF786467 QUB786467 RDX786467 RNT786467 RXP786467 SHL786467 SRH786467 TBD786467 TKZ786467 TUV786467 UER786467 UON786467 UYJ786467 VIF786467 VSB786467 WBX786467 WLT786467 WVP786467 B852003 JD852003 SZ852003 ACV852003 AMR852003 AWN852003 BGJ852003 BQF852003 CAB852003 CJX852003 CTT852003 DDP852003 DNL852003 DXH852003 EHD852003 EQZ852003 FAV852003 FKR852003 FUN852003 GEJ852003 GOF852003 GYB852003 HHX852003 HRT852003 IBP852003 ILL852003 IVH852003 JFD852003 JOZ852003 JYV852003 KIR852003 KSN852003 LCJ852003 LMF852003 LWB852003 MFX852003 MPT852003 MZP852003 NJL852003 NTH852003 ODD852003 OMZ852003 OWV852003 PGR852003 PQN852003 QAJ852003 QKF852003 QUB852003 RDX852003 RNT852003 RXP852003 SHL852003 SRH852003 TBD852003 TKZ852003 TUV852003 UER852003 UON852003 UYJ852003 VIF852003 VSB852003 WBX852003 WLT852003 WVP852003 B917539 JD917539 SZ917539 ACV917539 AMR917539 AWN917539 BGJ917539 BQF917539 CAB917539 CJX917539 CTT917539 DDP917539 DNL917539 DXH917539 EHD917539 EQZ917539 FAV917539 FKR917539 FUN917539 GEJ917539 GOF917539 GYB917539 HHX917539 HRT917539 IBP917539 ILL917539 IVH917539 JFD917539 JOZ917539 JYV917539 KIR917539 KSN917539 LCJ917539 LMF917539 LWB917539 MFX917539 MPT917539 MZP917539 NJL917539 NTH917539 ODD917539 OMZ917539 OWV917539 PGR917539 PQN917539 QAJ917539 QKF917539 QUB917539 RDX917539 RNT917539 RXP917539 SHL917539 SRH917539 TBD917539 TKZ917539 TUV917539 UER917539 UON917539 UYJ917539 VIF917539 VSB917539 WBX917539 WLT917539 WVP917539 B983075 JD983075 SZ983075 ACV983075 AMR983075 AWN983075 BGJ983075 BQF983075 CAB983075 CJX983075 CTT983075 DDP983075 DNL983075 DXH983075 EHD983075 EQZ983075 FAV983075 FKR983075 FUN983075 GEJ983075 GOF983075 GYB983075 HHX983075 HRT983075 IBP983075 ILL983075 IVH983075 JFD983075 JOZ983075 JYV983075 KIR983075 KSN983075 LCJ983075 LMF983075 LWB983075 MFX983075 MPT983075 MZP983075 NJL983075 NTH983075 ODD983075 OMZ983075 OWV983075 PGR983075 PQN983075 QAJ983075 QKF983075 QUB983075 RDX983075 RNT983075 RXP983075 SHL983075 SRH983075 TBD983075 TKZ983075 TUV983075 UER983075 UON983075 UYJ983075 VIF983075 VSB983075 WBX983075 WLT983075 WVP983075">
      <formula1>0</formula1>
      <formula2>10000</formula2>
    </dataValidation>
    <dataValidation type="textLength" errorStyle="information" allowBlank="1" showInputMessage="1" error="XLBVal:5=53.8181818181818_x000d_&#10;" sqref="B74 JD74 SZ74 ACV74 AMR74 AWN74 BGJ74 BQF74 CAB74 CJX74 CTT74 DDP74 DNL74 DXH74 EHD74 EQZ74 FAV74 FKR74 FUN74 GEJ74 GOF74 GYB74 HHX74 HRT74 IBP74 ILL74 IVH74 JFD74 JOZ74 JYV74 KIR74 KSN74 LCJ74 LMF74 LWB74 MFX74 MPT74 MZP74 NJL74 NTH74 ODD74 OMZ74 OWV74 PGR74 PQN74 QAJ74 QKF74 QUB74 RDX74 RNT74 RXP74 SHL74 SRH74 TBD74 TKZ74 TUV74 UER74 UON74 UYJ74 VIF74 VSB74 WBX74 WLT74 WVP74 B65573 JD65573 SZ65573 ACV65573 AMR65573 AWN65573 BGJ65573 BQF65573 CAB65573 CJX65573 CTT65573 DDP65573 DNL65573 DXH65573 EHD65573 EQZ65573 FAV65573 FKR65573 FUN65573 GEJ65573 GOF65573 GYB65573 HHX65573 HRT65573 IBP65573 ILL65573 IVH65573 JFD65573 JOZ65573 JYV65573 KIR65573 KSN65573 LCJ65573 LMF65573 LWB65573 MFX65573 MPT65573 MZP65573 NJL65573 NTH65573 ODD65573 OMZ65573 OWV65573 PGR65573 PQN65573 QAJ65573 QKF65573 QUB65573 RDX65573 RNT65573 RXP65573 SHL65573 SRH65573 TBD65573 TKZ65573 TUV65573 UER65573 UON65573 UYJ65573 VIF65573 VSB65573 WBX65573 WLT65573 WVP65573 B131109 JD131109 SZ131109 ACV131109 AMR131109 AWN131109 BGJ131109 BQF131109 CAB131109 CJX131109 CTT131109 DDP131109 DNL131109 DXH131109 EHD131109 EQZ131109 FAV131109 FKR131109 FUN131109 GEJ131109 GOF131109 GYB131109 HHX131109 HRT131109 IBP131109 ILL131109 IVH131109 JFD131109 JOZ131109 JYV131109 KIR131109 KSN131109 LCJ131109 LMF131109 LWB131109 MFX131109 MPT131109 MZP131109 NJL131109 NTH131109 ODD131109 OMZ131109 OWV131109 PGR131109 PQN131109 QAJ131109 QKF131109 QUB131109 RDX131109 RNT131109 RXP131109 SHL131109 SRH131109 TBD131109 TKZ131109 TUV131109 UER131109 UON131109 UYJ131109 VIF131109 VSB131109 WBX131109 WLT131109 WVP131109 B196645 JD196645 SZ196645 ACV196645 AMR196645 AWN196645 BGJ196645 BQF196645 CAB196645 CJX196645 CTT196645 DDP196645 DNL196645 DXH196645 EHD196645 EQZ196645 FAV196645 FKR196645 FUN196645 GEJ196645 GOF196645 GYB196645 HHX196645 HRT196645 IBP196645 ILL196645 IVH196645 JFD196645 JOZ196645 JYV196645 KIR196645 KSN196645 LCJ196645 LMF196645 LWB196645 MFX196645 MPT196645 MZP196645 NJL196645 NTH196645 ODD196645 OMZ196645 OWV196645 PGR196645 PQN196645 QAJ196645 QKF196645 QUB196645 RDX196645 RNT196645 RXP196645 SHL196645 SRH196645 TBD196645 TKZ196645 TUV196645 UER196645 UON196645 UYJ196645 VIF196645 VSB196645 WBX196645 WLT196645 WVP196645 B262181 JD262181 SZ262181 ACV262181 AMR262181 AWN262181 BGJ262181 BQF262181 CAB262181 CJX262181 CTT262181 DDP262181 DNL262181 DXH262181 EHD262181 EQZ262181 FAV262181 FKR262181 FUN262181 GEJ262181 GOF262181 GYB262181 HHX262181 HRT262181 IBP262181 ILL262181 IVH262181 JFD262181 JOZ262181 JYV262181 KIR262181 KSN262181 LCJ262181 LMF262181 LWB262181 MFX262181 MPT262181 MZP262181 NJL262181 NTH262181 ODD262181 OMZ262181 OWV262181 PGR262181 PQN262181 QAJ262181 QKF262181 QUB262181 RDX262181 RNT262181 RXP262181 SHL262181 SRH262181 TBD262181 TKZ262181 TUV262181 UER262181 UON262181 UYJ262181 VIF262181 VSB262181 WBX262181 WLT262181 WVP262181 B327717 JD327717 SZ327717 ACV327717 AMR327717 AWN327717 BGJ327717 BQF327717 CAB327717 CJX327717 CTT327717 DDP327717 DNL327717 DXH327717 EHD327717 EQZ327717 FAV327717 FKR327717 FUN327717 GEJ327717 GOF327717 GYB327717 HHX327717 HRT327717 IBP327717 ILL327717 IVH327717 JFD327717 JOZ327717 JYV327717 KIR327717 KSN327717 LCJ327717 LMF327717 LWB327717 MFX327717 MPT327717 MZP327717 NJL327717 NTH327717 ODD327717 OMZ327717 OWV327717 PGR327717 PQN327717 QAJ327717 QKF327717 QUB327717 RDX327717 RNT327717 RXP327717 SHL327717 SRH327717 TBD327717 TKZ327717 TUV327717 UER327717 UON327717 UYJ327717 VIF327717 VSB327717 WBX327717 WLT327717 WVP327717 B393253 JD393253 SZ393253 ACV393253 AMR393253 AWN393253 BGJ393253 BQF393253 CAB393253 CJX393253 CTT393253 DDP393253 DNL393253 DXH393253 EHD393253 EQZ393253 FAV393253 FKR393253 FUN393253 GEJ393253 GOF393253 GYB393253 HHX393253 HRT393253 IBP393253 ILL393253 IVH393253 JFD393253 JOZ393253 JYV393253 KIR393253 KSN393253 LCJ393253 LMF393253 LWB393253 MFX393253 MPT393253 MZP393253 NJL393253 NTH393253 ODD393253 OMZ393253 OWV393253 PGR393253 PQN393253 QAJ393253 QKF393253 QUB393253 RDX393253 RNT393253 RXP393253 SHL393253 SRH393253 TBD393253 TKZ393253 TUV393253 UER393253 UON393253 UYJ393253 VIF393253 VSB393253 WBX393253 WLT393253 WVP393253 B458789 JD458789 SZ458789 ACV458789 AMR458789 AWN458789 BGJ458789 BQF458789 CAB458789 CJX458789 CTT458789 DDP458789 DNL458789 DXH458789 EHD458789 EQZ458789 FAV458789 FKR458789 FUN458789 GEJ458789 GOF458789 GYB458789 HHX458789 HRT458789 IBP458789 ILL458789 IVH458789 JFD458789 JOZ458789 JYV458789 KIR458789 KSN458789 LCJ458789 LMF458789 LWB458789 MFX458789 MPT458789 MZP458789 NJL458789 NTH458789 ODD458789 OMZ458789 OWV458789 PGR458789 PQN458789 QAJ458789 QKF458789 QUB458789 RDX458789 RNT458789 RXP458789 SHL458789 SRH458789 TBD458789 TKZ458789 TUV458789 UER458789 UON458789 UYJ458789 VIF458789 VSB458789 WBX458789 WLT458789 WVP458789 B524325 JD524325 SZ524325 ACV524325 AMR524325 AWN524325 BGJ524325 BQF524325 CAB524325 CJX524325 CTT524325 DDP524325 DNL524325 DXH524325 EHD524325 EQZ524325 FAV524325 FKR524325 FUN524325 GEJ524325 GOF524325 GYB524325 HHX524325 HRT524325 IBP524325 ILL524325 IVH524325 JFD524325 JOZ524325 JYV524325 KIR524325 KSN524325 LCJ524325 LMF524325 LWB524325 MFX524325 MPT524325 MZP524325 NJL524325 NTH524325 ODD524325 OMZ524325 OWV524325 PGR524325 PQN524325 QAJ524325 QKF524325 QUB524325 RDX524325 RNT524325 RXP524325 SHL524325 SRH524325 TBD524325 TKZ524325 TUV524325 UER524325 UON524325 UYJ524325 VIF524325 VSB524325 WBX524325 WLT524325 WVP524325 B589861 JD589861 SZ589861 ACV589861 AMR589861 AWN589861 BGJ589861 BQF589861 CAB589861 CJX589861 CTT589861 DDP589861 DNL589861 DXH589861 EHD589861 EQZ589861 FAV589861 FKR589861 FUN589861 GEJ589861 GOF589861 GYB589861 HHX589861 HRT589861 IBP589861 ILL589861 IVH589861 JFD589861 JOZ589861 JYV589861 KIR589861 KSN589861 LCJ589861 LMF589861 LWB589861 MFX589861 MPT589861 MZP589861 NJL589861 NTH589861 ODD589861 OMZ589861 OWV589861 PGR589861 PQN589861 QAJ589861 QKF589861 QUB589861 RDX589861 RNT589861 RXP589861 SHL589861 SRH589861 TBD589861 TKZ589861 TUV589861 UER589861 UON589861 UYJ589861 VIF589861 VSB589861 WBX589861 WLT589861 WVP589861 B655397 JD655397 SZ655397 ACV655397 AMR655397 AWN655397 BGJ655397 BQF655397 CAB655397 CJX655397 CTT655397 DDP655397 DNL655397 DXH655397 EHD655397 EQZ655397 FAV655397 FKR655397 FUN655397 GEJ655397 GOF655397 GYB655397 HHX655397 HRT655397 IBP655397 ILL655397 IVH655397 JFD655397 JOZ655397 JYV655397 KIR655397 KSN655397 LCJ655397 LMF655397 LWB655397 MFX655397 MPT655397 MZP655397 NJL655397 NTH655397 ODD655397 OMZ655397 OWV655397 PGR655397 PQN655397 QAJ655397 QKF655397 QUB655397 RDX655397 RNT655397 RXP655397 SHL655397 SRH655397 TBD655397 TKZ655397 TUV655397 UER655397 UON655397 UYJ655397 VIF655397 VSB655397 WBX655397 WLT655397 WVP655397 B720933 JD720933 SZ720933 ACV720933 AMR720933 AWN720933 BGJ720933 BQF720933 CAB720933 CJX720933 CTT720933 DDP720933 DNL720933 DXH720933 EHD720933 EQZ720933 FAV720933 FKR720933 FUN720933 GEJ720933 GOF720933 GYB720933 HHX720933 HRT720933 IBP720933 ILL720933 IVH720933 JFD720933 JOZ720933 JYV720933 KIR720933 KSN720933 LCJ720933 LMF720933 LWB720933 MFX720933 MPT720933 MZP720933 NJL720933 NTH720933 ODD720933 OMZ720933 OWV720933 PGR720933 PQN720933 QAJ720933 QKF720933 QUB720933 RDX720933 RNT720933 RXP720933 SHL720933 SRH720933 TBD720933 TKZ720933 TUV720933 UER720933 UON720933 UYJ720933 VIF720933 VSB720933 WBX720933 WLT720933 WVP720933 B786469 JD786469 SZ786469 ACV786469 AMR786469 AWN786469 BGJ786469 BQF786469 CAB786469 CJX786469 CTT786469 DDP786469 DNL786469 DXH786469 EHD786469 EQZ786469 FAV786469 FKR786469 FUN786469 GEJ786469 GOF786469 GYB786469 HHX786469 HRT786469 IBP786469 ILL786469 IVH786469 JFD786469 JOZ786469 JYV786469 KIR786469 KSN786469 LCJ786469 LMF786469 LWB786469 MFX786469 MPT786469 MZP786469 NJL786469 NTH786469 ODD786469 OMZ786469 OWV786469 PGR786469 PQN786469 QAJ786469 QKF786469 QUB786469 RDX786469 RNT786469 RXP786469 SHL786469 SRH786469 TBD786469 TKZ786469 TUV786469 UER786469 UON786469 UYJ786469 VIF786469 VSB786469 WBX786469 WLT786469 WVP786469 B852005 JD852005 SZ852005 ACV852005 AMR852005 AWN852005 BGJ852005 BQF852005 CAB852005 CJX852005 CTT852005 DDP852005 DNL852005 DXH852005 EHD852005 EQZ852005 FAV852005 FKR852005 FUN852005 GEJ852005 GOF852005 GYB852005 HHX852005 HRT852005 IBP852005 ILL852005 IVH852005 JFD852005 JOZ852005 JYV852005 KIR852005 KSN852005 LCJ852005 LMF852005 LWB852005 MFX852005 MPT852005 MZP852005 NJL852005 NTH852005 ODD852005 OMZ852005 OWV852005 PGR852005 PQN852005 QAJ852005 QKF852005 QUB852005 RDX852005 RNT852005 RXP852005 SHL852005 SRH852005 TBD852005 TKZ852005 TUV852005 UER852005 UON852005 UYJ852005 VIF852005 VSB852005 WBX852005 WLT852005 WVP852005 B917541 JD917541 SZ917541 ACV917541 AMR917541 AWN917541 BGJ917541 BQF917541 CAB917541 CJX917541 CTT917541 DDP917541 DNL917541 DXH917541 EHD917541 EQZ917541 FAV917541 FKR917541 FUN917541 GEJ917541 GOF917541 GYB917541 HHX917541 HRT917541 IBP917541 ILL917541 IVH917541 JFD917541 JOZ917541 JYV917541 KIR917541 KSN917541 LCJ917541 LMF917541 LWB917541 MFX917541 MPT917541 MZP917541 NJL917541 NTH917541 ODD917541 OMZ917541 OWV917541 PGR917541 PQN917541 QAJ917541 QKF917541 QUB917541 RDX917541 RNT917541 RXP917541 SHL917541 SRH917541 TBD917541 TKZ917541 TUV917541 UER917541 UON917541 UYJ917541 VIF917541 VSB917541 WBX917541 WLT917541 WVP917541 B983077 JD983077 SZ983077 ACV983077 AMR983077 AWN983077 BGJ983077 BQF983077 CAB983077 CJX983077 CTT983077 DDP983077 DNL983077 DXH983077 EHD983077 EQZ983077 FAV983077 FKR983077 FUN983077 GEJ983077 GOF983077 GYB983077 HHX983077 HRT983077 IBP983077 ILL983077 IVH983077 JFD983077 JOZ983077 JYV983077 KIR983077 KSN983077 LCJ983077 LMF983077 LWB983077 MFX983077 MPT983077 MZP983077 NJL983077 NTH983077 ODD983077 OMZ983077 OWV983077 PGR983077 PQN983077 QAJ983077 QKF983077 QUB983077 RDX983077 RNT983077 RXP983077 SHL983077 SRH983077 TBD983077 TKZ983077 TUV983077 UER983077 UON983077 UYJ983077 VIF983077 VSB983077 WBX983077 WLT983077 WVP983077 B32 JD32 SZ32 ACV32 AMR32 AWN32 BGJ32 BQF32 CAB32 CJX32 CTT32 DDP32 DNL32 DXH32 EHD32 EQZ32 FAV32 FKR32 FUN32 GEJ32 GOF32 GYB32 HHX32 HRT32 IBP32 ILL32 IVH32 JFD32 JOZ32 JYV32 KIR32 KSN32 LCJ32 LMF32 LWB32 MFX32 MPT32 MZP32 NJL32 NTH32 ODD32 OMZ32 OWV32 PGR32 PQN32 QAJ32 QKF32 QUB32 RDX32 RNT32 RXP32 SHL32 SRH32 TBD32 TKZ32 TUV32 UER32 UON32 UYJ32 VIF32 VSB32 WBX32 WLT32 WVP32">
      <formula1>0</formula1>
      <formula2>10000</formula2>
    </dataValidation>
    <dataValidation type="textLength" errorStyle="information" allowBlank="1" showInputMessage="1" error="XLBVal:5=0.366095725948455_x000d_&#10;" sqref="WVQ983072 C65568 JE65568 TA65568 ACW65568 AMS65568 AWO65568 BGK65568 BQG65568 CAC65568 CJY65568 CTU65568 DDQ65568 DNM65568 DXI65568 EHE65568 ERA65568 FAW65568 FKS65568 FUO65568 GEK65568 GOG65568 GYC65568 HHY65568 HRU65568 IBQ65568 ILM65568 IVI65568 JFE65568 JPA65568 JYW65568 KIS65568 KSO65568 LCK65568 LMG65568 LWC65568 MFY65568 MPU65568 MZQ65568 NJM65568 NTI65568 ODE65568 ONA65568 OWW65568 PGS65568 PQO65568 QAK65568 QKG65568 QUC65568 RDY65568 RNU65568 RXQ65568 SHM65568 SRI65568 TBE65568 TLA65568 TUW65568 UES65568 UOO65568 UYK65568 VIG65568 VSC65568 WBY65568 WLU65568 WVQ65568 C131104 JE131104 TA131104 ACW131104 AMS131104 AWO131104 BGK131104 BQG131104 CAC131104 CJY131104 CTU131104 DDQ131104 DNM131104 DXI131104 EHE131104 ERA131104 FAW131104 FKS131104 FUO131104 GEK131104 GOG131104 GYC131104 HHY131104 HRU131104 IBQ131104 ILM131104 IVI131104 JFE131104 JPA131104 JYW131104 KIS131104 KSO131104 LCK131104 LMG131104 LWC131104 MFY131104 MPU131104 MZQ131104 NJM131104 NTI131104 ODE131104 ONA131104 OWW131104 PGS131104 PQO131104 QAK131104 QKG131104 QUC131104 RDY131104 RNU131104 RXQ131104 SHM131104 SRI131104 TBE131104 TLA131104 TUW131104 UES131104 UOO131104 UYK131104 VIG131104 VSC131104 WBY131104 WLU131104 WVQ131104 C196640 JE196640 TA196640 ACW196640 AMS196640 AWO196640 BGK196640 BQG196640 CAC196640 CJY196640 CTU196640 DDQ196640 DNM196640 DXI196640 EHE196640 ERA196640 FAW196640 FKS196640 FUO196640 GEK196640 GOG196640 GYC196640 HHY196640 HRU196640 IBQ196640 ILM196640 IVI196640 JFE196640 JPA196640 JYW196640 KIS196640 KSO196640 LCK196640 LMG196640 LWC196640 MFY196640 MPU196640 MZQ196640 NJM196640 NTI196640 ODE196640 ONA196640 OWW196640 PGS196640 PQO196640 QAK196640 QKG196640 QUC196640 RDY196640 RNU196640 RXQ196640 SHM196640 SRI196640 TBE196640 TLA196640 TUW196640 UES196640 UOO196640 UYK196640 VIG196640 VSC196640 WBY196640 WLU196640 WVQ196640 C262176 JE262176 TA262176 ACW262176 AMS262176 AWO262176 BGK262176 BQG262176 CAC262176 CJY262176 CTU262176 DDQ262176 DNM262176 DXI262176 EHE262176 ERA262176 FAW262176 FKS262176 FUO262176 GEK262176 GOG262176 GYC262176 HHY262176 HRU262176 IBQ262176 ILM262176 IVI262176 JFE262176 JPA262176 JYW262176 KIS262176 KSO262176 LCK262176 LMG262176 LWC262176 MFY262176 MPU262176 MZQ262176 NJM262176 NTI262176 ODE262176 ONA262176 OWW262176 PGS262176 PQO262176 QAK262176 QKG262176 QUC262176 RDY262176 RNU262176 RXQ262176 SHM262176 SRI262176 TBE262176 TLA262176 TUW262176 UES262176 UOO262176 UYK262176 VIG262176 VSC262176 WBY262176 WLU262176 WVQ262176 C327712 JE327712 TA327712 ACW327712 AMS327712 AWO327712 BGK327712 BQG327712 CAC327712 CJY327712 CTU327712 DDQ327712 DNM327712 DXI327712 EHE327712 ERA327712 FAW327712 FKS327712 FUO327712 GEK327712 GOG327712 GYC327712 HHY327712 HRU327712 IBQ327712 ILM327712 IVI327712 JFE327712 JPA327712 JYW327712 KIS327712 KSO327712 LCK327712 LMG327712 LWC327712 MFY327712 MPU327712 MZQ327712 NJM327712 NTI327712 ODE327712 ONA327712 OWW327712 PGS327712 PQO327712 QAK327712 QKG327712 QUC327712 RDY327712 RNU327712 RXQ327712 SHM327712 SRI327712 TBE327712 TLA327712 TUW327712 UES327712 UOO327712 UYK327712 VIG327712 VSC327712 WBY327712 WLU327712 WVQ327712 C393248 JE393248 TA393248 ACW393248 AMS393248 AWO393248 BGK393248 BQG393248 CAC393248 CJY393248 CTU393248 DDQ393248 DNM393248 DXI393248 EHE393248 ERA393248 FAW393248 FKS393248 FUO393248 GEK393248 GOG393248 GYC393248 HHY393248 HRU393248 IBQ393248 ILM393248 IVI393248 JFE393248 JPA393248 JYW393248 KIS393248 KSO393248 LCK393248 LMG393248 LWC393248 MFY393248 MPU393248 MZQ393248 NJM393248 NTI393248 ODE393248 ONA393248 OWW393248 PGS393248 PQO393248 QAK393248 QKG393248 QUC393248 RDY393248 RNU393248 RXQ393248 SHM393248 SRI393248 TBE393248 TLA393248 TUW393248 UES393248 UOO393248 UYK393248 VIG393248 VSC393248 WBY393248 WLU393248 WVQ393248 C458784 JE458784 TA458784 ACW458784 AMS458784 AWO458784 BGK458784 BQG458784 CAC458784 CJY458784 CTU458784 DDQ458784 DNM458784 DXI458784 EHE458784 ERA458784 FAW458784 FKS458784 FUO458784 GEK458784 GOG458784 GYC458784 HHY458784 HRU458784 IBQ458784 ILM458784 IVI458784 JFE458784 JPA458784 JYW458784 KIS458784 KSO458784 LCK458784 LMG458784 LWC458784 MFY458784 MPU458784 MZQ458784 NJM458784 NTI458784 ODE458784 ONA458784 OWW458784 PGS458784 PQO458784 QAK458784 QKG458784 QUC458784 RDY458784 RNU458784 RXQ458784 SHM458784 SRI458784 TBE458784 TLA458784 TUW458784 UES458784 UOO458784 UYK458784 VIG458784 VSC458784 WBY458784 WLU458784 WVQ458784 C524320 JE524320 TA524320 ACW524320 AMS524320 AWO524320 BGK524320 BQG524320 CAC524320 CJY524320 CTU524320 DDQ524320 DNM524320 DXI524320 EHE524320 ERA524320 FAW524320 FKS524320 FUO524320 GEK524320 GOG524320 GYC524320 HHY524320 HRU524320 IBQ524320 ILM524320 IVI524320 JFE524320 JPA524320 JYW524320 KIS524320 KSO524320 LCK524320 LMG524320 LWC524320 MFY524320 MPU524320 MZQ524320 NJM524320 NTI524320 ODE524320 ONA524320 OWW524320 PGS524320 PQO524320 QAK524320 QKG524320 QUC524320 RDY524320 RNU524320 RXQ524320 SHM524320 SRI524320 TBE524320 TLA524320 TUW524320 UES524320 UOO524320 UYK524320 VIG524320 VSC524320 WBY524320 WLU524320 WVQ524320 C589856 JE589856 TA589856 ACW589856 AMS589856 AWO589856 BGK589856 BQG589856 CAC589856 CJY589856 CTU589856 DDQ589856 DNM589856 DXI589856 EHE589856 ERA589856 FAW589856 FKS589856 FUO589856 GEK589856 GOG589856 GYC589856 HHY589856 HRU589856 IBQ589856 ILM589856 IVI589856 JFE589856 JPA589856 JYW589856 KIS589856 KSO589856 LCK589856 LMG589856 LWC589856 MFY589856 MPU589856 MZQ589856 NJM589856 NTI589856 ODE589856 ONA589856 OWW589856 PGS589856 PQO589856 QAK589856 QKG589856 QUC589856 RDY589856 RNU589856 RXQ589856 SHM589856 SRI589856 TBE589856 TLA589856 TUW589856 UES589856 UOO589856 UYK589856 VIG589856 VSC589856 WBY589856 WLU589856 WVQ589856 C655392 JE655392 TA655392 ACW655392 AMS655392 AWO655392 BGK655392 BQG655392 CAC655392 CJY655392 CTU655392 DDQ655392 DNM655392 DXI655392 EHE655392 ERA655392 FAW655392 FKS655392 FUO655392 GEK655392 GOG655392 GYC655392 HHY655392 HRU655392 IBQ655392 ILM655392 IVI655392 JFE655392 JPA655392 JYW655392 KIS655392 KSO655392 LCK655392 LMG655392 LWC655392 MFY655392 MPU655392 MZQ655392 NJM655392 NTI655392 ODE655392 ONA655392 OWW655392 PGS655392 PQO655392 QAK655392 QKG655392 QUC655392 RDY655392 RNU655392 RXQ655392 SHM655392 SRI655392 TBE655392 TLA655392 TUW655392 UES655392 UOO655392 UYK655392 VIG655392 VSC655392 WBY655392 WLU655392 WVQ655392 C720928 JE720928 TA720928 ACW720928 AMS720928 AWO720928 BGK720928 BQG720928 CAC720928 CJY720928 CTU720928 DDQ720928 DNM720928 DXI720928 EHE720928 ERA720928 FAW720928 FKS720928 FUO720928 GEK720928 GOG720928 GYC720928 HHY720928 HRU720928 IBQ720928 ILM720928 IVI720928 JFE720928 JPA720928 JYW720928 KIS720928 KSO720928 LCK720928 LMG720928 LWC720928 MFY720928 MPU720928 MZQ720928 NJM720928 NTI720928 ODE720928 ONA720928 OWW720928 PGS720928 PQO720928 QAK720928 QKG720928 QUC720928 RDY720928 RNU720928 RXQ720928 SHM720928 SRI720928 TBE720928 TLA720928 TUW720928 UES720928 UOO720928 UYK720928 VIG720928 VSC720928 WBY720928 WLU720928 WVQ720928 C786464 JE786464 TA786464 ACW786464 AMS786464 AWO786464 BGK786464 BQG786464 CAC786464 CJY786464 CTU786464 DDQ786464 DNM786464 DXI786464 EHE786464 ERA786464 FAW786464 FKS786464 FUO786464 GEK786464 GOG786464 GYC786464 HHY786464 HRU786464 IBQ786464 ILM786464 IVI786464 JFE786464 JPA786464 JYW786464 KIS786464 KSO786464 LCK786464 LMG786464 LWC786464 MFY786464 MPU786464 MZQ786464 NJM786464 NTI786464 ODE786464 ONA786464 OWW786464 PGS786464 PQO786464 QAK786464 QKG786464 QUC786464 RDY786464 RNU786464 RXQ786464 SHM786464 SRI786464 TBE786464 TLA786464 TUW786464 UES786464 UOO786464 UYK786464 VIG786464 VSC786464 WBY786464 WLU786464 WVQ786464 C852000 JE852000 TA852000 ACW852000 AMS852000 AWO852000 BGK852000 BQG852000 CAC852000 CJY852000 CTU852000 DDQ852000 DNM852000 DXI852000 EHE852000 ERA852000 FAW852000 FKS852000 FUO852000 GEK852000 GOG852000 GYC852000 HHY852000 HRU852000 IBQ852000 ILM852000 IVI852000 JFE852000 JPA852000 JYW852000 KIS852000 KSO852000 LCK852000 LMG852000 LWC852000 MFY852000 MPU852000 MZQ852000 NJM852000 NTI852000 ODE852000 ONA852000 OWW852000 PGS852000 PQO852000 QAK852000 QKG852000 QUC852000 RDY852000 RNU852000 RXQ852000 SHM852000 SRI852000 TBE852000 TLA852000 TUW852000 UES852000 UOO852000 UYK852000 VIG852000 VSC852000 WBY852000 WLU852000 WVQ852000 C917536 JE917536 TA917536 ACW917536 AMS917536 AWO917536 BGK917536 BQG917536 CAC917536 CJY917536 CTU917536 DDQ917536 DNM917536 DXI917536 EHE917536 ERA917536 FAW917536 FKS917536 FUO917536 GEK917536 GOG917536 GYC917536 HHY917536 HRU917536 IBQ917536 ILM917536 IVI917536 JFE917536 JPA917536 JYW917536 KIS917536 KSO917536 LCK917536 LMG917536 LWC917536 MFY917536 MPU917536 MZQ917536 NJM917536 NTI917536 ODE917536 ONA917536 OWW917536 PGS917536 PQO917536 QAK917536 QKG917536 QUC917536 RDY917536 RNU917536 RXQ917536 SHM917536 SRI917536 TBE917536 TLA917536 TUW917536 UES917536 UOO917536 UYK917536 VIG917536 VSC917536 WBY917536 WLU917536 WVQ917536 C983072 JE983072 TA983072 ACW983072 AMS983072 AWO983072 BGK983072 BQG983072 CAC983072 CJY983072 CTU983072 DDQ983072 DNM983072 DXI983072 EHE983072 ERA983072 FAW983072 FKS983072 FUO983072 GEK983072 GOG983072 GYC983072 HHY983072 HRU983072 IBQ983072 ILM983072 IVI983072 JFE983072 JPA983072 JYW983072 KIS983072 KSO983072 LCK983072 LMG983072 LWC983072 MFY983072 MPU983072 MZQ983072 NJM983072 NTI983072 ODE983072 ONA983072 OWW983072 PGS983072 PQO983072 QAK983072 QKG983072 QUC983072 RDY983072 RNU983072 RXQ983072 SHM983072 SRI983072 TBE983072 TLA983072 TUW983072 UES983072 UOO983072 UYK983072 VIG983072 VSC983072 WBY983072 WLU983072 JE72 TA72 ACW72 AMS72 AWO72 BGK72 BQG72 CAC72 CJY72 CTU72 DDQ72 DNM72 DXI72 EHE72 ERA72 FAW72 FKS72 FUO72 GEK72 GOG72 GYC72 HHY72 HRU72 IBQ72 ILM72 IVI72 JFE72 JPA72 JYW72 KIS72 KSO72 LCK72 LMG72 LWC72 MFY72 MPU72 MZQ72 NJM72 NTI72 ODE72 ONA72 OWW72 PGS72 PQO72 QAK72 QKG72 QUC72 RDY72 RNU72 RXQ72 SHM72 SRI72 TBE72 TLA72 TUW72 UES72 UOO72 UYK72 VIG72 VSC72 WBY72 WLU72 WVQ72 C72 TA30 ACW30 AMS30 AWO30 BGK30 BQG30 CAC30 CJY30 CTU30 DDQ30 DNM30 DXI30 EHE30 ERA30 FAW30 FKS30 FUO30 GEK30 GOG30 GYC30 HHY30 HRU30 IBQ30 ILM30 IVI30 JFE30 JPA30 JYW30 KIS30 KSO30 LCK30 LMG30 LWC30 MFY30 MPU30 MZQ30 NJM30 NTI30 ODE30 ONA30 OWW30 PGS30 PQO30 QAK30 QKG30 QUC30 RDY30 RNU30 RXQ30 SHM30 SRI30 TBE30 TLA30 TUW30 UES30 UOO30 UYK30 VIG30 VSC30 WBY30 WLU30 WVQ30 C30 C22 WVQ22 WLU22 WBY22 VSC22 VIG22 UYK22 UOO22 UES22 TUW22 TLA22 TBE22 SRI22 SHM22 RXQ22 RNU22 RDY22 QUC22 QKG22 QAK22 PQO22 PGS22 OWW22 ONA22 ODE22 NTI22 NJM22 MZQ22 MPU22 MFY22 LWC22 LMG22 LCK22 KSO22 KIS22 JYW22 JPA22 JFE22 IVI22 ILM22 IBQ22 HRU22 HHY22 GYC22 GOG22 GEK22 FUO22 FKS22 FAW22 ERA22 EHE22 DXI22 DNM22 DDQ22 CTU22 CJY22 CAC22 BQG22 BGK22 AWO22 AMS22 ACW22 TA22 JE22 JE30">
      <formula1>0</formula1>
      <formula2>10000</formula2>
    </dataValidation>
    <dataValidation type="textLength" errorStyle="information" allowBlank="1" showInputMessage="1" error="XLBVal:5=11435_x000d_&#10;" sqref="WVP983072 B65568 JD65568 SZ65568 ACV65568 AMR65568 AWN65568 BGJ65568 BQF65568 CAB65568 CJX65568 CTT65568 DDP65568 DNL65568 DXH65568 EHD65568 EQZ65568 FAV65568 FKR65568 FUN65568 GEJ65568 GOF65568 GYB65568 HHX65568 HRT65568 IBP65568 ILL65568 IVH65568 JFD65568 JOZ65568 JYV65568 KIR65568 KSN65568 LCJ65568 LMF65568 LWB65568 MFX65568 MPT65568 MZP65568 NJL65568 NTH65568 ODD65568 OMZ65568 OWV65568 PGR65568 PQN65568 QAJ65568 QKF65568 QUB65568 RDX65568 RNT65568 RXP65568 SHL65568 SRH65568 TBD65568 TKZ65568 TUV65568 UER65568 UON65568 UYJ65568 VIF65568 VSB65568 WBX65568 WLT65568 WVP65568 B131104 JD131104 SZ131104 ACV131104 AMR131104 AWN131104 BGJ131104 BQF131104 CAB131104 CJX131104 CTT131104 DDP131104 DNL131104 DXH131104 EHD131104 EQZ131104 FAV131104 FKR131104 FUN131104 GEJ131104 GOF131104 GYB131104 HHX131104 HRT131104 IBP131104 ILL131104 IVH131104 JFD131104 JOZ131104 JYV131104 KIR131104 KSN131104 LCJ131104 LMF131104 LWB131104 MFX131104 MPT131104 MZP131104 NJL131104 NTH131104 ODD131104 OMZ131104 OWV131104 PGR131104 PQN131104 QAJ131104 QKF131104 QUB131104 RDX131104 RNT131104 RXP131104 SHL131104 SRH131104 TBD131104 TKZ131104 TUV131104 UER131104 UON131104 UYJ131104 VIF131104 VSB131104 WBX131104 WLT131104 WVP131104 B196640 JD196640 SZ196640 ACV196640 AMR196640 AWN196640 BGJ196640 BQF196640 CAB196640 CJX196640 CTT196640 DDP196640 DNL196640 DXH196640 EHD196640 EQZ196640 FAV196640 FKR196640 FUN196640 GEJ196640 GOF196640 GYB196640 HHX196640 HRT196640 IBP196640 ILL196640 IVH196640 JFD196640 JOZ196640 JYV196640 KIR196640 KSN196640 LCJ196640 LMF196640 LWB196640 MFX196640 MPT196640 MZP196640 NJL196640 NTH196640 ODD196640 OMZ196640 OWV196640 PGR196640 PQN196640 QAJ196640 QKF196640 QUB196640 RDX196640 RNT196640 RXP196640 SHL196640 SRH196640 TBD196640 TKZ196640 TUV196640 UER196640 UON196640 UYJ196640 VIF196640 VSB196640 WBX196640 WLT196640 WVP196640 B262176 JD262176 SZ262176 ACV262176 AMR262176 AWN262176 BGJ262176 BQF262176 CAB262176 CJX262176 CTT262176 DDP262176 DNL262176 DXH262176 EHD262176 EQZ262176 FAV262176 FKR262176 FUN262176 GEJ262176 GOF262176 GYB262176 HHX262176 HRT262176 IBP262176 ILL262176 IVH262176 JFD262176 JOZ262176 JYV262176 KIR262176 KSN262176 LCJ262176 LMF262176 LWB262176 MFX262176 MPT262176 MZP262176 NJL262176 NTH262176 ODD262176 OMZ262176 OWV262176 PGR262176 PQN262176 QAJ262176 QKF262176 QUB262176 RDX262176 RNT262176 RXP262176 SHL262176 SRH262176 TBD262176 TKZ262176 TUV262176 UER262176 UON262176 UYJ262176 VIF262176 VSB262176 WBX262176 WLT262176 WVP262176 B327712 JD327712 SZ327712 ACV327712 AMR327712 AWN327712 BGJ327712 BQF327712 CAB327712 CJX327712 CTT327712 DDP327712 DNL327712 DXH327712 EHD327712 EQZ327712 FAV327712 FKR327712 FUN327712 GEJ327712 GOF327712 GYB327712 HHX327712 HRT327712 IBP327712 ILL327712 IVH327712 JFD327712 JOZ327712 JYV327712 KIR327712 KSN327712 LCJ327712 LMF327712 LWB327712 MFX327712 MPT327712 MZP327712 NJL327712 NTH327712 ODD327712 OMZ327712 OWV327712 PGR327712 PQN327712 QAJ327712 QKF327712 QUB327712 RDX327712 RNT327712 RXP327712 SHL327712 SRH327712 TBD327712 TKZ327712 TUV327712 UER327712 UON327712 UYJ327712 VIF327712 VSB327712 WBX327712 WLT327712 WVP327712 B393248 JD393248 SZ393248 ACV393248 AMR393248 AWN393248 BGJ393248 BQF393248 CAB393248 CJX393248 CTT393248 DDP393248 DNL393248 DXH393248 EHD393248 EQZ393248 FAV393248 FKR393248 FUN393248 GEJ393248 GOF393248 GYB393248 HHX393248 HRT393248 IBP393248 ILL393248 IVH393248 JFD393248 JOZ393248 JYV393248 KIR393248 KSN393248 LCJ393248 LMF393248 LWB393248 MFX393248 MPT393248 MZP393248 NJL393248 NTH393248 ODD393248 OMZ393248 OWV393248 PGR393248 PQN393248 QAJ393248 QKF393248 QUB393248 RDX393248 RNT393248 RXP393248 SHL393248 SRH393248 TBD393248 TKZ393248 TUV393248 UER393248 UON393248 UYJ393248 VIF393248 VSB393248 WBX393248 WLT393248 WVP393248 B458784 JD458784 SZ458784 ACV458784 AMR458784 AWN458784 BGJ458784 BQF458784 CAB458784 CJX458784 CTT458784 DDP458784 DNL458784 DXH458784 EHD458784 EQZ458784 FAV458784 FKR458784 FUN458784 GEJ458784 GOF458784 GYB458784 HHX458784 HRT458784 IBP458784 ILL458784 IVH458784 JFD458784 JOZ458784 JYV458784 KIR458784 KSN458784 LCJ458784 LMF458784 LWB458784 MFX458784 MPT458784 MZP458784 NJL458784 NTH458784 ODD458784 OMZ458784 OWV458784 PGR458784 PQN458784 QAJ458784 QKF458784 QUB458784 RDX458784 RNT458784 RXP458784 SHL458784 SRH458784 TBD458784 TKZ458784 TUV458784 UER458784 UON458784 UYJ458784 VIF458784 VSB458784 WBX458784 WLT458784 WVP458784 B524320 JD524320 SZ524320 ACV524320 AMR524320 AWN524320 BGJ524320 BQF524320 CAB524320 CJX524320 CTT524320 DDP524320 DNL524320 DXH524320 EHD524320 EQZ524320 FAV524320 FKR524320 FUN524320 GEJ524320 GOF524320 GYB524320 HHX524320 HRT524320 IBP524320 ILL524320 IVH524320 JFD524320 JOZ524320 JYV524320 KIR524320 KSN524320 LCJ524320 LMF524320 LWB524320 MFX524320 MPT524320 MZP524320 NJL524320 NTH524320 ODD524320 OMZ524320 OWV524320 PGR524320 PQN524320 QAJ524320 QKF524320 QUB524320 RDX524320 RNT524320 RXP524320 SHL524320 SRH524320 TBD524320 TKZ524320 TUV524320 UER524320 UON524320 UYJ524320 VIF524320 VSB524320 WBX524320 WLT524320 WVP524320 B589856 JD589856 SZ589856 ACV589856 AMR589856 AWN589856 BGJ589856 BQF589856 CAB589856 CJX589856 CTT589856 DDP589856 DNL589856 DXH589856 EHD589856 EQZ589856 FAV589856 FKR589856 FUN589856 GEJ589856 GOF589856 GYB589856 HHX589856 HRT589856 IBP589856 ILL589856 IVH589856 JFD589856 JOZ589856 JYV589856 KIR589856 KSN589856 LCJ589856 LMF589856 LWB589856 MFX589856 MPT589856 MZP589856 NJL589856 NTH589856 ODD589856 OMZ589856 OWV589856 PGR589856 PQN589856 QAJ589856 QKF589856 QUB589856 RDX589856 RNT589856 RXP589856 SHL589856 SRH589856 TBD589856 TKZ589856 TUV589856 UER589856 UON589856 UYJ589856 VIF589856 VSB589856 WBX589856 WLT589856 WVP589856 B655392 JD655392 SZ655392 ACV655392 AMR655392 AWN655392 BGJ655392 BQF655392 CAB655392 CJX655392 CTT655392 DDP655392 DNL655392 DXH655392 EHD655392 EQZ655392 FAV655392 FKR655392 FUN655392 GEJ655392 GOF655392 GYB655392 HHX655392 HRT655392 IBP655392 ILL655392 IVH655392 JFD655392 JOZ655392 JYV655392 KIR655392 KSN655392 LCJ655392 LMF655392 LWB655392 MFX655392 MPT655392 MZP655392 NJL655392 NTH655392 ODD655392 OMZ655392 OWV655392 PGR655392 PQN655392 QAJ655392 QKF655392 QUB655392 RDX655392 RNT655392 RXP655392 SHL655392 SRH655392 TBD655392 TKZ655392 TUV655392 UER655392 UON655392 UYJ655392 VIF655392 VSB655392 WBX655392 WLT655392 WVP655392 B720928 JD720928 SZ720928 ACV720928 AMR720928 AWN720928 BGJ720928 BQF720928 CAB720928 CJX720928 CTT720928 DDP720928 DNL720928 DXH720928 EHD720928 EQZ720928 FAV720928 FKR720928 FUN720928 GEJ720928 GOF720928 GYB720928 HHX720928 HRT720928 IBP720928 ILL720928 IVH720928 JFD720928 JOZ720928 JYV720928 KIR720928 KSN720928 LCJ720928 LMF720928 LWB720928 MFX720928 MPT720928 MZP720928 NJL720928 NTH720928 ODD720928 OMZ720928 OWV720928 PGR720928 PQN720928 QAJ720928 QKF720928 QUB720928 RDX720928 RNT720928 RXP720928 SHL720928 SRH720928 TBD720928 TKZ720928 TUV720928 UER720928 UON720928 UYJ720928 VIF720928 VSB720928 WBX720928 WLT720928 WVP720928 B786464 JD786464 SZ786464 ACV786464 AMR786464 AWN786464 BGJ786464 BQF786464 CAB786464 CJX786464 CTT786464 DDP786464 DNL786464 DXH786464 EHD786464 EQZ786464 FAV786464 FKR786464 FUN786464 GEJ786464 GOF786464 GYB786464 HHX786464 HRT786464 IBP786464 ILL786464 IVH786464 JFD786464 JOZ786464 JYV786464 KIR786464 KSN786464 LCJ786464 LMF786464 LWB786464 MFX786464 MPT786464 MZP786464 NJL786464 NTH786464 ODD786464 OMZ786464 OWV786464 PGR786464 PQN786464 QAJ786464 QKF786464 QUB786464 RDX786464 RNT786464 RXP786464 SHL786464 SRH786464 TBD786464 TKZ786464 TUV786464 UER786464 UON786464 UYJ786464 VIF786464 VSB786464 WBX786464 WLT786464 WVP786464 B852000 JD852000 SZ852000 ACV852000 AMR852000 AWN852000 BGJ852000 BQF852000 CAB852000 CJX852000 CTT852000 DDP852000 DNL852000 DXH852000 EHD852000 EQZ852000 FAV852000 FKR852000 FUN852000 GEJ852000 GOF852000 GYB852000 HHX852000 HRT852000 IBP852000 ILL852000 IVH852000 JFD852000 JOZ852000 JYV852000 KIR852000 KSN852000 LCJ852000 LMF852000 LWB852000 MFX852000 MPT852000 MZP852000 NJL852000 NTH852000 ODD852000 OMZ852000 OWV852000 PGR852000 PQN852000 QAJ852000 QKF852000 QUB852000 RDX852000 RNT852000 RXP852000 SHL852000 SRH852000 TBD852000 TKZ852000 TUV852000 UER852000 UON852000 UYJ852000 VIF852000 VSB852000 WBX852000 WLT852000 WVP852000 B917536 JD917536 SZ917536 ACV917536 AMR917536 AWN917536 BGJ917536 BQF917536 CAB917536 CJX917536 CTT917536 DDP917536 DNL917536 DXH917536 EHD917536 EQZ917536 FAV917536 FKR917536 FUN917536 GEJ917536 GOF917536 GYB917536 HHX917536 HRT917536 IBP917536 ILL917536 IVH917536 JFD917536 JOZ917536 JYV917536 KIR917536 KSN917536 LCJ917536 LMF917536 LWB917536 MFX917536 MPT917536 MZP917536 NJL917536 NTH917536 ODD917536 OMZ917536 OWV917536 PGR917536 PQN917536 QAJ917536 QKF917536 QUB917536 RDX917536 RNT917536 RXP917536 SHL917536 SRH917536 TBD917536 TKZ917536 TUV917536 UER917536 UON917536 UYJ917536 VIF917536 VSB917536 WBX917536 WLT917536 WVP917536 B983072 JD983072 SZ983072 ACV983072 AMR983072 AWN983072 BGJ983072 BQF983072 CAB983072 CJX983072 CTT983072 DDP983072 DNL983072 DXH983072 EHD983072 EQZ983072 FAV983072 FKR983072 FUN983072 GEJ983072 GOF983072 GYB983072 HHX983072 HRT983072 IBP983072 ILL983072 IVH983072 JFD983072 JOZ983072 JYV983072 KIR983072 KSN983072 LCJ983072 LMF983072 LWB983072 MFX983072 MPT983072 MZP983072 NJL983072 NTH983072 ODD983072 OMZ983072 OWV983072 PGR983072 PQN983072 QAJ983072 QKF983072 QUB983072 RDX983072 RNT983072 RXP983072 SHL983072 SRH983072 TBD983072 TKZ983072 TUV983072 UER983072 UON983072 UYJ983072 VIF983072 VSB983072 WBX983072 WLT983072 JD72 SZ72 ACV72 AMR72 AWN72 BGJ72 BQF72 CAB72 CJX72 CTT72 DDP72 DNL72 DXH72 EHD72 EQZ72 FAV72 FKR72 FUN72 GEJ72 GOF72 GYB72 HHX72 HRT72 IBP72 ILL72 IVH72 JFD72 JOZ72 JYV72 KIR72 KSN72 LCJ72 LMF72 LWB72 MFX72 MPT72 MZP72 NJL72 NTH72 ODD72 OMZ72 OWV72 PGR72 PQN72 QAJ72 QKF72 QUB72 RDX72 RNT72 RXP72 SHL72 SRH72 TBD72 TKZ72 TUV72 UER72 UON72 UYJ72 VIF72 VSB72 WBX72 WLT72 WVP72 B72 SZ30 ACV30 AMR30 AWN30 BGJ30 BQF30 CAB30 CJX30 CTT30 DDP30 DNL30 DXH30 EHD30 EQZ30 FAV30 FKR30 FUN30 GEJ30 GOF30 GYB30 HHX30 HRT30 IBP30 ILL30 IVH30 JFD30 JOZ30 JYV30 KIR30 KSN30 LCJ30 LMF30 LWB30 MFX30 MPT30 MZP30 NJL30 NTH30 ODD30 OMZ30 OWV30 PGR30 PQN30 QAJ30 QKF30 QUB30 RDX30 RNT30 RXP30 SHL30 SRH30 TBD30 TKZ30 TUV30 UER30 UON30 UYJ30 VIF30 VSB30 WBX30 WLT30 WVP30 B30 B22 WVP22 WLT22 WBX22 VSB22 VIF22 UYJ22 UON22 UER22 TUV22 TKZ22 TBD22 SRH22 SHL22 RXP22 RNT22 RDX22 QUB22 QKF22 QAJ22 PQN22 PGR22 OWV22 OMZ22 ODD22 NTH22 NJL22 MZP22 MPT22 MFX22 LWB22 LMF22 LCJ22 KSN22 KIR22 JYV22 JOZ22 JFD22 IVH22 ILL22 IBP22 HRT22 HHX22 GYB22 GOF22 GEJ22 FUN22 FKR22 FAV22 EQZ22 EHD22 DXH22 DNL22 DDP22 CTT22 CJX22 CAB22 BQF22 BGJ22 AWN22 AMR22 ACV22 SZ22 JD22 JD30">
      <formula1>0</formula1>
      <formula2>10000</formula2>
    </dataValidation>
    <dataValidation type="textLength" errorStyle="information" allowBlank="1" showInputMessage="1" error="XLBVal:5=0.208576520401917_x000d_&#10;" sqref="WVQ983071 C65567 JE65567 TA65567 ACW65567 AMS65567 AWO65567 BGK65567 BQG65567 CAC65567 CJY65567 CTU65567 DDQ65567 DNM65567 DXI65567 EHE65567 ERA65567 FAW65567 FKS65567 FUO65567 GEK65567 GOG65567 GYC65567 HHY65567 HRU65567 IBQ65567 ILM65567 IVI65567 JFE65567 JPA65567 JYW65567 KIS65567 KSO65567 LCK65567 LMG65567 LWC65567 MFY65567 MPU65567 MZQ65567 NJM65567 NTI65567 ODE65567 ONA65567 OWW65567 PGS65567 PQO65567 QAK65567 QKG65567 QUC65567 RDY65567 RNU65567 RXQ65567 SHM65567 SRI65567 TBE65567 TLA65567 TUW65567 UES65567 UOO65567 UYK65567 VIG65567 VSC65567 WBY65567 WLU65567 WVQ65567 C131103 JE131103 TA131103 ACW131103 AMS131103 AWO131103 BGK131103 BQG131103 CAC131103 CJY131103 CTU131103 DDQ131103 DNM131103 DXI131103 EHE131103 ERA131103 FAW131103 FKS131103 FUO131103 GEK131103 GOG131103 GYC131103 HHY131103 HRU131103 IBQ131103 ILM131103 IVI131103 JFE131103 JPA131103 JYW131103 KIS131103 KSO131103 LCK131103 LMG131103 LWC131103 MFY131103 MPU131103 MZQ131103 NJM131103 NTI131103 ODE131103 ONA131103 OWW131103 PGS131103 PQO131103 QAK131103 QKG131103 QUC131103 RDY131103 RNU131103 RXQ131103 SHM131103 SRI131103 TBE131103 TLA131103 TUW131103 UES131103 UOO131103 UYK131103 VIG131103 VSC131103 WBY131103 WLU131103 WVQ131103 C196639 JE196639 TA196639 ACW196639 AMS196639 AWO196639 BGK196639 BQG196639 CAC196639 CJY196639 CTU196639 DDQ196639 DNM196639 DXI196639 EHE196639 ERA196639 FAW196639 FKS196639 FUO196639 GEK196639 GOG196639 GYC196639 HHY196639 HRU196639 IBQ196639 ILM196639 IVI196639 JFE196639 JPA196639 JYW196639 KIS196639 KSO196639 LCK196639 LMG196639 LWC196639 MFY196639 MPU196639 MZQ196639 NJM196639 NTI196639 ODE196639 ONA196639 OWW196639 PGS196639 PQO196639 QAK196639 QKG196639 QUC196639 RDY196639 RNU196639 RXQ196639 SHM196639 SRI196639 TBE196639 TLA196639 TUW196639 UES196639 UOO196639 UYK196639 VIG196639 VSC196639 WBY196639 WLU196639 WVQ196639 C262175 JE262175 TA262175 ACW262175 AMS262175 AWO262175 BGK262175 BQG262175 CAC262175 CJY262175 CTU262175 DDQ262175 DNM262175 DXI262175 EHE262175 ERA262175 FAW262175 FKS262175 FUO262175 GEK262175 GOG262175 GYC262175 HHY262175 HRU262175 IBQ262175 ILM262175 IVI262175 JFE262175 JPA262175 JYW262175 KIS262175 KSO262175 LCK262175 LMG262175 LWC262175 MFY262175 MPU262175 MZQ262175 NJM262175 NTI262175 ODE262175 ONA262175 OWW262175 PGS262175 PQO262175 QAK262175 QKG262175 QUC262175 RDY262175 RNU262175 RXQ262175 SHM262175 SRI262175 TBE262175 TLA262175 TUW262175 UES262175 UOO262175 UYK262175 VIG262175 VSC262175 WBY262175 WLU262175 WVQ262175 C327711 JE327711 TA327711 ACW327711 AMS327711 AWO327711 BGK327711 BQG327711 CAC327711 CJY327711 CTU327711 DDQ327711 DNM327711 DXI327711 EHE327711 ERA327711 FAW327711 FKS327711 FUO327711 GEK327711 GOG327711 GYC327711 HHY327711 HRU327711 IBQ327711 ILM327711 IVI327711 JFE327711 JPA327711 JYW327711 KIS327711 KSO327711 LCK327711 LMG327711 LWC327711 MFY327711 MPU327711 MZQ327711 NJM327711 NTI327711 ODE327711 ONA327711 OWW327711 PGS327711 PQO327711 QAK327711 QKG327711 QUC327711 RDY327711 RNU327711 RXQ327711 SHM327711 SRI327711 TBE327711 TLA327711 TUW327711 UES327711 UOO327711 UYK327711 VIG327711 VSC327711 WBY327711 WLU327711 WVQ327711 C393247 JE393247 TA393247 ACW393247 AMS393247 AWO393247 BGK393247 BQG393247 CAC393247 CJY393247 CTU393247 DDQ393247 DNM393247 DXI393247 EHE393247 ERA393247 FAW393247 FKS393247 FUO393247 GEK393247 GOG393247 GYC393247 HHY393247 HRU393247 IBQ393247 ILM393247 IVI393247 JFE393247 JPA393247 JYW393247 KIS393247 KSO393247 LCK393247 LMG393247 LWC393247 MFY393247 MPU393247 MZQ393247 NJM393247 NTI393247 ODE393247 ONA393247 OWW393247 PGS393247 PQO393247 QAK393247 QKG393247 QUC393247 RDY393247 RNU393247 RXQ393247 SHM393247 SRI393247 TBE393247 TLA393247 TUW393247 UES393247 UOO393247 UYK393247 VIG393247 VSC393247 WBY393247 WLU393247 WVQ393247 C458783 JE458783 TA458783 ACW458783 AMS458783 AWO458783 BGK458783 BQG458783 CAC458783 CJY458783 CTU458783 DDQ458783 DNM458783 DXI458783 EHE458783 ERA458783 FAW458783 FKS458783 FUO458783 GEK458783 GOG458783 GYC458783 HHY458783 HRU458783 IBQ458783 ILM458783 IVI458783 JFE458783 JPA458783 JYW458783 KIS458783 KSO458783 LCK458783 LMG458783 LWC458783 MFY458783 MPU458783 MZQ458783 NJM458783 NTI458783 ODE458783 ONA458783 OWW458783 PGS458783 PQO458783 QAK458783 QKG458783 QUC458783 RDY458783 RNU458783 RXQ458783 SHM458783 SRI458783 TBE458783 TLA458783 TUW458783 UES458783 UOO458783 UYK458783 VIG458783 VSC458783 WBY458783 WLU458783 WVQ458783 C524319 JE524319 TA524319 ACW524319 AMS524319 AWO524319 BGK524319 BQG524319 CAC524319 CJY524319 CTU524319 DDQ524319 DNM524319 DXI524319 EHE524319 ERA524319 FAW524319 FKS524319 FUO524319 GEK524319 GOG524319 GYC524319 HHY524319 HRU524319 IBQ524319 ILM524319 IVI524319 JFE524319 JPA524319 JYW524319 KIS524319 KSO524319 LCK524319 LMG524319 LWC524319 MFY524319 MPU524319 MZQ524319 NJM524319 NTI524319 ODE524319 ONA524319 OWW524319 PGS524319 PQO524319 QAK524319 QKG524319 QUC524319 RDY524319 RNU524319 RXQ524319 SHM524319 SRI524319 TBE524319 TLA524319 TUW524319 UES524319 UOO524319 UYK524319 VIG524319 VSC524319 WBY524319 WLU524319 WVQ524319 C589855 JE589855 TA589855 ACW589855 AMS589855 AWO589855 BGK589855 BQG589855 CAC589855 CJY589855 CTU589855 DDQ589855 DNM589855 DXI589855 EHE589855 ERA589855 FAW589855 FKS589855 FUO589855 GEK589855 GOG589855 GYC589855 HHY589855 HRU589855 IBQ589855 ILM589855 IVI589855 JFE589855 JPA589855 JYW589855 KIS589855 KSO589855 LCK589855 LMG589855 LWC589855 MFY589855 MPU589855 MZQ589855 NJM589855 NTI589855 ODE589855 ONA589855 OWW589855 PGS589855 PQO589855 QAK589855 QKG589855 QUC589855 RDY589855 RNU589855 RXQ589855 SHM589855 SRI589855 TBE589855 TLA589855 TUW589855 UES589855 UOO589855 UYK589855 VIG589855 VSC589855 WBY589855 WLU589855 WVQ589855 C655391 JE655391 TA655391 ACW655391 AMS655391 AWO655391 BGK655391 BQG655391 CAC655391 CJY655391 CTU655391 DDQ655391 DNM655391 DXI655391 EHE655391 ERA655391 FAW655391 FKS655391 FUO655391 GEK655391 GOG655391 GYC655391 HHY655391 HRU655391 IBQ655391 ILM655391 IVI655391 JFE655391 JPA655391 JYW655391 KIS655391 KSO655391 LCK655391 LMG655391 LWC655391 MFY655391 MPU655391 MZQ655391 NJM655391 NTI655391 ODE655391 ONA655391 OWW655391 PGS655391 PQO655391 QAK655391 QKG655391 QUC655391 RDY655391 RNU655391 RXQ655391 SHM655391 SRI655391 TBE655391 TLA655391 TUW655391 UES655391 UOO655391 UYK655391 VIG655391 VSC655391 WBY655391 WLU655391 WVQ655391 C720927 JE720927 TA720927 ACW720927 AMS720927 AWO720927 BGK720927 BQG720927 CAC720927 CJY720927 CTU720927 DDQ720927 DNM720927 DXI720927 EHE720927 ERA720927 FAW720927 FKS720927 FUO720927 GEK720927 GOG720927 GYC720927 HHY720927 HRU720927 IBQ720927 ILM720927 IVI720927 JFE720927 JPA720927 JYW720927 KIS720927 KSO720927 LCK720927 LMG720927 LWC720927 MFY720927 MPU720927 MZQ720927 NJM720927 NTI720927 ODE720927 ONA720927 OWW720927 PGS720927 PQO720927 QAK720927 QKG720927 QUC720927 RDY720927 RNU720927 RXQ720927 SHM720927 SRI720927 TBE720927 TLA720927 TUW720927 UES720927 UOO720927 UYK720927 VIG720927 VSC720927 WBY720927 WLU720927 WVQ720927 C786463 JE786463 TA786463 ACW786463 AMS786463 AWO786463 BGK786463 BQG786463 CAC786463 CJY786463 CTU786463 DDQ786463 DNM786463 DXI786463 EHE786463 ERA786463 FAW786463 FKS786463 FUO786463 GEK786463 GOG786463 GYC786463 HHY786463 HRU786463 IBQ786463 ILM786463 IVI786463 JFE786463 JPA786463 JYW786463 KIS786463 KSO786463 LCK786463 LMG786463 LWC786463 MFY786463 MPU786463 MZQ786463 NJM786463 NTI786463 ODE786463 ONA786463 OWW786463 PGS786463 PQO786463 QAK786463 QKG786463 QUC786463 RDY786463 RNU786463 RXQ786463 SHM786463 SRI786463 TBE786463 TLA786463 TUW786463 UES786463 UOO786463 UYK786463 VIG786463 VSC786463 WBY786463 WLU786463 WVQ786463 C851999 JE851999 TA851999 ACW851999 AMS851999 AWO851999 BGK851999 BQG851999 CAC851999 CJY851999 CTU851999 DDQ851999 DNM851999 DXI851999 EHE851999 ERA851999 FAW851999 FKS851999 FUO851999 GEK851999 GOG851999 GYC851999 HHY851999 HRU851999 IBQ851999 ILM851999 IVI851999 JFE851999 JPA851999 JYW851999 KIS851999 KSO851999 LCK851999 LMG851999 LWC851999 MFY851999 MPU851999 MZQ851999 NJM851999 NTI851999 ODE851999 ONA851999 OWW851999 PGS851999 PQO851999 QAK851999 QKG851999 QUC851999 RDY851999 RNU851999 RXQ851999 SHM851999 SRI851999 TBE851999 TLA851999 TUW851999 UES851999 UOO851999 UYK851999 VIG851999 VSC851999 WBY851999 WLU851999 WVQ851999 C917535 JE917535 TA917535 ACW917535 AMS917535 AWO917535 BGK917535 BQG917535 CAC917535 CJY917535 CTU917535 DDQ917535 DNM917535 DXI917535 EHE917535 ERA917535 FAW917535 FKS917535 FUO917535 GEK917535 GOG917535 GYC917535 HHY917535 HRU917535 IBQ917535 ILM917535 IVI917535 JFE917535 JPA917535 JYW917535 KIS917535 KSO917535 LCK917535 LMG917535 LWC917535 MFY917535 MPU917535 MZQ917535 NJM917535 NTI917535 ODE917535 ONA917535 OWW917535 PGS917535 PQO917535 QAK917535 QKG917535 QUC917535 RDY917535 RNU917535 RXQ917535 SHM917535 SRI917535 TBE917535 TLA917535 TUW917535 UES917535 UOO917535 UYK917535 VIG917535 VSC917535 WBY917535 WLU917535 WVQ917535 C983071 JE983071 TA983071 ACW983071 AMS983071 AWO983071 BGK983071 BQG983071 CAC983071 CJY983071 CTU983071 DDQ983071 DNM983071 DXI983071 EHE983071 ERA983071 FAW983071 FKS983071 FUO983071 GEK983071 GOG983071 GYC983071 HHY983071 HRU983071 IBQ983071 ILM983071 IVI983071 JFE983071 JPA983071 JYW983071 KIS983071 KSO983071 LCK983071 LMG983071 LWC983071 MFY983071 MPU983071 MZQ983071 NJM983071 NTI983071 ODE983071 ONA983071 OWW983071 PGS983071 PQO983071 QAK983071 QKG983071 QUC983071 RDY983071 RNU983071 RXQ983071 SHM983071 SRI983071 TBE983071 TLA983071 TUW983071 UES983071 UOO983071 UYK983071 VIG983071 VSC983071 WBY983071 WLU983071 WVQ71 WLU71 WBY71 VSC71 VIG71 UYK71 UOO71 UES71 TUW71 TLA71 TBE71 SRI71 SHM71 RXQ71 RNU71 RDY71 QUC71 QKG71 QAK71 PQO71 PGS71 OWW71 ONA71 ODE71 NTI71 NJM71 MZQ71 MPU71 MFY71 LWC71 LMG71 LCK71 KSO71 KIS71 JYW71 JPA71 JFE71 IVI71 ILM71 IBQ71 HRU71 HHY71 GYC71 GOG71 GEK71 FUO71 FKS71 FAW71 ERA71 EHE71 DXI71 DNM71 DDQ71 CTU71 CJY71 CAC71 BQG71 BGK71 AWO71 AMS71 ACW71 TA71 JE71 C71 WVQ21 WLU21 WBY21 VSC21 VIG21 UYK21 UOO21 UES21 TUW21 TLA21 TBE21 SRI21 SHM21 RXQ21 RNU21 RDY21 QUC21 QKG21 QAK21 PQO21 PGS21 OWW21 ONA21 ODE21 NTI21 NJM21 MZQ21 MPU21 MFY21 LWC21 LMG21 LCK21 KSO21 KIS21 JYW21 JPA21 JFE21 IVI21 ILM21 IBQ21 HRU21 HHY21 GYC21 GOG21 GEK21 FUO21 FKS21 FAW21 ERA21 EHE21 DXI21 DNM21 DDQ21 CTU21 CJY21 CAC21 BQG21 BGK21 AWO21 AMS21 ACW21 TA21 JE21">
      <formula1>0</formula1>
      <formula2>10000</formula2>
    </dataValidation>
    <dataValidation type="textLength" errorStyle="information" allowBlank="1" showInputMessage="1" error="XLBVal:5=136237_x000d_&#10;" sqref="WVP983071 B65567 JD65567 SZ65567 ACV65567 AMR65567 AWN65567 BGJ65567 BQF65567 CAB65567 CJX65567 CTT65567 DDP65567 DNL65567 DXH65567 EHD65567 EQZ65567 FAV65567 FKR65567 FUN65567 GEJ65567 GOF65567 GYB65567 HHX65567 HRT65567 IBP65567 ILL65567 IVH65567 JFD65567 JOZ65567 JYV65567 KIR65567 KSN65567 LCJ65567 LMF65567 LWB65567 MFX65567 MPT65567 MZP65567 NJL65567 NTH65567 ODD65567 OMZ65567 OWV65567 PGR65567 PQN65567 QAJ65567 QKF65567 QUB65567 RDX65567 RNT65567 RXP65567 SHL65567 SRH65567 TBD65567 TKZ65567 TUV65567 UER65567 UON65567 UYJ65567 VIF65567 VSB65567 WBX65567 WLT65567 WVP65567 B131103 JD131103 SZ131103 ACV131103 AMR131103 AWN131103 BGJ131103 BQF131103 CAB131103 CJX131103 CTT131103 DDP131103 DNL131103 DXH131103 EHD131103 EQZ131103 FAV131103 FKR131103 FUN131103 GEJ131103 GOF131103 GYB131103 HHX131103 HRT131103 IBP131103 ILL131103 IVH131103 JFD131103 JOZ131103 JYV131103 KIR131103 KSN131103 LCJ131103 LMF131103 LWB131103 MFX131103 MPT131103 MZP131103 NJL131103 NTH131103 ODD131103 OMZ131103 OWV131103 PGR131103 PQN131103 QAJ131103 QKF131103 QUB131103 RDX131103 RNT131103 RXP131103 SHL131103 SRH131103 TBD131103 TKZ131103 TUV131103 UER131103 UON131103 UYJ131103 VIF131103 VSB131103 WBX131103 WLT131103 WVP131103 B196639 JD196639 SZ196639 ACV196639 AMR196639 AWN196639 BGJ196639 BQF196639 CAB196639 CJX196639 CTT196639 DDP196639 DNL196639 DXH196639 EHD196639 EQZ196639 FAV196639 FKR196639 FUN196639 GEJ196639 GOF196639 GYB196639 HHX196639 HRT196639 IBP196639 ILL196639 IVH196639 JFD196639 JOZ196639 JYV196639 KIR196639 KSN196639 LCJ196639 LMF196639 LWB196639 MFX196639 MPT196639 MZP196639 NJL196639 NTH196639 ODD196639 OMZ196639 OWV196639 PGR196639 PQN196639 QAJ196639 QKF196639 QUB196639 RDX196639 RNT196639 RXP196639 SHL196639 SRH196639 TBD196639 TKZ196639 TUV196639 UER196639 UON196639 UYJ196639 VIF196639 VSB196639 WBX196639 WLT196639 WVP196639 B262175 JD262175 SZ262175 ACV262175 AMR262175 AWN262175 BGJ262175 BQF262175 CAB262175 CJX262175 CTT262175 DDP262175 DNL262175 DXH262175 EHD262175 EQZ262175 FAV262175 FKR262175 FUN262175 GEJ262175 GOF262175 GYB262175 HHX262175 HRT262175 IBP262175 ILL262175 IVH262175 JFD262175 JOZ262175 JYV262175 KIR262175 KSN262175 LCJ262175 LMF262175 LWB262175 MFX262175 MPT262175 MZP262175 NJL262175 NTH262175 ODD262175 OMZ262175 OWV262175 PGR262175 PQN262175 QAJ262175 QKF262175 QUB262175 RDX262175 RNT262175 RXP262175 SHL262175 SRH262175 TBD262175 TKZ262175 TUV262175 UER262175 UON262175 UYJ262175 VIF262175 VSB262175 WBX262175 WLT262175 WVP262175 B327711 JD327711 SZ327711 ACV327711 AMR327711 AWN327711 BGJ327711 BQF327711 CAB327711 CJX327711 CTT327711 DDP327711 DNL327711 DXH327711 EHD327711 EQZ327711 FAV327711 FKR327711 FUN327711 GEJ327711 GOF327711 GYB327711 HHX327711 HRT327711 IBP327711 ILL327711 IVH327711 JFD327711 JOZ327711 JYV327711 KIR327711 KSN327711 LCJ327711 LMF327711 LWB327711 MFX327711 MPT327711 MZP327711 NJL327711 NTH327711 ODD327711 OMZ327711 OWV327711 PGR327711 PQN327711 QAJ327711 QKF327711 QUB327711 RDX327711 RNT327711 RXP327711 SHL327711 SRH327711 TBD327711 TKZ327711 TUV327711 UER327711 UON327711 UYJ327711 VIF327711 VSB327711 WBX327711 WLT327711 WVP327711 B393247 JD393247 SZ393247 ACV393247 AMR393247 AWN393247 BGJ393247 BQF393247 CAB393247 CJX393247 CTT393247 DDP393247 DNL393247 DXH393247 EHD393247 EQZ393247 FAV393247 FKR393247 FUN393247 GEJ393247 GOF393247 GYB393247 HHX393247 HRT393247 IBP393247 ILL393247 IVH393247 JFD393247 JOZ393247 JYV393247 KIR393247 KSN393247 LCJ393247 LMF393247 LWB393247 MFX393247 MPT393247 MZP393247 NJL393247 NTH393247 ODD393247 OMZ393247 OWV393247 PGR393247 PQN393247 QAJ393247 QKF393247 QUB393247 RDX393247 RNT393247 RXP393247 SHL393247 SRH393247 TBD393247 TKZ393247 TUV393247 UER393247 UON393247 UYJ393247 VIF393247 VSB393247 WBX393247 WLT393247 WVP393247 B458783 JD458783 SZ458783 ACV458783 AMR458783 AWN458783 BGJ458783 BQF458783 CAB458783 CJX458783 CTT458783 DDP458783 DNL458783 DXH458783 EHD458783 EQZ458783 FAV458783 FKR458783 FUN458783 GEJ458783 GOF458783 GYB458783 HHX458783 HRT458783 IBP458783 ILL458783 IVH458783 JFD458783 JOZ458783 JYV458783 KIR458783 KSN458783 LCJ458783 LMF458783 LWB458783 MFX458783 MPT458783 MZP458783 NJL458783 NTH458783 ODD458783 OMZ458783 OWV458783 PGR458783 PQN458783 QAJ458783 QKF458783 QUB458783 RDX458783 RNT458783 RXP458783 SHL458783 SRH458783 TBD458783 TKZ458783 TUV458783 UER458783 UON458783 UYJ458783 VIF458783 VSB458783 WBX458783 WLT458783 WVP458783 B524319 JD524319 SZ524319 ACV524319 AMR524319 AWN524319 BGJ524319 BQF524319 CAB524319 CJX524319 CTT524319 DDP524319 DNL524319 DXH524319 EHD524319 EQZ524319 FAV524319 FKR524319 FUN524319 GEJ524319 GOF524319 GYB524319 HHX524319 HRT524319 IBP524319 ILL524319 IVH524319 JFD524319 JOZ524319 JYV524319 KIR524319 KSN524319 LCJ524319 LMF524319 LWB524319 MFX524319 MPT524319 MZP524319 NJL524319 NTH524319 ODD524319 OMZ524319 OWV524319 PGR524319 PQN524319 QAJ524319 QKF524319 QUB524319 RDX524319 RNT524319 RXP524319 SHL524319 SRH524319 TBD524319 TKZ524319 TUV524319 UER524319 UON524319 UYJ524319 VIF524319 VSB524319 WBX524319 WLT524319 WVP524319 B589855 JD589855 SZ589855 ACV589855 AMR589855 AWN589855 BGJ589855 BQF589855 CAB589855 CJX589855 CTT589855 DDP589855 DNL589855 DXH589855 EHD589855 EQZ589855 FAV589855 FKR589855 FUN589855 GEJ589855 GOF589855 GYB589855 HHX589855 HRT589855 IBP589855 ILL589855 IVH589855 JFD589855 JOZ589855 JYV589855 KIR589855 KSN589855 LCJ589855 LMF589855 LWB589855 MFX589855 MPT589855 MZP589855 NJL589855 NTH589855 ODD589855 OMZ589855 OWV589855 PGR589855 PQN589855 QAJ589855 QKF589855 QUB589855 RDX589855 RNT589855 RXP589855 SHL589855 SRH589855 TBD589855 TKZ589855 TUV589855 UER589855 UON589855 UYJ589855 VIF589855 VSB589855 WBX589855 WLT589855 WVP589855 B655391 JD655391 SZ655391 ACV655391 AMR655391 AWN655391 BGJ655391 BQF655391 CAB655391 CJX655391 CTT655391 DDP655391 DNL655391 DXH655391 EHD655391 EQZ655391 FAV655391 FKR655391 FUN655391 GEJ655391 GOF655391 GYB655391 HHX655391 HRT655391 IBP655391 ILL655391 IVH655391 JFD655391 JOZ655391 JYV655391 KIR655391 KSN655391 LCJ655391 LMF655391 LWB655391 MFX655391 MPT655391 MZP655391 NJL655391 NTH655391 ODD655391 OMZ655391 OWV655391 PGR655391 PQN655391 QAJ655391 QKF655391 QUB655391 RDX655391 RNT655391 RXP655391 SHL655391 SRH655391 TBD655391 TKZ655391 TUV655391 UER655391 UON655391 UYJ655391 VIF655391 VSB655391 WBX655391 WLT655391 WVP655391 B720927 JD720927 SZ720927 ACV720927 AMR720927 AWN720927 BGJ720927 BQF720927 CAB720927 CJX720927 CTT720927 DDP720927 DNL720927 DXH720927 EHD720927 EQZ720927 FAV720927 FKR720927 FUN720927 GEJ720927 GOF720927 GYB720927 HHX720927 HRT720927 IBP720927 ILL720927 IVH720927 JFD720927 JOZ720927 JYV720927 KIR720927 KSN720927 LCJ720927 LMF720927 LWB720927 MFX720927 MPT720927 MZP720927 NJL720927 NTH720927 ODD720927 OMZ720927 OWV720927 PGR720927 PQN720927 QAJ720927 QKF720927 QUB720927 RDX720927 RNT720927 RXP720927 SHL720927 SRH720927 TBD720927 TKZ720927 TUV720927 UER720927 UON720927 UYJ720927 VIF720927 VSB720927 WBX720927 WLT720927 WVP720927 B786463 JD786463 SZ786463 ACV786463 AMR786463 AWN786463 BGJ786463 BQF786463 CAB786463 CJX786463 CTT786463 DDP786463 DNL786463 DXH786463 EHD786463 EQZ786463 FAV786463 FKR786463 FUN786463 GEJ786463 GOF786463 GYB786463 HHX786463 HRT786463 IBP786463 ILL786463 IVH786463 JFD786463 JOZ786463 JYV786463 KIR786463 KSN786463 LCJ786463 LMF786463 LWB786463 MFX786463 MPT786463 MZP786463 NJL786463 NTH786463 ODD786463 OMZ786463 OWV786463 PGR786463 PQN786463 QAJ786463 QKF786463 QUB786463 RDX786463 RNT786463 RXP786463 SHL786463 SRH786463 TBD786463 TKZ786463 TUV786463 UER786463 UON786463 UYJ786463 VIF786463 VSB786463 WBX786463 WLT786463 WVP786463 B851999 JD851999 SZ851999 ACV851999 AMR851999 AWN851999 BGJ851999 BQF851999 CAB851999 CJX851999 CTT851999 DDP851999 DNL851999 DXH851999 EHD851999 EQZ851999 FAV851999 FKR851999 FUN851999 GEJ851999 GOF851999 GYB851999 HHX851999 HRT851999 IBP851999 ILL851999 IVH851999 JFD851999 JOZ851999 JYV851999 KIR851999 KSN851999 LCJ851999 LMF851999 LWB851999 MFX851999 MPT851999 MZP851999 NJL851999 NTH851999 ODD851999 OMZ851999 OWV851999 PGR851999 PQN851999 QAJ851999 QKF851999 QUB851999 RDX851999 RNT851999 RXP851999 SHL851999 SRH851999 TBD851999 TKZ851999 TUV851999 UER851999 UON851999 UYJ851999 VIF851999 VSB851999 WBX851999 WLT851999 WVP851999 B917535 JD917535 SZ917535 ACV917535 AMR917535 AWN917535 BGJ917535 BQF917535 CAB917535 CJX917535 CTT917535 DDP917535 DNL917535 DXH917535 EHD917535 EQZ917535 FAV917535 FKR917535 FUN917535 GEJ917535 GOF917535 GYB917535 HHX917535 HRT917535 IBP917535 ILL917535 IVH917535 JFD917535 JOZ917535 JYV917535 KIR917535 KSN917535 LCJ917535 LMF917535 LWB917535 MFX917535 MPT917535 MZP917535 NJL917535 NTH917535 ODD917535 OMZ917535 OWV917535 PGR917535 PQN917535 QAJ917535 QKF917535 QUB917535 RDX917535 RNT917535 RXP917535 SHL917535 SRH917535 TBD917535 TKZ917535 TUV917535 UER917535 UON917535 UYJ917535 VIF917535 VSB917535 WBX917535 WLT917535 WVP917535 B983071 JD983071 SZ983071 ACV983071 AMR983071 AWN983071 BGJ983071 BQF983071 CAB983071 CJX983071 CTT983071 DDP983071 DNL983071 DXH983071 EHD983071 EQZ983071 FAV983071 FKR983071 FUN983071 GEJ983071 GOF983071 GYB983071 HHX983071 HRT983071 IBP983071 ILL983071 IVH983071 JFD983071 JOZ983071 JYV983071 KIR983071 KSN983071 LCJ983071 LMF983071 LWB983071 MFX983071 MPT983071 MZP983071 NJL983071 NTH983071 ODD983071 OMZ983071 OWV983071 PGR983071 PQN983071 QAJ983071 QKF983071 QUB983071 RDX983071 RNT983071 RXP983071 SHL983071 SRH983071 TBD983071 TKZ983071 TUV983071 UER983071 UON983071 UYJ983071 VIF983071 VSB983071 WBX983071 WLT983071 WVP71 WLT71 WBX71 VSB71 VIF71 UYJ71 UON71 UER71 TUV71 TKZ71 TBD71 SRH71 SHL71 RXP71 RNT71 RDX71 QUB71 QKF71 QAJ71 PQN71 PGR71 OWV71 OMZ71 ODD71 NTH71 NJL71 MZP71 MPT71 MFX71 LWB71 LMF71 LCJ71 KSN71 KIR71 JYV71 JOZ71 JFD71 IVH71 ILL71 IBP71 HRT71 HHX71 GYB71 GOF71 GEJ71 FUN71 FKR71 FAV71 EQZ71 EHD71 DXH71 DNL71 DDP71 CTT71 CJX71 CAB71 BQF71 BGJ71 AWN71 AMR71 ACV71 SZ71 JD71 WVP21 WLT21 WBX21 VSB21 VIF21 UYJ21 UON21 UER21 TUV21 TKZ21 TBD21 SRH21 SHL21 RXP21 RNT21 RDX21 QUB21 QKF21 QAJ21 PQN21 PGR21 OWV21 OMZ21 ODD21 NTH21 NJL21 MZP21 MPT21 MFX21 LWB21 LMF21 LCJ21 KSN21 KIR21 JYV21 JOZ21 JFD21 IVH21 ILL21 IBP21 HRT21 HHX21 GYB21 GOF21 GEJ21 FUN21 FKR21 FAV21 EQZ21 EHD21 DXH21 DNL21 DDP21 CTT21 CJX21 CAB21 BQF21 BGJ21 AWN21 AMR21 ACV21 SZ21 JD21">
      <formula1>0</formula1>
      <formula2>10000</formula2>
    </dataValidation>
    <dataValidation type="textLength" errorStyle="information" allowBlank="1" showInputMessage="1" error="XLBVal:5=11.9140358548317_x000d_&#10;" sqref="B65569 JD65569 SZ65569 ACV65569 AMR65569 AWN65569 BGJ65569 BQF65569 CAB65569 CJX65569 CTT65569 DDP65569 DNL65569 DXH65569 EHD65569 EQZ65569 FAV65569 FKR65569 FUN65569 GEJ65569 GOF65569 GYB65569 HHX65569 HRT65569 IBP65569 ILL65569 IVH65569 JFD65569 JOZ65569 JYV65569 KIR65569 KSN65569 LCJ65569 LMF65569 LWB65569 MFX65569 MPT65569 MZP65569 NJL65569 NTH65569 ODD65569 OMZ65569 OWV65569 PGR65569 PQN65569 QAJ65569 QKF65569 QUB65569 RDX65569 RNT65569 RXP65569 SHL65569 SRH65569 TBD65569 TKZ65569 TUV65569 UER65569 UON65569 UYJ65569 VIF65569 VSB65569 WBX65569 WLT65569 WVP65569 B131105 JD131105 SZ131105 ACV131105 AMR131105 AWN131105 BGJ131105 BQF131105 CAB131105 CJX131105 CTT131105 DDP131105 DNL131105 DXH131105 EHD131105 EQZ131105 FAV131105 FKR131105 FUN131105 GEJ131105 GOF131105 GYB131105 HHX131105 HRT131105 IBP131105 ILL131105 IVH131105 JFD131105 JOZ131105 JYV131105 KIR131105 KSN131105 LCJ131105 LMF131105 LWB131105 MFX131105 MPT131105 MZP131105 NJL131105 NTH131105 ODD131105 OMZ131105 OWV131105 PGR131105 PQN131105 QAJ131105 QKF131105 QUB131105 RDX131105 RNT131105 RXP131105 SHL131105 SRH131105 TBD131105 TKZ131105 TUV131105 UER131105 UON131105 UYJ131105 VIF131105 VSB131105 WBX131105 WLT131105 WVP131105 B196641 JD196641 SZ196641 ACV196641 AMR196641 AWN196641 BGJ196641 BQF196641 CAB196641 CJX196641 CTT196641 DDP196641 DNL196641 DXH196641 EHD196641 EQZ196641 FAV196641 FKR196641 FUN196641 GEJ196641 GOF196641 GYB196641 HHX196641 HRT196641 IBP196641 ILL196641 IVH196641 JFD196641 JOZ196641 JYV196641 KIR196641 KSN196641 LCJ196641 LMF196641 LWB196641 MFX196641 MPT196641 MZP196641 NJL196641 NTH196641 ODD196641 OMZ196641 OWV196641 PGR196641 PQN196641 QAJ196641 QKF196641 QUB196641 RDX196641 RNT196641 RXP196641 SHL196641 SRH196641 TBD196641 TKZ196641 TUV196641 UER196641 UON196641 UYJ196641 VIF196641 VSB196641 WBX196641 WLT196641 WVP196641 B262177 JD262177 SZ262177 ACV262177 AMR262177 AWN262177 BGJ262177 BQF262177 CAB262177 CJX262177 CTT262177 DDP262177 DNL262177 DXH262177 EHD262177 EQZ262177 FAV262177 FKR262177 FUN262177 GEJ262177 GOF262177 GYB262177 HHX262177 HRT262177 IBP262177 ILL262177 IVH262177 JFD262177 JOZ262177 JYV262177 KIR262177 KSN262177 LCJ262177 LMF262177 LWB262177 MFX262177 MPT262177 MZP262177 NJL262177 NTH262177 ODD262177 OMZ262177 OWV262177 PGR262177 PQN262177 QAJ262177 QKF262177 QUB262177 RDX262177 RNT262177 RXP262177 SHL262177 SRH262177 TBD262177 TKZ262177 TUV262177 UER262177 UON262177 UYJ262177 VIF262177 VSB262177 WBX262177 WLT262177 WVP262177 B327713 JD327713 SZ327713 ACV327713 AMR327713 AWN327713 BGJ327713 BQF327713 CAB327713 CJX327713 CTT327713 DDP327713 DNL327713 DXH327713 EHD327713 EQZ327713 FAV327713 FKR327713 FUN327713 GEJ327713 GOF327713 GYB327713 HHX327713 HRT327713 IBP327713 ILL327713 IVH327713 JFD327713 JOZ327713 JYV327713 KIR327713 KSN327713 LCJ327713 LMF327713 LWB327713 MFX327713 MPT327713 MZP327713 NJL327713 NTH327713 ODD327713 OMZ327713 OWV327713 PGR327713 PQN327713 QAJ327713 QKF327713 QUB327713 RDX327713 RNT327713 RXP327713 SHL327713 SRH327713 TBD327713 TKZ327713 TUV327713 UER327713 UON327713 UYJ327713 VIF327713 VSB327713 WBX327713 WLT327713 WVP327713 B393249 JD393249 SZ393249 ACV393249 AMR393249 AWN393249 BGJ393249 BQF393249 CAB393249 CJX393249 CTT393249 DDP393249 DNL393249 DXH393249 EHD393249 EQZ393249 FAV393249 FKR393249 FUN393249 GEJ393249 GOF393249 GYB393249 HHX393249 HRT393249 IBP393249 ILL393249 IVH393249 JFD393249 JOZ393249 JYV393249 KIR393249 KSN393249 LCJ393249 LMF393249 LWB393249 MFX393249 MPT393249 MZP393249 NJL393249 NTH393249 ODD393249 OMZ393249 OWV393249 PGR393249 PQN393249 QAJ393249 QKF393249 QUB393249 RDX393249 RNT393249 RXP393249 SHL393249 SRH393249 TBD393249 TKZ393249 TUV393249 UER393249 UON393249 UYJ393249 VIF393249 VSB393249 WBX393249 WLT393249 WVP393249 B458785 JD458785 SZ458785 ACV458785 AMR458785 AWN458785 BGJ458785 BQF458785 CAB458785 CJX458785 CTT458785 DDP458785 DNL458785 DXH458785 EHD458785 EQZ458785 FAV458785 FKR458785 FUN458785 GEJ458785 GOF458785 GYB458785 HHX458785 HRT458785 IBP458785 ILL458785 IVH458785 JFD458785 JOZ458785 JYV458785 KIR458785 KSN458785 LCJ458785 LMF458785 LWB458785 MFX458785 MPT458785 MZP458785 NJL458785 NTH458785 ODD458785 OMZ458785 OWV458785 PGR458785 PQN458785 QAJ458785 QKF458785 QUB458785 RDX458785 RNT458785 RXP458785 SHL458785 SRH458785 TBD458785 TKZ458785 TUV458785 UER458785 UON458785 UYJ458785 VIF458785 VSB458785 WBX458785 WLT458785 WVP458785 B524321 JD524321 SZ524321 ACV524321 AMR524321 AWN524321 BGJ524321 BQF524321 CAB524321 CJX524321 CTT524321 DDP524321 DNL524321 DXH524321 EHD524321 EQZ524321 FAV524321 FKR524321 FUN524321 GEJ524321 GOF524321 GYB524321 HHX524321 HRT524321 IBP524321 ILL524321 IVH524321 JFD524321 JOZ524321 JYV524321 KIR524321 KSN524321 LCJ524321 LMF524321 LWB524321 MFX524321 MPT524321 MZP524321 NJL524321 NTH524321 ODD524321 OMZ524321 OWV524321 PGR524321 PQN524321 QAJ524321 QKF524321 QUB524321 RDX524321 RNT524321 RXP524321 SHL524321 SRH524321 TBD524321 TKZ524321 TUV524321 UER524321 UON524321 UYJ524321 VIF524321 VSB524321 WBX524321 WLT524321 WVP524321 B589857 JD589857 SZ589857 ACV589857 AMR589857 AWN589857 BGJ589857 BQF589857 CAB589857 CJX589857 CTT589857 DDP589857 DNL589857 DXH589857 EHD589857 EQZ589857 FAV589857 FKR589857 FUN589857 GEJ589857 GOF589857 GYB589857 HHX589857 HRT589857 IBP589857 ILL589857 IVH589857 JFD589857 JOZ589857 JYV589857 KIR589857 KSN589857 LCJ589857 LMF589857 LWB589857 MFX589857 MPT589857 MZP589857 NJL589857 NTH589857 ODD589857 OMZ589857 OWV589857 PGR589857 PQN589857 QAJ589857 QKF589857 QUB589857 RDX589857 RNT589857 RXP589857 SHL589857 SRH589857 TBD589857 TKZ589857 TUV589857 UER589857 UON589857 UYJ589857 VIF589857 VSB589857 WBX589857 WLT589857 WVP589857 B655393 JD655393 SZ655393 ACV655393 AMR655393 AWN655393 BGJ655393 BQF655393 CAB655393 CJX655393 CTT655393 DDP655393 DNL655393 DXH655393 EHD655393 EQZ655393 FAV655393 FKR655393 FUN655393 GEJ655393 GOF655393 GYB655393 HHX655393 HRT655393 IBP655393 ILL655393 IVH655393 JFD655393 JOZ655393 JYV655393 KIR655393 KSN655393 LCJ655393 LMF655393 LWB655393 MFX655393 MPT655393 MZP655393 NJL655393 NTH655393 ODD655393 OMZ655393 OWV655393 PGR655393 PQN655393 QAJ655393 QKF655393 QUB655393 RDX655393 RNT655393 RXP655393 SHL655393 SRH655393 TBD655393 TKZ655393 TUV655393 UER655393 UON655393 UYJ655393 VIF655393 VSB655393 WBX655393 WLT655393 WVP655393 B720929 JD720929 SZ720929 ACV720929 AMR720929 AWN720929 BGJ720929 BQF720929 CAB720929 CJX720929 CTT720929 DDP720929 DNL720929 DXH720929 EHD720929 EQZ720929 FAV720929 FKR720929 FUN720929 GEJ720929 GOF720929 GYB720929 HHX720929 HRT720929 IBP720929 ILL720929 IVH720929 JFD720929 JOZ720929 JYV720929 KIR720929 KSN720929 LCJ720929 LMF720929 LWB720929 MFX720929 MPT720929 MZP720929 NJL720929 NTH720929 ODD720929 OMZ720929 OWV720929 PGR720929 PQN720929 QAJ720929 QKF720929 QUB720929 RDX720929 RNT720929 RXP720929 SHL720929 SRH720929 TBD720929 TKZ720929 TUV720929 UER720929 UON720929 UYJ720929 VIF720929 VSB720929 WBX720929 WLT720929 WVP720929 B786465 JD786465 SZ786465 ACV786465 AMR786465 AWN786465 BGJ786465 BQF786465 CAB786465 CJX786465 CTT786465 DDP786465 DNL786465 DXH786465 EHD786465 EQZ786465 FAV786465 FKR786465 FUN786465 GEJ786465 GOF786465 GYB786465 HHX786465 HRT786465 IBP786465 ILL786465 IVH786465 JFD786465 JOZ786465 JYV786465 KIR786465 KSN786465 LCJ786465 LMF786465 LWB786465 MFX786465 MPT786465 MZP786465 NJL786465 NTH786465 ODD786465 OMZ786465 OWV786465 PGR786465 PQN786465 QAJ786465 QKF786465 QUB786465 RDX786465 RNT786465 RXP786465 SHL786465 SRH786465 TBD786465 TKZ786465 TUV786465 UER786465 UON786465 UYJ786465 VIF786465 VSB786465 WBX786465 WLT786465 WVP786465 B852001 JD852001 SZ852001 ACV852001 AMR852001 AWN852001 BGJ852001 BQF852001 CAB852001 CJX852001 CTT852001 DDP852001 DNL852001 DXH852001 EHD852001 EQZ852001 FAV852001 FKR852001 FUN852001 GEJ852001 GOF852001 GYB852001 HHX852001 HRT852001 IBP852001 ILL852001 IVH852001 JFD852001 JOZ852001 JYV852001 KIR852001 KSN852001 LCJ852001 LMF852001 LWB852001 MFX852001 MPT852001 MZP852001 NJL852001 NTH852001 ODD852001 OMZ852001 OWV852001 PGR852001 PQN852001 QAJ852001 QKF852001 QUB852001 RDX852001 RNT852001 RXP852001 SHL852001 SRH852001 TBD852001 TKZ852001 TUV852001 UER852001 UON852001 UYJ852001 VIF852001 VSB852001 WBX852001 WLT852001 WVP852001 B917537 JD917537 SZ917537 ACV917537 AMR917537 AWN917537 BGJ917537 BQF917537 CAB917537 CJX917537 CTT917537 DDP917537 DNL917537 DXH917537 EHD917537 EQZ917537 FAV917537 FKR917537 FUN917537 GEJ917537 GOF917537 GYB917537 HHX917537 HRT917537 IBP917537 ILL917537 IVH917537 JFD917537 JOZ917537 JYV917537 KIR917537 KSN917537 LCJ917537 LMF917537 LWB917537 MFX917537 MPT917537 MZP917537 NJL917537 NTH917537 ODD917537 OMZ917537 OWV917537 PGR917537 PQN917537 QAJ917537 QKF917537 QUB917537 RDX917537 RNT917537 RXP917537 SHL917537 SRH917537 TBD917537 TKZ917537 TUV917537 UER917537 UON917537 UYJ917537 VIF917537 VSB917537 WBX917537 WLT917537 WVP917537 B983073 JD983073 SZ983073 ACV983073 AMR983073 AWN983073 BGJ983073 BQF983073 CAB983073 CJX983073 CTT983073 DDP983073 DNL983073 DXH983073 EHD983073 EQZ983073 FAV983073 FKR983073 FUN983073 GEJ983073 GOF983073 GYB983073 HHX983073 HRT983073 IBP983073 ILL983073 IVH983073 JFD983073 JOZ983073 JYV983073 KIR983073 KSN983073 LCJ983073 LMF983073 LWB983073 MFX983073 MPT983073 MZP983073 NJL983073 NTH983073 ODD983073 OMZ983073 OWV983073 PGR983073 PQN983073 QAJ983073 QKF983073 QUB983073 RDX983073 RNT983073 RXP983073 SHL983073 SRH983073 TBD983073 TKZ983073 TUV983073 UER983073 UON983073 UYJ983073 VIF983073 VSB983073 WBX983073 WLT983073 WVP983073">
      <formula1>0</formula1>
      <formula2>10000</formula2>
    </dataValidation>
    <dataValidation type="textLength" errorStyle="information" allowBlank="1" showInputMessage="1" error="XLBVal:5=0.171282215463422_x000d_&#10;" sqref="C91 JE91 TA91 ACW91 AMS91 AWO91 BGK91 BQG91 CAC91 CJY91 CTU91 DDQ91 DNM91 DXI91 EHE91 ERA91 FAW91 FKS91 FUO91 GEK91 GOG91 GYC91 HHY91 HRU91 IBQ91 ILM91 IVI91 JFE91 JPA91 JYW91 KIS91 KSO91 LCK91 LMG91 LWC91 MFY91 MPU91 MZQ91 NJM91 NTI91 ODE91 ONA91 OWW91 PGS91 PQO91 QAK91 QKG91 QUC91 RDY91 RNU91 RXQ91 SHM91 SRI91 TBE91 TLA91 TUW91 UES91 UOO91 UYK91 VIG91 VSC91 WBY91 WLU91 WVQ91 C65592 JE65592 TA65592 ACW65592 AMS65592 AWO65592 BGK65592 BQG65592 CAC65592 CJY65592 CTU65592 DDQ65592 DNM65592 DXI65592 EHE65592 ERA65592 FAW65592 FKS65592 FUO65592 GEK65592 GOG65592 GYC65592 HHY65592 HRU65592 IBQ65592 ILM65592 IVI65592 JFE65592 JPA65592 JYW65592 KIS65592 KSO65592 LCK65592 LMG65592 LWC65592 MFY65592 MPU65592 MZQ65592 NJM65592 NTI65592 ODE65592 ONA65592 OWW65592 PGS65592 PQO65592 QAK65592 QKG65592 QUC65592 RDY65592 RNU65592 RXQ65592 SHM65592 SRI65592 TBE65592 TLA65592 TUW65592 UES65592 UOO65592 UYK65592 VIG65592 VSC65592 WBY65592 WLU65592 WVQ65592 C131128 JE131128 TA131128 ACW131128 AMS131128 AWO131128 BGK131128 BQG131128 CAC131128 CJY131128 CTU131128 DDQ131128 DNM131128 DXI131128 EHE131128 ERA131128 FAW131128 FKS131128 FUO131128 GEK131128 GOG131128 GYC131128 HHY131128 HRU131128 IBQ131128 ILM131128 IVI131128 JFE131128 JPA131128 JYW131128 KIS131128 KSO131128 LCK131128 LMG131128 LWC131128 MFY131128 MPU131128 MZQ131128 NJM131128 NTI131128 ODE131128 ONA131128 OWW131128 PGS131128 PQO131128 QAK131128 QKG131128 QUC131128 RDY131128 RNU131128 RXQ131128 SHM131128 SRI131128 TBE131128 TLA131128 TUW131128 UES131128 UOO131128 UYK131128 VIG131128 VSC131128 WBY131128 WLU131128 WVQ131128 C196664 JE196664 TA196664 ACW196664 AMS196664 AWO196664 BGK196664 BQG196664 CAC196664 CJY196664 CTU196664 DDQ196664 DNM196664 DXI196664 EHE196664 ERA196664 FAW196664 FKS196664 FUO196664 GEK196664 GOG196664 GYC196664 HHY196664 HRU196664 IBQ196664 ILM196664 IVI196664 JFE196664 JPA196664 JYW196664 KIS196664 KSO196664 LCK196664 LMG196664 LWC196664 MFY196664 MPU196664 MZQ196664 NJM196664 NTI196664 ODE196664 ONA196664 OWW196664 PGS196664 PQO196664 QAK196664 QKG196664 QUC196664 RDY196664 RNU196664 RXQ196664 SHM196664 SRI196664 TBE196664 TLA196664 TUW196664 UES196664 UOO196664 UYK196664 VIG196664 VSC196664 WBY196664 WLU196664 WVQ196664 C262200 JE262200 TA262200 ACW262200 AMS262200 AWO262200 BGK262200 BQG262200 CAC262200 CJY262200 CTU262200 DDQ262200 DNM262200 DXI262200 EHE262200 ERA262200 FAW262200 FKS262200 FUO262200 GEK262200 GOG262200 GYC262200 HHY262200 HRU262200 IBQ262200 ILM262200 IVI262200 JFE262200 JPA262200 JYW262200 KIS262200 KSO262200 LCK262200 LMG262200 LWC262200 MFY262200 MPU262200 MZQ262200 NJM262200 NTI262200 ODE262200 ONA262200 OWW262200 PGS262200 PQO262200 QAK262200 QKG262200 QUC262200 RDY262200 RNU262200 RXQ262200 SHM262200 SRI262200 TBE262200 TLA262200 TUW262200 UES262200 UOO262200 UYK262200 VIG262200 VSC262200 WBY262200 WLU262200 WVQ262200 C327736 JE327736 TA327736 ACW327736 AMS327736 AWO327736 BGK327736 BQG327736 CAC327736 CJY327736 CTU327736 DDQ327736 DNM327736 DXI327736 EHE327736 ERA327736 FAW327736 FKS327736 FUO327736 GEK327736 GOG327736 GYC327736 HHY327736 HRU327736 IBQ327736 ILM327736 IVI327736 JFE327736 JPA327736 JYW327736 KIS327736 KSO327736 LCK327736 LMG327736 LWC327736 MFY327736 MPU327736 MZQ327736 NJM327736 NTI327736 ODE327736 ONA327736 OWW327736 PGS327736 PQO327736 QAK327736 QKG327736 QUC327736 RDY327736 RNU327736 RXQ327736 SHM327736 SRI327736 TBE327736 TLA327736 TUW327736 UES327736 UOO327736 UYK327736 VIG327736 VSC327736 WBY327736 WLU327736 WVQ327736 C393272 JE393272 TA393272 ACW393272 AMS393272 AWO393272 BGK393272 BQG393272 CAC393272 CJY393272 CTU393272 DDQ393272 DNM393272 DXI393272 EHE393272 ERA393272 FAW393272 FKS393272 FUO393272 GEK393272 GOG393272 GYC393272 HHY393272 HRU393272 IBQ393272 ILM393272 IVI393272 JFE393272 JPA393272 JYW393272 KIS393272 KSO393272 LCK393272 LMG393272 LWC393272 MFY393272 MPU393272 MZQ393272 NJM393272 NTI393272 ODE393272 ONA393272 OWW393272 PGS393272 PQO393272 QAK393272 QKG393272 QUC393272 RDY393272 RNU393272 RXQ393272 SHM393272 SRI393272 TBE393272 TLA393272 TUW393272 UES393272 UOO393272 UYK393272 VIG393272 VSC393272 WBY393272 WLU393272 WVQ393272 C458808 JE458808 TA458808 ACW458808 AMS458808 AWO458808 BGK458808 BQG458808 CAC458808 CJY458808 CTU458808 DDQ458808 DNM458808 DXI458808 EHE458808 ERA458808 FAW458808 FKS458808 FUO458808 GEK458808 GOG458808 GYC458808 HHY458808 HRU458808 IBQ458808 ILM458808 IVI458808 JFE458808 JPA458808 JYW458808 KIS458808 KSO458808 LCK458808 LMG458808 LWC458808 MFY458808 MPU458808 MZQ458808 NJM458808 NTI458808 ODE458808 ONA458808 OWW458808 PGS458808 PQO458808 QAK458808 QKG458808 QUC458808 RDY458808 RNU458808 RXQ458808 SHM458808 SRI458808 TBE458808 TLA458808 TUW458808 UES458808 UOO458808 UYK458808 VIG458808 VSC458808 WBY458808 WLU458808 WVQ458808 C524344 JE524344 TA524344 ACW524344 AMS524344 AWO524344 BGK524344 BQG524344 CAC524344 CJY524344 CTU524344 DDQ524344 DNM524344 DXI524344 EHE524344 ERA524344 FAW524344 FKS524344 FUO524344 GEK524344 GOG524344 GYC524344 HHY524344 HRU524344 IBQ524344 ILM524344 IVI524344 JFE524344 JPA524344 JYW524344 KIS524344 KSO524344 LCK524344 LMG524344 LWC524344 MFY524344 MPU524344 MZQ524344 NJM524344 NTI524344 ODE524344 ONA524344 OWW524344 PGS524344 PQO524344 QAK524344 QKG524344 QUC524344 RDY524344 RNU524344 RXQ524344 SHM524344 SRI524344 TBE524344 TLA524344 TUW524344 UES524344 UOO524344 UYK524344 VIG524344 VSC524344 WBY524344 WLU524344 WVQ524344 C589880 JE589880 TA589880 ACW589880 AMS589880 AWO589880 BGK589880 BQG589880 CAC589880 CJY589880 CTU589880 DDQ589880 DNM589880 DXI589880 EHE589880 ERA589880 FAW589880 FKS589880 FUO589880 GEK589880 GOG589880 GYC589880 HHY589880 HRU589880 IBQ589880 ILM589880 IVI589880 JFE589880 JPA589880 JYW589880 KIS589880 KSO589880 LCK589880 LMG589880 LWC589880 MFY589880 MPU589880 MZQ589880 NJM589880 NTI589880 ODE589880 ONA589880 OWW589880 PGS589880 PQO589880 QAK589880 QKG589880 QUC589880 RDY589880 RNU589880 RXQ589880 SHM589880 SRI589880 TBE589880 TLA589880 TUW589880 UES589880 UOO589880 UYK589880 VIG589880 VSC589880 WBY589880 WLU589880 WVQ589880 C655416 JE655416 TA655416 ACW655416 AMS655416 AWO655416 BGK655416 BQG655416 CAC655416 CJY655416 CTU655416 DDQ655416 DNM655416 DXI655416 EHE655416 ERA655416 FAW655416 FKS655416 FUO655416 GEK655416 GOG655416 GYC655416 HHY655416 HRU655416 IBQ655416 ILM655416 IVI655416 JFE655416 JPA655416 JYW655416 KIS655416 KSO655416 LCK655416 LMG655416 LWC655416 MFY655416 MPU655416 MZQ655416 NJM655416 NTI655416 ODE655416 ONA655416 OWW655416 PGS655416 PQO655416 QAK655416 QKG655416 QUC655416 RDY655416 RNU655416 RXQ655416 SHM655416 SRI655416 TBE655416 TLA655416 TUW655416 UES655416 UOO655416 UYK655416 VIG655416 VSC655416 WBY655416 WLU655416 WVQ655416 C720952 JE720952 TA720952 ACW720952 AMS720952 AWO720952 BGK720952 BQG720952 CAC720952 CJY720952 CTU720952 DDQ720952 DNM720952 DXI720952 EHE720952 ERA720952 FAW720952 FKS720952 FUO720952 GEK720952 GOG720952 GYC720952 HHY720952 HRU720952 IBQ720952 ILM720952 IVI720952 JFE720952 JPA720952 JYW720952 KIS720952 KSO720952 LCK720952 LMG720952 LWC720952 MFY720952 MPU720952 MZQ720952 NJM720952 NTI720952 ODE720952 ONA720952 OWW720952 PGS720952 PQO720952 QAK720952 QKG720952 QUC720952 RDY720952 RNU720952 RXQ720952 SHM720952 SRI720952 TBE720952 TLA720952 TUW720952 UES720952 UOO720952 UYK720952 VIG720952 VSC720952 WBY720952 WLU720952 WVQ720952 C786488 JE786488 TA786488 ACW786488 AMS786488 AWO786488 BGK786488 BQG786488 CAC786488 CJY786488 CTU786488 DDQ786488 DNM786488 DXI786488 EHE786488 ERA786488 FAW786488 FKS786488 FUO786488 GEK786488 GOG786488 GYC786488 HHY786488 HRU786488 IBQ786488 ILM786488 IVI786488 JFE786488 JPA786488 JYW786488 KIS786488 KSO786488 LCK786488 LMG786488 LWC786488 MFY786488 MPU786488 MZQ786488 NJM786488 NTI786488 ODE786488 ONA786488 OWW786488 PGS786488 PQO786488 QAK786488 QKG786488 QUC786488 RDY786488 RNU786488 RXQ786488 SHM786488 SRI786488 TBE786488 TLA786488 TUW786488 UES786488 UOO786488 UYK786488 VIG786488 VSC786488 WBY786488 WLU786488 WVQ786488 C852024 JE852024 TA852024 ACW852024 AMS852024 AWO852024 BGK852024 BQG852024 CAC852024 CJY852024 CTU852024 DDQ852024 DNM852024 DXI852024 EHE852024 ERA852024 FAW852024 FKS852024 FUO852024 GEK852024 GOG852024 GYC852024 HHY852024 HRU852024 IBQ852024 ILM852024 IVI852024 JFE852024 JPA852024 JYW852024 KIS852024 KSO852024 LCK852024 LMG852024 LWC852024 MFY852024 MPU852024 MZQ852024 NJM852024 NTI852024 ODE852024 ONA852024 OWW852024 PGS852024 PQO852024 QAK852024 QKG852024 QUC852024 RDY852024 RNU852024 RXQ852024 SHM852024 SRI852024 TBE852024 TLA852024 TUW852024 UES852024 UOO852024 UYK852024 VIG852024 VSC852024 WBY852024 WLU852024 WVQ852024 C917560 JE917560 TA917560 ACW917560 AMS917560 AWO917560 BGK917560 BQG917560 CAC917560 CJY917560 CTU917560 DDQ917560 DNM917560 DXI917560 EHE917560 ERA917560 FAW917560 FKS917560 FUO917560 GEK917560 GOG917560 GYC917560 HHY917560 HRU917560 IBQ917560 ILM917560 IVI917560 JFE917560 JPA917560 JYW917560 KIS917560 KSO917560 LCK917560 LMG917560 LWC917560 MFY917560 MPU917560 MZQ917560 NJM917560 NTI917560 ODE917560 ONA917560 OWW917560 PGS917560 PQO917560 QAK917560 QKG917560 QUC917560 RDY917560 RNU917560 RXQ917560 SHM917560 SRI917560 TBE917560 TLA917560 TUW917560 UES917560 UOO917560 UYK917560 VIG917560 VSC917560 WBY917560 WLU917560 WVQ917560 C983096 JE983096 TA983096 ACW983096 AMS983096 AWO983096 BGK983096 BQG983096 CAC983096 CJY983096 CTU983096 DDQ983096 DNM983096 DXI983096 EHE983096 ERA983096 FAW983096 FKS983096 FUO983096 GEK983096 GOG983096 GYC983096 HHY983096 HRU983096 IBQ983096 ILM983096 IVI983096 JFE983096 JPA983096 JYW983096 KIS983096 KSO983096 LCK983096 LMG983096 LWC983096 MFY983096 MPU983096 MZQ983096 NJM983096 NTI983096 ODE983096 ONA983096 OWW983096 PGS983096 PQO983096 QAK983096 QKG983096 QUC983096 RDY983096 RNU983096 RXQ983096 SHM983096 SRI983096 TBE983096 TLA983096 TUW983096 UES983096 UOO983096 UYK983096 VIG983096 VSC983096 WBY983096 WLU983096 WVQ983096 C40 JE40 TA40 ACW40 AMS40 AWO40 BGK40 BQG40 CAC40 CJY40 CTU40 DDQ40 DNM40 DXI40 EHE40 ERA40 FAW40 FKS40 FUO40 GEK40 GOG40 GYC40 HHY40 HRU40 IBQ40 ILM40 IVI40 JFE40 JPA40 JYW40 KIS40 KSO40 LCK40 LMG40 LWC40 MFY40 MPU40 MZQ40 NJM40 NTI40 ODE40 ONA40 OWW40 PGS40 PQO40 QAK40 QKG40 QUC40 RDY40 RNU40 RXQ40 SHM40 SRI40 TBE40 TLA40 TUW40 UES40 UOO40 UYK40 VIG40 VSC40 WBY40 WLU40 WVQ40 C82 C27">
      <formula1>0</formula1>
      <formula2>10000</formula2>
    </dataValidation>
    <dataValidation type="textLength" errorStyle="information" allowBlank="1" showInputMessage="1" error="XLBVal:5=5350_x000d_&#10;" sqref="B91 JD91 SZ91 ACV91 AMR91 AWN91 BGJ91 BQF91 CAB91 CJX91 CTT91 DDP91 DNL91 DXH91 EHD91 EQZ91 FAV91 FKR91 FUN91 GEJ91 GOF91 GYB91 HHX91 HRT91 IBP91 ILL91 IVH91 JFD91 JOZ91 JYV91 KIR91 KSN91 LCJ91 LMF91 LWB91 MFX91 MPT91 MZP91 NJL91 NTH91 ODD91 OMZ91 OWV91 PGR91 PQN91 QAJ91 QKF91 QUB91 RDX91 RNT91 RXP91 SHL91 SRH91 TBD91 TKZ91 TUV91 UER91 UON91 UYJ91 VIF91 VSB91 WBX91 WLT91 WVP91 B65592 JD65592 SZ65592 ACV65592 AMR65592 AWN65592 BGJ65592 BQF65592 CAB65592 CJX65592 CTT65592 DDP65592 DNL65592 DXH65592 EHD65592 EQZ65592 FAV65592 FKR65592 FUN65592 GEJ65592 GOF65592 GYB65592 HHX65592 HRT65592 IBP65592 ILL65592 IVH65592 JFD65592 JOZ65592 JYV65592 KIR65592 KSN65592 LCJ65592 LMF65592 LWB65592 MFX65592 MPT65592 MZP65592 NJL65592 NTH65592 ODD65592 OMZ65592 OWV65592 PGR65592 PQN65592 QAJ65592 QKF65592 QUB65592 RDX65592 RNT65592 RXP65592 SHL65592 SRH65592 TBD65592 TKZ65592 TUV65592 UER65592 UON65592 UYJ65592 VIF65592 VSB65592 WBX65592 WLT65592 WVP65592 B131128 JD131128 SZ131128 ACV131128 AMR131128 AWN131128 BGJ131128 BQF131128 CAB131128 CJX131128 CTT131128 DDP131128 DNL131128 DXH131128 EHD131128 EQZ131128 FAV131128 FKR131128 FUN131128 GEJ131128 GOF131128 GYB131128 HHX131128 HRT131128 IBP131128 ILL131128 IVH131128 JFD131128 JOZ131128 JYV131128 KIR131128 KSN131128 LCJ131128 LMF131128 LWB131128 MFX131128 MPT131128 MZP131128 NJL131128 NTH131128 ODD131128 OMZ131128 OWV131128 PGR131128 PQN131128 QAJ131128 QKF131128 QUB131128 RDX131128 RNT131128 RXP131128 SHL131128 SRH131128 TBD131128 TKZ131128 TUV131128 UER131128 UON131128 UYJ131128 VIF131128 VSB131128 WBX131128 WLT131128 WVP131128 B196664 JD196664 SZ196664 ACV196664 AMR196664 AWN196664 BGJ196664 BQF196664 CAB196664 CJX196664 CTT196664 DDP196664 DNL196664 DXH196664 EHD196664 EQZ196664 FAV196664 FKR196664 FUN196664 GEJ196664 GOF196664 GYB196664 HHX196664 HRT196664 IBP196664 ILL196664 IVH196664 JFD196664 JOZ196664 JYV196664 KIR196664 KSN196664 LCJ196664 LMF196664 LWB196664 MFX196664 MPT196664 MZP196664 NJL196664 NTH196664 ODD196664 OMZ196664 OWV196664 PGR196664 PQN196664 QAJ196664 QKF196664 QUB196664 RDX196664 RNT196664 RXP196664 SHL196664 SRH196664 TBD196664 TKZ196664 TUV196664 UER196664 UON196664 UYJ196664 VIF196664 VSB196664 WBX196664 WLT196664 WVP196664 B262200 JD262200 SZ262200 ACV262200 AMR262200 AWN262200 BGJ262200 BQF262200 CAB262200 CJX262200 CTT262200 DDP262200 DNL262200 DXH262200 EHD262200 EQZ262200 FAV262200 FKR262200 FUN262200 GEJ262200 GOF262200 GYB262200 HHX262200 HRT262200 IBP262200 ILL262200 IVH262200 JFD262200 JOZ262200 JYV262200 KIR262200 KSN262200 LCJ262200 LMF262200 LWB262200 MFX262200 MPT262200 MZP262200 NJL262200 NTH262200 ODD262200 OMZ262200 OWV262200 PGR262200 PQN262200 QAJ262200 QKF262200 QUB262200 RDX262200 RNT262200 RXP262200 SHL262200 SRH262200 TBD262200 TKZ262200 TUV262200 UER262200 UON262200 UYJ262200 VIF262200 VSB262200 WBX262200 WLT262200 WVP262200 B327736 JD327736 SZ327736 ACV327736 AMR327736 AWN327736 BGJ327736 BQF327736 CAB327736 CJX327736 CTT327736 DDP327736 DNL327736 DXH327736 EHD327736 EQZ327736 FAV327736 FKR327736 FUN327736 GEJ327736 GOF327736 GYB327736 HHX327736 HRT327736 IBP327736 ILL327736 IVH327736 JFD327736 JOZ327736 JYV327736 KIR327736 KSN327736 LCJ327736 LMF327736 LWB327736 MFX327736 MPT327736 MZP327736 NJL327736 NTH327736 ODD327736 OMZ327736 OWV327736 PGR327736 PQN327736 QAJ327736 QKF327736 QUB327736 RDX327736 RNT327736 RXP327736 SHL327736 SRH327736 TBD327736 TKZ327736 TUV327736 UER327736 UON327736 UYJ327736 VIF327736 VSB327736 WBX327736 WLT327736 WVP327736 B393272 JD393272 SZ393272 ACV393272 AMR393272 AWN393272 BGJ393272 BQF393272 CAB393272 CJX393272 CTT393272 DDP393272 DNL393272 DXH393272 EHD393272 EQZ393272 FAV393272 FKR393272 FUN393272 GEJ393272 GOF393272 GYB393272 HHX393272 HRT393272 IBP393272 ILL393272 IVH393272 JFD393272 JOZ393272 JYV393272 KIR393272 KSN393272 LCJ393272 LMF393272 LWB393272 MFX393272 MPT393272 MZP393272 NJL393272 NTH393272 ODD393272 OMZ393272 OWV393272 PGR393272 PQN393272 QAJ393272 QKF393272 QUB393272 RDX393272 RNT393272 RXP393272 SHL393272 SRH393272 TBD393272 TKZ393272 TUV393272 UER393272 UON393272 UYJ393272 VIF393272 VSB393272 WBX393272 WLT393272 WVP393272 B458808 JD458808 SZ458808 ACV458808 AMR458808 AWN458808 BGJ458808 BQF458808 CAB458808 CJX458808 CTT458808 DDP458808 DNL458808 DXH458808 EHD458808 EQZ458808 FAV458808 FKR458808 FUN458808 GEJ458808 GOF458808 GYB458808 HHX458808 HRT458808 IBP458808 ILL458808 IVH458808 JFD458808 JOZ458808 JYV458808 KIR458808 KSN458808 LCJ458808 LMF458808 LWB458808 MFX458808 MPT458808 MZP458808 NJL458808 NTH458808 ODD458808 OMZ458808 OWV458808 PGR458808 PQN458808 QAJ458808 QKF458808 QUB458808 RDX458808 RNT458808 RXP458808 SHL458808 SRH458808 TBD458808 TKZ458808 TUV458808 UER458808 UON458808 UYJ458808 VIF458808 VSB458808 WBX458808 WLT458808 WVP458808 B524344 JD524344 SZ524344 ACV524344 AMR524344 AWN524344 BGJ524344 BQF524344 CAB524344 CJX524344 CTT524344 DDP524344 DNL524344 DXH524344 EHD524344 EQZ524344 FAV524344 FKR524344 FUN524344 GEJ524344 GOF524344 GYB524344 HHX524344 HRT524344 IBP524344 ILL524344 IVH524344 JFD524344 JOZ524344 JYV524344 KIR524344 KSN524344 LCJ524344 LMF524344 LWB524344 MFX524344 MPT524344 MZP524344 NJL524344 NTH524344 ODD524344 OMZ524344 OWV524344 PGR524344 PQN524344 QAJ524344 QKF524344 QUB524344 RDX524344 RNT524344 RXP524344 SHL524344 SRH524344 TBD524344 TKZ524344 TUV524344 UER524344 UON524344 UYJ524344 VIF524344 VSB524344 WBX524344 WLT524344 WVP524344 B589880 JD589880 SZ589880 ACV589880 AMR589880 AWN589880 BGJ589880 BQF589880 CAB589880 CJX589880 CTT589880 DDP589880 DNL589880 DXH589880 EHD589880 EQZ589880 FAV589880 FKR589880 FUN589880 GEJ589880 GOF589880 GYB589880 HHX589880 HRT589880 IBP589880 ILL589880 IVH589880 JFD589880 JOZ589880 JYV589880 KIR589880 KSN589880 LCJ589880 LMF589880 LWB589880 MFX589880 MPT589880 MZP589880 NJL589880 NTH589880 ODD589880 OMZ589880 OWV589880 PGR589880 PQN589880 QAJ589880 QKF589880 QUB589880 RDX589880 RNT589880 RXP589880 SHL589880 SRH589880 TBD589880 TKZ589880 TUV589880 UER589880 UON589880 UYJ589880 VIF589880 VSB589880 WBX589880 WLT589880 WVP589880 B655416 JD655416 SZ655416 ACV655416 AMR655416 AWN655416 BGJ655416 BQF655416 CAB655416 CJX655416 CTT655416 DDP655416 DNL655416 DXH655416 EHD655416 EQZ655416 FAV655416 FKR655416 FUN655416 GEJ655416 GOF655416 GYB655416 HHX655416 HRT655416 IBP655416 ILL655416 IVH655416 JFD655416 JOZ655416 JYV655416 KIR655416 KSN655416 LCJ655416 LMF655416 LWB655416 MFX655416 MPT655416 MZP655416 NJL655416 NTH655416 ODD655416 OMZ655416 OWV655416 PGR655416 PQN655416 QAJ655416 QKF655416 QUB655416 RDX655416 RNT655416 RXP655416 SHL655416 SRH655416 TBD655416 TKZ655416 TUV655416 UER655416 UON655416 UYJ655416 VIF655416 VSB655416 WBX655416 WLT655416 WVP655416 B720952 JD720952 SZ720952 ACV720952 AMR720952 AWN720952 BGJ720952 BQF720952 CAB720952 CJX720952 CTT720952 DDP720952 DNL720952 DXH720952 EHD720952 EQZ720952 FAV720952 FKR720952 FUN720952 GEJ720952 GOF720952 GYB720952 HHX720952 HRT720952 IBP720952 ILL720952 IVH720952 JFD720952 JOZ720952 JYV720952 KIR720952 KSN720952 LCJ720952 LMF720952 LWB720952 MFX720952 MPT720952 MZP720952 NJL720952 NTH720952 ODD720952 OMZ720952 OWV720952 PGR720952 PQN720952 QAJ720952 QKF720952 QUB720952 RDX720952 RNT720952 RXP720952 SHL720952 SRH720952 TBD720952 TKZ720952 TUV720952 UER720952 UON720952 UYJ720952 VIF720952 VSB720952 WBX720952 WLT720952 WVP720952 B786488 JD786488 SZ786488 ACV786488 AMR786488 AWN786488 BGJ786488 BQF786488 CAB786488 CJX786488 CTT786488 DDP786488 DNL786488 DXH786488 EHD786488 EQZ786488 FAV786488 FKR786488 FUN786488 GEJ786488 GOF786488 GYB786488 HHX786488 HRT786488 IBP786488 ILL786488 IVH786488 JFD786488 JOZ786488 JYV786488 KIR786488 KSN786488 LCJ786488 LMF786488 LWB786488 MFX786488 MPT786488 MZP786488 NJL786488 NTH786488 ODD786488 OMZ786488 OWV786488 PGR786488 PQN786488 QAJ786488 QKF786488 QUB786488 RDX786488 RNT786488 RXP786488 SHL786488 SRH786488 TBD786488 TKZ786488 TUV786488 UER786488 UON786488 UYJ786488 VIF786488 VSB786488 WBX786488 WLT786488 WVP786488 B852024 JD852024 SZ852024 ACV852024 AMR852024 AWN852024 BGJ852024 BQF852024 CAB852024 CJX852024 CTT852024 DDP852024 DNL852024 DXH852024 EHD852024 EQZ852024 FAV852024 FKR852024 FUN852024 GEJ852024 GOF852024 GYB852024 HHX852024 HRT852024 IBP852024 ILL852024 IVH852024 JFD852024 JOZ852024 JYV852024 KIR852024 KSN852024 LCJ852024 LMF852024 LWB852024 MFX852024 MPT852024 MZP852024 NJL852024 NTH852024 ODD852024 OMZ852024 OWV852024 PGR852024 PQN852024 QAJ852024 QKF852024 QUB852024 RDX852024 RNT852024 RXP852024 SHL852024 SRH852024 TBD852024 TKZ852024 TUV852024 UER852024 UON852024 UYJ852024 VIF852024 VSB852024 WBX852024 WLT852024 WVP852024 B917560 JD917560 SZ917560 ACV917560 AMR917560 AWN917560 BGJ917560 BQF917560 CAB917560 CJX917560 CTT917560 DDP917560 DNL917560 DXH917560 EHD917560 EQZ917560 FAV917560 FKR917560 FUN917560 GEJ917560 GOF917560 GYB917560 HHX917560 HRT917560 IBP917560 ILL917560 IVH917560 JFD917560 JOZ917560 JYV917560 KIR917560 KSN917560 LCJ917560 LMF917560 LWB917560 MFX917560 MPT917560 MZP917560 NJL917560 NTH917560 ODD917560 OMZ917560 OWV917560 PGR917560 PQN917560 QAJ917560 QKF917560 QUB917560 RDX917560 RNT917560 RXP917560 SHL917560 SRH917560 TBD917560 TKZ917560 TUV917560 UER917560 UON917560 UYJ917560 VIF917560 VSB917560 WBX917560 WLT917560 WVP917560 B983096 JD983096 SZ983096 ACV983096 AMR983096 AWN983096 BGJ983096 BQF983096 CAB983096 CJX983096 CTT983096 DDP983096 DNL983096 DXH983096 EHD983096 EQZ983096 FAV983096 FKR983096 FUN983096 GEJ983096 GOF983096 GYB983096 HHX983096 HRT983096 IBP983096 ILL983096 IVH983096 JFD983096 JOZ983096 JYV983096 KIR983096 KSN983096 LCJ983096 LMF983096 LWB983096 MFX983096 MPT983096 MZP983096 NJL983096 NTH983096 ODD983096 OMZ983096 OWV983096 PGR983096 PQN983096 QAJ983096 QKF983096 QUB983096 RDX983096 RNT983096 RXP983096 SHL983096 SRH983096 TBD983096 TKZ983096 TUV983096 UER983096 UON983096 UYJ983096 VIF983096 VSB983096 WBX983096 WLT983096 WVP983096 B40 JD40 SZ40 ACV40 AMR40 AWN40 BGJ40 BQF40 CAB40 CJX40 CTT40 DDP40 DNL40 DXH40 EHD40 EQZ40 FAV40 FKR40 FUN40 GEJ40 GOF40 GYB40 HHX40 HRT40 IBP40 ILL40 IVH40 JFD40 JOZ40 JYV40 KIR40 KSN40 LCJ40 LMF40 LWB40 MFX40 MPT40 MZP40 NJL40 NTH40 ODD40 OMZ40 OWV40 PGR40 PQN40 QAJ40 QKF40 QUB40 RDX40 RNT40 RXP40 SHL40 SRH40 TBD40 TKZ40 TUV40 UER40 UON40 UYJ40 VIF40 VSB40 WBX40 WLT40 WVP40 B82 B27">
      <formula1>0</formula1>
      <formula2>10000</formula2>
    </dataValidation>
    <dataValidation type="textLength" errorStyle="information" allowBlank="1" showInputMessage="1" error="XLBVal:5=0.102078286352443_x000d_&#10;" sqref="C65591 JE65591 TA65591 ACW65591 AMS65591 AWO65591 BGK65591 BQG65591 CAC65591 CJY65591 CTU65591 DDQ65591 DNM65591 DXI65591 EHE65591 ERA65591 FAW65591 FKS65591 FUO65591 GEK65591 GOG65591 GYC65591 HHY65591 HRU65591 IBQ65591 ILM65591 IVI65591 JFE65591 JPA65591 JYW65591 KIS65591 KSO65591 LCK65591 LMG65591 LWC65591 MFY65591 MPU65591 MZQ65591 NJM65591 NTI65591 ODE65591 ONA65591 OWW65591 PGS65591 PQO65591 QAK65591 QKG65591 QUC65591 RDY65591 RNU65591 RXQ65591 SHM65591 SRI65591 TBE65591 TLA65591 TUW65591 UES65591 UOO65591 UYK65591 VIG65591 VSC65591 WBY65591 WLU65591 WVQ65591 C131127 JE131127 TA131127 ACW131127 AMS131127 AWO131127 BGK131127 BQG131127 CAC131127 CJY131127 CTU131127 DDQ131127 DNM131127 DXI131127 EHE131127 ERA131127 FAW131127 FKS131127 FUO131127 GEK131127 GOG131127 GYC131127 HHY131127 HRU131127 IBQ131127 ILM131127 IVI131127 JFE131127 JPA131127 JYW131127 KIS131127 KSO131127 LCK131127 LMG131127 LWC131127 MFY131127 MPU131127 MZQ131127 NJM131127 NTI131127 ODE131127 ONA131127 OWW131127 PGS131127 PQO131127 QAK131127 QKG131127 QUC131127 RDY131127 RNU131127 RXQ131127 SHM131127 SRI131127 TBE131127 TLA131127 TUW131127 UES131127 UOO131127 UYK131127 VIG131127 VSC131127 WBY131127 WLU131127 WVQ131127 C196663 JE196663 TA196663 ACW196663 AMS196663 AWO196663 BGK196663 BQG196663 CAC196663 CJY196663 CTU196663 DDQ196663 DNM196663 DXI196663 EHE196663 ERA196663 FAW196663 FKS196663 FUO196663 GEK196663 GOG196663 GYC196663 HHY196663 HRU196663 IBQ196663 ILM196663 IVI196663 JFE196663 JPA196663 JYW196663 KIS196663 KSO196663 LCK196663 LMG196663 LWC196663 MFY196663 MPU196663 MZQ196663 NJM196663 NTI196663 ODE196663 ONA196663 OWW196663 PGS196663 PQO196663 QAK196663 QKG196663 QUC196663 RDY196663 RNU196663 RXQ196663 SHM196663 SRI196663 TBE196663 TLA196663 TUW196663 UES196663 UOO196663 UYK196663 VIG196663 VSC196663 WBY196663 WLU196663 WVQ196663 C262199 JE262199 TA262199 ACW262199 AMS262199 AWO262199 BGK262199 BQG262199 CAC262199 CJY262199 CTU262199 DDQ262199 DNM262199 DXI262199 EHE262199 ERA262199 FAW262199 FKS262199 FUO262199 GEK262199 GOG262199 GYC262199 HHY262199 HRU262199 IBQ262199 ILM262199 IVI262199 JFE262199 JPA262199 JYW262199 KIS262199 KSO262199 LCK262199 LMG262199 LWC262199 MFY262199 MPU262199 MZQ262199 NJM262199 NTI262199 ODE262199 ONA262199 OWW262199 PGS262199 PQO262199 QAK262199 QKG262199 QUC262199 RDY262199 RNU262199 RXQ262199 SHM262199 SRI262199 TBE262199 TLA262199 TUW262199 UES262199 UOO262199 UYK262199 VIG262199 VSC262199 WBY262199 WLU262199 WVQ262199 C327735 JE327735 TA327735 ACW327735 AMS327735 AWO327735 BGK327735 BQG327735 CAC327735 CJY327735 CTU327735 DDQ327735 DNM327735 DXI327735 EHE327735 ERA327735 FAW327735 FKS327735 FUO327735 GEK327735 GOG327735 GYC327735 HHY327735 HRU327735 IBQ327735 ILM327735 IVI327735 JFE327735 JPA327735 JYW327735 KIS327735 KSO327735 LCK327735 LMG327735 LWC327735 MFY327735 MPU327735 MZQ327735 NJM327735 NTI327735 ODE327735 ONA327735 OWW327735 PGS327735 PQO327735 QAK327735 QKG327735 QUC327735 RDY327735 RNU327735 RXQ327735 SHM327735 SRI327735 TBE327735 TLA327735 TUW327735 UES327735 UOO327735 UYK327735 VIG327735 VSC327735 WBY327735 WLU327735 WVQ327735 C393271 JE393271 TA393271 ACW393271 AMS393271 AWO393271 BGK393271 BQG393271 CAC393271 CJY393271 CTU393271 DDQ393271 DNM393271 DXI393271 EHE393271 ERA393271 FAW393271 FKS393271 FUO393271 GEK393271 GOG393271 GYC393271 HHY393271 HRU393271 IBQ393271 ILM393271 IVI393271 JFE393271 JPA393271 JYW393271 KIS393271 KSO393271 LCK393271 LMG393271 LWC393271 MFY393271 MPU393271 MZQ393271 NJM393271 NTI393271 ODE393271 ONA393271 OWW393271 PGS393271 PQO393271 QAK393271 QKG393271 QUC393271 RDY393271 RNU393271 RXQ393271 SHM393271 SRI393271 TBE393271 TLA393271 TUW393271 UES393271 UOO393271 UYK393271 VIG393271 VSC393271 WBY393271 WLU393271 WVQ393271 C458807 JE458807 TA458807 ACW458807 AMS458807 AWO458807 BGK458807 BQG458807 CAC458807 CJY458807 CTU458807 DDQ458807 DNM458807 DXI458807 EHE458807 ERA458807 FAW458807 FKS458807 FUO458807 GEK458807 GOG458807 GYC458807 HHY458807 HRU458807 IBQ458807 ILM458807 IVI458807 JFE458807 JPA458807 JYW458807 KIS458807 KSO458807 LCK458807 LMG458807 LWC458807 MFY458807 MPU458807 MZQ458807 NJM458807 NTI458807 ODE458807 ONA458807 OWW458807 PGS458807 PQO458807 QAK458807 QKG458807 QUC458807 RDY458807 RNU458807 RXQ458807 SHM458807 SRI458807 TBE458807 TLA458807 TUW458807 UES458807 UOO458807 UYK458807 VIG458807 VSC458807 WBY458807 WLU458807 WVQ458807 C524343 JE524343 TA524343 ACW524343 AMS524343 AWO524343 BGK524343 BQG524343 CAC524343 CJY524343 CTU524343 DDQ524343 DNM524343 DXI524343 EHE524343 ERA524343 FAW524343 FKS524343 FUO524343 GEK524343 GOG524343 GYC524343 HHY524343 HRU524343 IBQ524343 ILM524343 IVI524343 JFE524343 JPA524343 JYW524343 KIS524343 KSO524343 LCK524343 LMG524343 LWC524343 MFY524343 MPU524343 MZQ524343 NJM524343 NTI524343 ODE524343 ONA524343 OWW524343 PGS524343 PQO524343 QAK524343 QKG524343 QUC524343 RDY524343 RNU524343 RXQ524343 SHM524343 SRI524343 TBE524343 TLA524343 TUW524343 UES524343 UOO524343 UYK524343 VIG524343 VSC524343 WBY524343 WLU524343 WVQ524343 C589879 JE589879 TA589879 ACW589879 AMS589879 AWO589879 BGK589879 BQG589879 CAC589879 CJY589879 CTU589879 DDQ589879 DNM589879 DXI589879 EHE589879 ERA589879 FAW589879 FKS589879 FUO589879 GEK589879 GOG589879 GYC589879 HHY589879 HRU589879 IBQ589879 ILM589879 IVI589879 JFE589879 JPA589879 JYW589879 KIS589879 KSO589879 LCK589879 LMG589879 LWC589879 MFY589879 MPU589879 MZQ589879 NJM589879 NTI589879 ODE589879 ONA589879 OWW589879 PGS589879 PQO589879 QAK589879 QKG589879 QUC589879 RDY589879 RNU589879 RXQ589879 SHM589879 SRI589879 TBE589879 TLA589879 TUW589879 UES589879 UOO589879 UYK589879 VIG589879 VSC589879 WBY589879 WLU589879 WVQ589879 C655415 JE655415 TA655415 ACW655415 AMS655415 AWO655415 BGK655415 BQG655415 CAC655415 CJY655415 CTU655415 DDQ655415 DNM655415 DXI655415 EHE655415 ERA655415 FAW655415 FKS655415 FUO655415 GEK655415 GOG655415 GYC655415 HHY655415 HRU655415 IBQ655415 ILM655415 IVI655415 JFE655415 JPA655415 JYW655415 KIS655415 KSO655415 LCK655415 LMG655415 LWC655415 MFY655415 MPU655415 MZQ655415 NJM655415 NTI655415 ODE655415 ONA655415 OWW655415 PGS655415 PQO655415 QAK655415 QKG655415 QUC655415 RDY655415 RNU655415 RXQ655415 SHM655415 SRI655415 TBE655415 TLA655415 TUW655415 UES655415 UOO655415 UYK655415 VIG655415 VSC655415 WBY655415 WLU655415 WVQ655415 C720951 JE720951 TA720951 ACW720951 AMS720951 AWO720951 BGK720951 BQG720951 CAC720951 CJY720951 CTU720951 DDQ720951 DNM720951 DXI720951 EHE720951 ERA720951 FAW720951 FKS720951 FUO720951 GEK720951 GOG720951 GYC720951 HHY720951 HRU720951 IBQ720951 ILM720951 IVI720951 JFE720951 JPA720951 JYW720951 KIS720951 KSO720951 LCK720951 LMG720951 LWC720951 MFY720951 MPU720951 MZQ720951 NJM720951 NTI720951 ODE720951 ONA720951 OWW720951 PGS720951 PQO720951 QAK720951 QKG720951 QUC720951 RDY720951 RNU720951 RXQ720951 SHM720951 SRI720951 TBE720951 TLA720951 TUW720951 UES720951 UOO720951 UYK720951 VIG720951 VSC720951 WBY720951 WLU720951 WVQ720951 C786487 JE786487 TA786487 ACW786487 AMS786487 AWO786487 BGK786487 BQG786487 CAC786487 CJY786487 CTU786487 DDQ786487 DNM786487 DXI786487 EHE786487 ERA786487 FAW786487 FKS786487 FUO786487 GEK786487 GOG786487 GYC786487 HHY786487 HRU786487 IBQ786487 ILM786487 IVI786487 JFE786487 JPA786487 JYW786487 KIS786487 KSO786487 LCK786487 LMG786487 LWC786487 MFY786487 MPU786487 MZQ786487 NJM786487 NTI786487 ODE786487 ONA786487 OWW786487 PGS786487 PQO786487 QAK786487 QKG786487 QUC786487 RDY786487 RNU786487 RXQ786487 SHM786487 SRI786487 TBE786487 TLA786487 TUW786487 UES786487 UOO786487 UYK786487 VIG786487 VSC786487 WBY786487 WLU786487 WVQ786487 C852023 JE852023 TA852023 ACW852023 AMS852023 AWO852023 BGK852023 BQG852023 CAC852023 CJY852023 CTU852023 DDQ852023 DNM852023 DXI852023 EHE852023 ERA852023 FAW852023 FKS852023 FUO852023 GEK852023 GOG852023 GYC852023 HHY852023 HRU852023 IBQ852023 ILM852023 IVI852023 JFE852023 JPA852023 JYW852023 KIS852023 KSO852023 LCK852023 LMG852023 LWC852023 MFY852023 MPU852023 MZQ852023 NJM852023 NTI852023 ODE852023 ONA852023 OWW852023 PGS852023 PQO852023 QAK852023 QKG852023 QUC852023 RDY852023 RNU852023 RXQ852023 SHM852023 SRI852023 TBE852023 TLA852023 TUW852023 UES852023 UOO852023 UYK852023 VIG852023 VSC852023 WBY852023 WLU852023 WVQ852023 C917559 JE917559 TA917559 ACW917559 AMS917559 AWO917559 BGK917559 BQG917559 CAC917559 CJY917559 CTU917559 DDQ917559 DNM917559 DXI917559 EHE917559 ERA917559 FAW917559 FKS917559 FUO917559 GEK917559 GOG917559 GYC917559 HHY917559 HRU917559 IBQ917559 ILM917559 IVI917559 JFE917559 JPA917559 JYW917559 KIS917559 KSO917559 LCK917559 LMG917559 LWC917559 MFY917559 MPU917559 MZQ917559 NJM917559 NTI917559 ODE917559 ONA917559 OWW917559 PGS917559 PQO917559 QAK917559 QKG917559 QUC917559 RDY917559 RNU917559 RXQ917559 SHM917559 SRI917559 TBE917559 TLA917559 TUW917559 UES917559 UOO917559 UYK917559 VIG917559 VSC917559 WBY917559 WLU917559 WVQ917559 C983095 JE983095 TA983095 ACW983095 AMS983095 AWO983095 BGK983095 BQG983095 CAC983095 CJY983095 CTU983095 DDQ983095 DNM983095 DXI983095 EHE983095 ERA983095 FAW983095 FKS983095 FUO983095 GEK983095 GOG983095 GYC983095 HHY983095 HRU983095 IBQ983095 ILM983095 IVI983095 JFE983095 JPA983095 JYW983095 KIS983095 KSO983095 LCK983095 LMG983095 LWC983095 MFY983095 MPU983095 MZQ983095 NJM983095 NTI983095 ODE983095 ONA983095 OWW983095 PGS983095 PQO983095 QAK983095 QKG983095 QUC983095 RDY983095 RNU983095 RXQ983095 SHM983095 SRI983095 TBE983095 TLA983095 TUW983095 UES983095 UOO983095 UYK983095 VIG983095 VSC983095 WBY983095 WLU983095 WVQ983095 WVQ90 WLU90 WBY90 VSC90 VIG90 UYK90 UOO90 UES90 TUW90 TLA90 TBE90 SRI90 SHM90 RXQ90 RNU90 RDY90 QUC90 QKG90 QAK90 PQO90 PGS90 OWW90 ONA90 ODE90 NTI90 NJM90 MZQ90 MPU90 MFY90 LWC90 LMG90 LCK90 KSO90 KIS90 JYW90 JPA90 JFE90 IVI90 ILM90 IBQ90 HRU90 HHY90 GYC90 GOG90 GEK90 FUO90 FKS90 FAW90 ERA90 EHE90 DXI90 DNM90 DDQ90 CTU90 CJY90 CAC90 BQG90 BGK90 AWO90 AMS90 ACW90 TA90 JE90 WVQ39 WLU39 WBY39 VSC39 VIG39 UYK39 UOO39 UES39 TUW39 TLA39 TBE39 SRI39 SHM39 RXQ39 RNU39 RDY39 QUC39 QKG39 QAK39 PQO39 PGS39 OWW39 ONA39 ODE39 NTI39 NJM39 MZQ39 MPU39 MFY39 LWC39 LMG39 LCK39 KSO39 KIS39 JYW39 JPA39 JFE39 IVI39 ILM39 IBQ39 HRU39 HHY39 GYC39 GOG39 GEK39 FUO39 FKS39 FAW39 ERA39 EHE39 DXI39 DNM39 DDQ39 CTU39 CJY39 CAC39 BQG39 BGK39 AWO39 AMS39 ACW39 TA39 JE39">
      <formula1>0</formula1>
      <formula2>10000</formula2>
    </dataValidation>
    <dataValidation type="textLength" errorStyle="information" allowBlank="1" showInputMessage="1" error="XLBVal:5=66675_x000d_&#10;" sqref="B65591 JD65591 SZ65591 ACV65591 AMR65591 AWN65591 BGJ65591 BQF65591 CAB65591 CJX65591 CTT65591 DDP65591 DNL65591 DXH65591 EHD65591 EQZ65591 FAV65591 FKR65591 FUN65591 GEJ65591 GOF65591 GYB65591 HHX65591 HRT65591 IBP65591 ILL65591 IVH65591 JFD65591 JOZ65591 JYV65591 KIR65591 KSN65591 LCJ65591 LMF65591 LWB65591 MFX65591 MPT65591 MZP65591 NJL65591 NTH65591 ODD65591 OMZ65591 OWV65591 PGR65591 PQN65591 QAJ65591 QKF65591 QUB65591 RDX65591 RNT65591 RXP65591 SHL65591 SRH65591 TBD65591 TKZ65591 TUV65591 UER65591 UON65591 UYJ65591 VIF65591 VSB65591 WBX65591 WLT65591 WVP65591 B131127 JD131127 SZ131127 ACV131127 AMR131127 AWN131127 BGJ131127 BQF131127 CAB131127 CJX131127 CTT131127 DDP131127 DNL131127 DXH131127 EHD131127 EQZ131127 FAV131127 FKR131127 FUN131127 GEJ131127 GOF131127 GYB131127 HHX131127 HRT131127 IBP131127 ILL131127 IVH131127 JFD131127 JOZ131127 JYV131127 KIR131127 KSN131127 LCJ131127 LMF131127 LWB131127 MFX131127 MPT131127 MZP131127 NJL131127 NTH131127 ODD131127 OMZ131127 OWV131127 PGR131127 PQN131127 QAJ131127 QKF131127 QUB131127 RDX131127 RNT131127 RXP131127 SHL131127 SRH131127 TBD131127 TKZ131127 TUV131127 UER131127 UON131127 UYJ131127 VIF131127 VSB131127 WBX131127 WLT131127 WVP131127 B196663 JD196663 SZ196663 ACV196663 AMR196663 AWN196663 BGJ196663 BQF196663 CAB196663 CJX196663 CTT196663 DDP196663 DNL196663 DXH196663 EHD196663 EQZ196663 FAV196663 FKR196663 FUN196663 GEJ196663 GOF196663 GYB196663 HHX196663 HRT196663 IBP196663 ILL196663 IVH196663 JFD196663 JOZ196663 JYV196663 KIR196663 KSN196663 LCJ196663 LMF196663 LWB196663 MFX196663 MPT196663 MZP196663 NJL196663 NTH196663 ODD196663 OMZ196663 OWV196663 PGR196663 PQN196663 QAJ196663 QKF196663 QUB196663 RDX196663 RNT196663 RXP196663 SHL196663 SRH196663 TBD196663 TKZ196663 TUV196663 UER196663 UON196663 UYJ196663 VIF196663 VSB196663 WBX196663 WLT196663 WVP196663 B262199 JD262199 SZ262199 ACV262199 AMR262199 AWN262199 BGJ262199 BQF262199 CAB262199 CJX262199 CTT262199 DDP262199 DNL262199 DXH262199 EHD262199 EQZ262199 FAV262199 FKR262199 FUN262199 GEJ262199 GOF262199 GYB262199 HHX262199 HRT262199 IBP262199 ILL262199 IVH262199 JFD262199 JOZ262199 JYV262199 KIR262199 KSN262199 LCJ262199 LMF262199 LWB262199 MFX262199 MPT262199 MZP262199 NJL262199 NTH262199 ODD262199 OMZ262199 OWV262199 PGR262199 PQN262199 QAJ262199 QKF262199 QUB262199 RDX262199 RNT262199 RXP262199 SHL262199 SRH262199 TBD262199 TKZ262199 TUV262199 UER262199 UON262199 UYJ262199 VIF262199 VSB262199 WBX262199 WLT262199 WVP262199 B327735 JD327735 SZ327735 ACV327735 AMR327735 AWN327735 BGJ327735 BQF327735 CAB327735 CJX327735 CTT327735 DDP327735 DNL327735 DXH327735 EHD327735 EQZ327735 FAV327735 FKR327735 FUN327735 GEJ327735 GOF327735 GYB327735 HHX327735 HRT327735 IBP327735 ILL327735 IVH327735 JFD327735 JOZ327735 JYV327735 KIR327735 KSN327735 LCJ327735 LMF327735 LWB327735 MFX327735 MPT327735 MZP327735 NJL327735 NTH327735 ODD327735 OMZ327735 OWV327735 PGR327735 PQN327735 QAJ327735 QKF327735 QUB327735 RDX327735 RNT327735 RXP327735 SHL327735 SRH327735 TBD327735 TKZ327735 TUV327735 UER327735 UON327735 UYJ327735 VIF327735 VSB327735 WBX327735 WLT327735 WVP327735 B393271 JD393271 SZ393271 ACV393271 AMR393271 AWN393271 BGJ393271 BQF393271 CAB393271 CJX393271 CTT393271 DDP393271 DNL393271 DXH393271 EHD393271 EQZ393271 FAV393271 FKR393271 FUN393271 GEJ393271 GOF393271 GYB393271 HHX393271 HRT393271 IBP393271 ILL393271 IVH393271 JFD393271 JOZ393271 JYV393271 KIR393271 KSN393271 LCJ393271 LMF393271 LWB393271 MFX393271 MPT393271 MZP393271 NJL393271 NTH393271 ODD393271 OMZ393271 OWV393271 PGR393271 PQN393271 QAJ393271 QKF393271 QUB393271 RDX393271 RNT393271 RXP393271 SHL393271 SRH393271 TBD393271 TKZ393271 TUV393271 UER393271 UON393271 UYJ393271 VIF393271 VSB393271 WBX393271 WLT393271 WVP393271 B458807 JD458807 SZ458807 ACV458807 AMR458807 AWN458807 BGJ458807 BQF458807 CAB458807 CJX458807 CTT458807 DDP458807 DNL458807 DXH458807 EHD458807 EQZ458807 FAV458807 FKR458807 FUN458807 GEJ458807 GOF458807 GYB458807 HHX458807 HRT458807 IBP458807 ILL458807 IVH458807 JFD458807 JOZ458807 JYV458807 KIR458807 KSN458807 LCJ458807 LMF458807 LWB458807 MFX458807 MPT458807 MZP458807 NJL458807 NTH458807 ODD458807 OMZ458807 OWV458807 PGR458807 PQN458807 QAJ458807 QKF458807 QUB458807 RDX458807 RNT458807 RXP458807 SHL458807 SRH458807 TBD458807 TKZ458807 TUV458807 UER458807 UON458807 UYJ458807 VIF458807 VSB458807 WBX458807 WLT458807 WVP458807 B524343 JD524343 SZ524343 ACV524343 AMR524343 AWN524343 BGJ524343 BQF524343 CAB524343 CJX524343 CTT524343 DDP524343 DNL524343 DXH524343 EHD524343 EQZ524343 FAV524343 FKR524343 FUN524343 GEJ524343 GOF524343 GYB524343 HHX524343 HRT524343 IBP524343 ILL524343 IVH524343 JFD524343 JOZ524343 JYV524343 KIR524343 KSN524343 LCJ524343 LMF524343 LWB524343 MFX524343 MPT524343 MZP524343 NJL524343 NTH524343 ODD524343 OMZ524343 OWV524343 PGR524343 PQN524343 QAJ524343 QKF524343 QUB524343 RDX524343 RNT524343 RXP524343 SHL524343 SRH524343 TBD524343 TKZ524343 TUV524343 UER524343 UON524343 UYJ524343 VIF524343 VSB524343 WBX524343 WLT524343 WVP524343 B589879 JD589879 SZ589879 ACV589879 AMR589879 AWN589879 BGJ589879 BQF589879 CAB589879 CJX589879 CTT589879 DDP589879 DNL589879 DXH589879 EHD589879 EQZ589879 FAV589879 FKR589879 FUN589879 GEJ589879 GOF589879 GYB589879 HHX589879 HRT589879 IBP589879 ILL589879 IVH589879 JFD589879 JOZ589879 JYV589879 KIR589879 KSN589879 LCJ589879 LMF589879 LWB589879 MFX589879 MPT589879 MZP589879 NJL589879 NTH589879 ODD589879 OMZ589879 OWV589879 PGR589879 PQN589879 QAJ589879 QKF589879 QUB589879 RDX589879 RNT589879 RXP589879 SHL589879 SRH589879 TBD589879 TKZ589879 TUV589879 UER589879 UON589879 UYJ589879 VIF589879 VSB589879 WBX589879 WLT589879 WVP589879 B655415 JD655415 SZ655415 ACV655415 AMR655415 AWN655415 BGJ655415 BQF655415 CAB655415 CJX655415 CTT655415 DDP655415 DNL655415 DXH655415 EHD655415 EQZ655415 FAV655415 FKR655415 FUN655415 GEJ655415 GOF655415 GYB655415 HHX655415 HRT655415 IBP655415 ILL655415 IVH655415 JFD655415 JOZ655415 JYV655415 KIR655415 KSN655415 LCJ655415 LMF655415 LWB655415 MFX655415 MPT655415 MZP655415 NJL655415 NTH655415 ODD655415 OMZ655415 OWV655415 PGR655415 PQN655415 QAJ655415 QKF655415 QUB655415 RDX655415 RNT655415 RXP655415 SHL655415 SRH655415 TBD655415 TKZ655415 TUV655415 UER655415 UON655415 UYJ655415 VIF655415 VSB655415 WBX655415 WLT655415 WVP655415 B720951 JD720951 SZ720951 ACV720951 AMR720951 AWN720951 BGJ720951 BQF720951 CAB720951 CJX720951 CTT720951 DDP720951 DNL720951 DXH720951 EHD720951 EQZ720951 FAV720951 FKR720951 FUN720951 GEJ720951 GOF720951 GYB720951 HHX720951 HRT720951 IBP720951 ILL720951 IVH720951 JFD720951 JOZ720951 JYV720951 KIR720951 KSN720951 LCJ720951 LMF720951 LWB720951 MFX720951 MPT720951 MZP720951 NJL720951 NTH720951 ODD720951 OMZ720951 OWV720951 PGR720951 PQN720951 QAJ720951 QKF720951 QUB720951 RDX720951 RNT720951 RXP720951 SHL720951 SRH720951 TBD720951 TKZ720951 TUV720951 UER720951 UON720951 UYJ720951 VIF720951 VSB720951 WBX720951 WLT720951 WVP720951 B786487 JD786487 SZ786487 ACV786487 AMR786487 AWN786487 BGJ786487 BQF786487 CAB786487 CJX786487 CTT786487 DDP786487 DNL786487 DXH786487 EHD786487 EQZ786487 FAV786487 FKR786487 FUN786487 GEJ786487 GOF786487 GYB786487 HHX786487 HRT786487 IBP786487 ILL786487 IVH786487 JFD786487 JOZ786487 JYV786487 KIR786487 KSN786487 LCJ786487 LMF786487 LWB786487 MFX786487 MPT786487 MZP786487 NJL786487 NTH786487 ODD786487 OMZ786487 OWV786487 PGR786487 PQN786487 QAJ786487 QKF786487 QUB786487 RDX786487 RNT786487 RXP786487 SHL786487 SRH786487 TBD786487 TKZ786487 TUV786487 UER786487 UON786487 UYJ786487 VIF786487 VSB786487 WBX786487 WLT786487 WVP786487 B852023 JD852023 SZ852023 ACV852023 AMR852023 AWN852023 BGJ852023 BQF852023 CAB852023 CJX852023 CTT852023 DDP852023 DNL852023 DXH852023 EHD852023 EQZ852023 FAV852023 FKR852023 FUN852023 GEJ852023 GOF852023 GYB852023 HHX852023 HRT852023 IBP852023 ILL852023 IVH852023 JFD852023 JOZ852023 JYV852023 KIR852023 KSN852023 LCJ852023 LMF852023 LWB852023 MFX852023 MPT852023 MZP852023 NJL852023 NTH852023 ODD852023 OMZ852023 OWV852023 PGR852023 PQN852023 QAJ852023 QKF852023 QUB852023 RDX852023 RNT852023 RXP852023 SHL852023 SRH852023 TBD852023 TKZ852023 TUV852023 UER852023 UON852023 UYJ852023 VIF852023 VSB852023 WBX852023 WLT852023 WVP852023 B917559 JD917559 SZ917559 ACV917559 AMR917559 AWN917559 BGJ917559 BQF917559 CAB917559 CJX917559 CTT917559 DDP917559 DNL917559 DXH917559 EHD917559 EQZ917559 FAV917559 FKR917559 FUN917559 GEJ917559 GOF917559 GYB917559 HHX917559 HRT917559 IBP917559 ILL917559 IVH917559 JFD917559 JOZ917559 JYV917559 KIR917559 KSN917559 LCJ917559 LMF917559 LWB917559 MFX917559 MPT917559 MZP917559 NJL917559 NTH917559 ODD917559 OMZ917559 OWV917559 PGR917559 PQN917559 QAJ917559 QKF917559 QUB917559 RDX917559 RNT917559 RXP917559 SHL917559 SRH917559 TBD917559 TKZ917559 TUV917559 UER917559 UON917559 UYJ917559 VIF917559 VSB917559 WBX917559 WLT917559 WVP917559 B983095 JD983095 SZ983095 ACV983095 AMR983095 AWN983095 BGJ983095 BQF983095 CAB983095 CJX983095 CTT983095 DDP983095 DNL983095 DXH983095 EHD983095 EQZ983095 FAV983095 FKR983095 FUN983095 GEJ983095 GOF983095 GYB983095 HHX983095 HRT983095 IBP983095 ILL983095 IVH983095 JFD983095 JOZ983095 JYV983095 KIR983095 KSN983095 LCJ983095 LMF983095 LWB983095 MFX983095 MPT983095 MZP983095 NJL983095 NTH983095 ODD983095 OMZ983095 OWV983095 PGR983095 PQN983095 QAJ983095 QKF983095 QUB983095 RDX983095 RNT983095 RXP983095 SHL983095 SRH983095 TBD983095 TKZ983095 TUV983095 UER983095 UON983095 UYJ983095 VIF983095 VSB983095 WBX983095 WLT983095 WVP983095 B97 B90 WVP90 WLT90 WBX90 VSB90 VIF90 UYJ90 UON90 UER90 TUV90 TKZ90 TBD90 SRH90 SHL90 RXP90 RNT90 RDX90 QUB90 QKF90 QAJ90 PQN90 PGR90 OWV90 OMZ90 ODD90 NTH90 NJL90 MZP90 MPT90 MFX90 LWB90 LMF90 LCJ90 KSN90 KIR90 JYV90 JOZ90 JFD90 IVH90 ILL90 IBP90 HRT90 HHX90 GYB90 GOF90 GEJ90 FUN90 FKR90 FAV90 EQZ90 EHD90 DXH90 DNL90 DDP90 CTT90 CJX90 CAB90 BQF90 BGJ90 AWN90 AMR90 ACV90 SZ90 JD90 B46 B39 WVP39 WLT39 WBX39 VSB39 VIF39 UYJ39 UON39 UER39 TUV39 TKZ39 TBD39 SRH39 SHL39 RXP39 RNT39 RDX39 QUB39 QKF39 QAJ39 PQN39 PGR39 OWV39 OMZ39 ODD39 NTH39 NJL39 MZP39 MPT39 MFX39 LWB39 LMF39 LCJ39 KSN39 KIR39 JYV39 JOZ39 JFD39 IVH39 ILL39 IBP39 HRT39 HHX39 GYB39 GOF39 GEJ39 FUN39 FKR39 FAV39 EQZ39 EHD39 DXH39 DNL39 DDP39 CTT39 CJX39 CAB39 BQF39 BGJ39 AWN39 AMR39 ACV39 SZ39 JD39 B81 B26">
      <formula1>0</formula1>
      <formula2>10000</formula2>
    </dataValidation>
    <dataValidation type="textLength" errorStyle="information" allowBlank="1" showInputMessage="1" error="XLBVal:5=12.4626168224299_x000d_&#10;" sqref="B92 JD92 SZ92 ACV92 AMR92 AWN92 BGJ92 BQF92 CAB92 CJX92 CTT92 DDP92 DNL92 DXH92 EHD92 EQZ92 FAV92 FKR92 FUN92 GEJ92 GOF92 GYB92 HHX92 HRT92 IBP92 ILL92 IVH92 JFD92 JOZ92 JYV92 KIR92 KSN92 LCJ92 LMF92 LWB92 MFX92 MPT92 MZP92 NJL92 NTH92 ODD92 OMZ92 OWV92 PGR92 PQN92 QAJ92 QKF92 QUB92 RDX92 RNT92 RXP92 SHL92 SRH92 TBD92 TKZ92 TUV92 UER92 UON92 UYJ92 VIF92 VSB92 WBX92 WLT92 WVP92 B65593 JD65593 SZ65593 ACV65593 AMR65593 AWN65593 BGJ65593 BQF65593 CAB65593 CJX65593 CTT65593 DDP65593 DNL65593 DXH65593 EHD65593 EQZ65593 FAV65593 FKR65593 FUN65593 GEJ65593 GOF65593 GYB65593 HHX65593 HRT65593 IBP65593 ILL65593 IVH65593 JFD65593 JOZ65593 JYV65593 KIR65593 KSN65593 LCJ65593 LMF65593 LWB65593 MFX65593 MPT65593 MZP65593 NJL65593 NTH65593 ODD65593 OMZ65593 OWV65593 PGR65593 PQN65593 QAJ65593 QKF65593 QUB65593 RDX65593 RNT65593 RXP65593 SHL65593 SRH65593 TBD65593 TKZ65593 TUV65593 UER65593 UON65593 UYJ65593 VIF65593 VSB65593 WBX65593 WLT65593 WVP65593 B131129 JD131129 SZ131129 ACV131129 AMR131129 AWN131129 BGJ131129 BQF131129 CAB131129 CJX131129 CTT131129 DDP131129 DNL131129 DXH131129 EHD131129 EQZ131129 FAV131129 FKR131129 FUN131129 GEJ131129 GOF131129 GYB131129 HHX131129 HRT131129 IBP131129 ILL131129 IVH131129 JFD131129 JOZ131129 JYV131129 KIR131129 KSN131129 LCJ131129 LMF131129 LWB131129 MFX131129 MPT131129 MZP131129 NJL131129 NTH131129 ODD131129 OMZ131129 OWV131129 PGR131129 PQN131129 QAJ131129 QKF131129 QUB131129 RDX131129 RNT131129 RXP131129 SHL131129 SRH131129 TBD131129 TKZ131129 TUV131129 UER131129 UON131129 UYJ131129 VIF131129 VSB131129 WBX131129 WLT131129 WVP131129 B196665 JD196665 SZ196665 ACV196665 AMR196665 AWN196665 BGJ196665 BQF196665 CAB196665 CJX196665 CTT196665 DDP196665 DNL196665 DXH196665 EHD196665 EQZ196665 FAV196665 FKR196665 FUN196665 GEJ196665 GOF196665 GYB196665 HHX196665 HRT196665 IBP196665 ILL196665 IVH196665 JFD196665 JOZ196665 JYV196665 KIR196665 KSN196665 LCJ196665 LMF196665 LWB196665 MFX196665 MPT196665 MZP196665 NJL196665 NTH196665 ODD196665 OMZ196665 OWV196665 PGR196665 PQN196665 QAJ196665 QKF196665 QUB196665 RDX196665 RNT196665 RXP196665 SHL196665 SRH196665 TBD196665 TKZ196665 TUV196665 UER196665 UON196665 UYJ196665 VIF196665 VSB196665 WBX196665 WLT196665 WVP196665 B262201 JD262201 SZ262201 ACV262201 AMR262201 AWN262201 BGJ262201 BQF262201 CAB262201 CJX262201 CTT262201 DDP262201 DNL262201 DXH262201 EHD262201 EQZ262201 FAV262201 FKR262201 FUN262201 GEJ262201 GOF262201 GYB262201 HHX262201 HRT262201 IBP262201 ILL262201 IVH262201 JFD262201 JOZ262201 JYV262201 KIR262201 KSN262201 LCJ262201 LMF262201 LWB262201 MFX262201 MPT262201 MZP262201 NJL262201 NTH262201 ODD262201 OMZ262201 OWV262201 PGR262201 PQN262201 QAJ262201 QKF262201 QUB262201 RDX262201 RNT262201 RXP262201 SHL262201 SRH262201 TBD262201 TKZ262201 TUV262201 UER262201 UON262201 UYJ262201 VIF262201 VSB262201 WBX262201 WLT262201 WVP262201 B327737 JD327737 SZ327737 ACV327737 AMR327737 AWN327737 BGJ327737 BQF327737 CAB327737 CJX327737 CTT327737 DDP327737 DNL327737 DXH327737 EHD327737 EQZ327737 FAV327737 FKR327737 FUN327737 GEJ327737 GOF327737 GYB327737 HHX327737 HRT327737 IBP327737 ILL327737 IVH327737 JFD327737 JOZ327737 JYV327737 KIR327737 KSN327737 LCJ327737 LMF327737 LWB327737 MFX327737 MPT327737 MZP327737 NJL327737 NTH327737 ODD327737 OMZ327737 OWV327737 PGR327737 PQN327737 QAJ327737 QKF327737 QUB327737 RDX327737 RNT327737 RXP327737 SHL327737 SRH327737 TBD327737 TKZ327737 TUV327737 UER327737 UON327737 UYJ327737 VIF327737 VSB327737 WBX327737 WLT327737 WVP327737 B393273 JD393273 SZ393273 ACV393273 AMR393273 AWN393273 BGJ393273 BQF393273 CAB393273 CJX393273 CTT393273 DDP393273 DNL393273 DXH393273 EHD393273 EQZ393273 FAV393273 FKR393273 FUN393273 GEJ393273 GOF393273 GYB393273 HHX393273 HRT393273 IBP393273 ILL393273 IVH393273 JFD393273 JOZ393273 JYV393273 KIR393273 KSN393273 LCJ393273 LMF393273 LWB393273 MFX393273 MPT393273 MZP393273 NJL393273 NTH393273 ODD393273 OMZ393273 OWV393273 PGR393273 PQN393273 QAJ393273 QKF393273 QUB393273 RDX393273 RNT393273 RXP393273 SHL393273 SRH393273 TBD393273 TKZ393273 TUV393273 UER393273 UON393273 UYJ393273 VIF393273 VSB393273 WBX393273 WLT393273 WVP393273 B458809 JD458809 SZ458809 ACV458809 AMR458809 AWN458809 BGJ458809 BQF458809 CAB458809 CJX458809 CTT458809 DDP458809 DNL458809 DXH458809 EHD458809 EQZ458809 FAV458809 FKR458809 FUN458809 GEJ458809 GOF458809 GYB458809 HHX458809 HRT458809 IBP458809 ILL458809 IVH458809 JFD458809 JOZ458809 JYV458809 KIR458809 KSN458809 LCJ458809 LMF458809 LWB458809 MFX458809 MPT458809 MZP458809 NJL458809 NTH458809 ODD458809 OMZ458809 OWV458809 PGR458809 PQN458809 QAJ458809 QKF458809 QUB458809 RDX458809 RNT458809 RXP458809 SHL458809 SRH458809 TBD458809 TKZ458809 TUV458809 UER458809 UON458809 UYJ458809 VIF458809 VSB458809 WBX458809 WLT458809 WVP458809 B524345 JD524345 SZ524345 ACV524345 AMR524345 AWN524345 BGJ524345 BQF524345 CAB524345 CJX524345 CTT524345 DDP524345 DNL524345 DXH524345 EHD524345 EQZ524345 FAV524345 FKR524345 FUN524345 GEJ524345 GOF524345 GYB524345 HHX524345 HRT524345 IBP524345 ILL524345 IVH524345 JFD524345 JOZ524345 JYV524345 KIR524345 KSN524345 LCJ524345 LMF524345 LWB524345 MFX524345 MPT524345 MZP524345 NJL524345 NTH524345 ODD524345 OMZ524345 OWV524345 PGR524345 PQN524345 QAJ524345 QKF524345 QUB524345 RDX524345 RNT524345 RXP524345 SHL524345 SRH524345 TBD524345 TKZ524345 TUV524345 UER524345 UON524345 UYJ524345 VIF524345 VSB524345 WBX524345 WLT524345 WVP524345 B589881 JD589881 SZ589881 ACV589881 AMR589881 AWN589881 BGJ589881 BQF589881 CAB589881 CJX589881 CTT589881 DDP589881 DNL589881 DXH589881 EHD589881 EQZ589881 FAV589881 FKR589881 FUN589881 GEJ589881 GOF589881 GYB589881 HHX589881 HRT589881 IBP589881 ILL589881 IVH589881 JFD589881 JOZ589881 JYV589881 KIR589881 KSN589881 LCJ589881 LMF589881 LWB589881 MFX589881 MPT589881 MZP589881 NJL589881 NTH589881 ODD589881 OMZ589881 OWV589881 PGR589881 PQN589881 QAJ589881 QKF589881 QUB589881 RDX589881 RNT589881 RXP589881 SHL589881 SRH589881 TBD589881 TKZ589881 TUV589881 UER589881 UON589881 UYJ589881 VIF589881 VSB589881 WBX589881 WLT589881 WVP589881 B655417 JD655417 SZ655417 ACV655417 AMR655417 AWN655417 BGJ655417 BQF655417 CAB655417 CJX655417 CTT655417 DDP655417 DNL655417 DXH655417 EHD655417 EQZ655417 FAV655417 FKR655417 FUN655417 GEJ655417 GOF655417 GYB655417 HHX655417 HRT655417 IBP655417 ILL655417 IVH655417 JFD655417 JOZ655417 JYV655417 KIR655417 KSN655417 LCJ655417 LMF655417 LWB655417 MFX655417 MPT655417 MZP655417 NJL655417 NTH655417 ODD655417 OMZ655417 OWV655417 PGR655417 PQN655417 QAJ655417 QKF655417 QUB655417 RDX655417 RNT655417 RXP655417 SHL655417 SRH655417 TBD655417 TKZ655417 TUV655417 UER655417 UON655417 UYJ655417 VIF655417 VSB655417 WBX655417 WLT655417 WVP655417 B720953 JD720953 SZ720953 ACV720953 AMR720953 AWN720953 BGJ720953 BQF720953 CAB720953 CJX720953 CTT720953 DDP720953 DNL720953 DXH720953 EHD720953 EQZ720953 FAV720953 FKR720953 FUN720953 GEJ720953 GOF720953 GYB720953 HHX720953 HRT720953 IBP720953 ILL720953 IVH720953 JFD720953 JOZ720953 JYV720953 KIR720953 KSN720953 LCJ720953 LMF720953 LWB720953 MFX720953 MPT720953 MZP720953 NJL720953 NTH720953 ODD720953 OMZ720953 OWV720953 PGR720953 PQN720953 QAJ720953 QKF720953 QUB720953 RDX720953 RNT720953 RXP720953 SHL720953 SRH720953 TBD720953 TKZ720953 TUV720953 UER720953 UON720953 UYJ720953 VIF720953 VSB720953 WBX720953 WLT720953 WVP720953 B786489 JD786489 SZ786489 ACV786489 AMR786489 AWN786489 BGJ786489 BQF786489 CAB786489 CJX786489 CTT786489 DDP786489 DNL786489 DXH786489 EHD786489 EQZ786489 FAV786489 FKR786489 FUN786489 GEJ786489 GOF786489 GYB786489 HHX786489 HRT786489 IBP786489 ILL786489 IVH786489 JFD786489 JOZ786489 JYV786489 KIR786489 KSN786489 LCJ786489 LMF786489 LWB786489 MFX786489 MPT786489 MZP786489 NJL786489 NTH786489 ODD786489 OMZ786489 OWV786489 PGR786489 PQN786489 QAJ786489 QKF786489 QUB786489 RDX786489 RNT786489 RXP786489 SHL786489 SRH786489 TBD786489 TKZ786489 TUV786489 UER786489 UON786489 UYJ786489 VIF786489 VSB786489 WBX786489 WLT786489 WVP786489 B852025 JD852025 SZ852025 ACV852025 AMR852025 AWN852025 BGJ852025 BQF852025 CAB852025 CJX852025 CTT852025 DDP852025 DNL852025 DXH852025 EHD852025 EQZ852025 FAV852025 FKR852025 FUN852025 GEJ852025 GOF852025 GYB852025 HHX852025 HRT852025 IBP852025 ILL852025 IVH852025 JFD852025 JOZ852025 JYV852025 KIR852025 KSN852025 LCJ852025 LMF852025 LWB852025 MFX852025 MPT852025 MZP852025 NJL852025 NTH852025 ODD852025 OMZ852025 OWV852025 PGR852025 PQN852025 QAJ852025 QKF852025 QUB852025 RDX852025 RNT852025 RXP852025 SHL852025 SRH852025 TBD852025 TKZ852025 TUV852025 UER852025 UON852025 UYJ852025 VIF852025 VSB852025 WBX852025 WLT852025 WVP852025 B917561 JD917561 SZ917561 ACV917561 AMR917561 AWN917561 BGJ917561 BQF917561 CAB917561 CJX917561 CTT917561 DDP917561 DNL917561 DXH917561 EHD917561 EQZ917561 FAV917561 FKR917561 FUN917561 GEJ917561 GOF917561 GYB917561 HHX917561 HRT917561 IBP917561 ILL917561 IVH917561 JFD917561 JOZ917561 JYV917561 KIR917561 KSN917561 LCJ917561 LMF917561 LWB917561 MFX917561 MPT917561 MZP917561 NJL917561 NTH917561 ODD917561 OMZ917561 OWV917561 PGR917561 PQN917561 QAJ917561 QKF917561 QUB917561 RDX917561 RNT917561 RXP917561 SHL917561 SRH917561 TBD917561 TKZ917561 TUV917561 UER917561 UON917561 UYJ917561 VIF917561 VSB917561 WBX917561 WLT917561 WVP917561 B983097 JD983097 SZ983097 ACV983097 AMR983097 AWN983097 BGJ983097 BQF983097 CAB983097 CJX983097 CTT983097 DDP983097 DNL983097 DXH983097 EHD983097 EQZ983097 FAV983097 FKR983097 FUN983097 GEJ983097 GOF983097 GYB983097 HHX983097 HRT983097 IBP983097 ILL983097 IVH983097 JFD983097 JOZ983097 JYV983097 KIR983097 KSN983097 LCJ983097 LMF983097 LWB983097 MFX983097 MPT983097 MZP983097 NJL983097 NTH983097 ODD983097 OMZ983097 OWV983097 PGR983097 PQN983097 QAJ983097 QKF983097 QUB983097 RDX983097 RNT983097 RXP983097 SHL983097 SRH983097 TBD983097 TKZ983097 TUV983097 UER983097 UON983097 UYJ983097 VIF983097 VSB983097 WBX983097 WLT983097 WVP983097 B41 JD41 SZ41 ACV41 AMR41 AWN41 BGJ41 BQF41 CAB41 CJX41 CTT41 DDP41 DNL41 DXH41 EHD41 EQZ41 FAV41 FKR41 FUN41 GEJ41 GOF41 GYB41 HHX41 HRT41 IBP41 ILL41 IVH41 JFD41 JOZ41 JYV41 KIR41 KSN41 LCJ41 LMF41 LWB41 MFX41 MPT41 MZP41 NJL41 NTH41 ODD41 OMZ41 OWV41 PGR41 PQN41 QAJ41 QKF41 QUB41 RDX41 RNT41 RXP41 SHL41 SRH41 TBD41 TKZ41 TUV41 UER41 UON41 UYJ41 VIF41 VSB41 WBX41 WLT41 WVP41 B83 B28">
      <formula1>0</formula1>
      <formula2>10000</formula2>
    </dataValidation>
    <dataValidation type="textLength" errorStyle="information" allowBlank="1" showInputMessage="1" error="XLBVal:5=0.177685288938691_x000d_&#10;" sqref="C87 JE87 TA87 ACW87 AMS87 AWO87 BGK87 BQG87 CAC87 CJY87 CTU87 DDQ87 DNM87 DXI87 EHE87 ERA87 FAW87 FKS87 FUO87 GEK87 GOG87 GYC87 HHY87 HRU87 IBQ87 ILM87 IVI87 JFE87 JPA87 JYW87 KIS87 KSO87 LCK87 LMG87 LWC87 MFY87 MPU87 MZQ87 NJM87 NTI87 ODE87 ONA87 OWW87 PGS87 PQO87 QAK87 QKG87 QUC87 RDY87 RNU87 RXQ87 SHM87 SRI87 TBE87 TLA87 TUW87 UES87 UOO87 UYK87 VIG87 VSC87 WBY87 WLU87 WVQ87 C65588 JE65588 TA65588 ACW65588 AMS65588 AWO65588 BGK65588 BQG65588 CAC65588 CJY65588 CTU65588 DDQ65588 DNM65588 DXI65588 EHE65588 ERA65588 FAW65588 FKS65588 FUO65588 GEK65588 GOG65588 GYC65588 HHY65588 HRU65588 IBQ65588 ILM65588 IVI65588 JFE65588 JPA65588 JYW65588 KIS65588 KSO65588 LCK65588 LMG65588 LWC65588 MFY65588 MPU65588 MZQ65588 NJM65588 NTI65588 ODE65588 ONA65588 OWW65588 PGS65588 PQO65588 QAK65588 QKG65588 QUC65588 RDY65588 RNU65588 RXQ65588 SHM65588 SRI65588 TBE65588 TLA65588 TUW65588 UES65588 UOO65588 UYK65588 VIG65588 VSC65588 WBY65588 WLU65588 WVQ65588 C131124 JE131124 TA131124 ACW131124 AMS131124 AWO131124 BGK131124 BQG131124 CAC131124 CJY131124 CTU131124 DDQ131124 DNM131124 DXI131124 EHE131124 ERA131124 FAW131124 FKS131124 FUO131124 GEK131124 GOG131124 GYC131124 HHY131124 HRU131124 IBQ131124 ILM131124 IVI131124 JFE131124 JPA131124 JYW131124 KIS131124 KSO131124 LCK131124 LMG131124 LWC131124 MFY131124 MPU131124 MZQ131124 NJM131124 NTI131124 ODE131124 ONA131124 OWW131124 PGS131124 PQO131124 QAK131124 QKG131124 QUC131124 RDY131124 RNU131124 RXQ131124 SHM131124 SRI131124 TBE131124 TLA131124 TUW131124 UES131124 UOO131124 UYK131124 VIG131124 VSC131124 WBY131124 WLU131124 WVQ131124 C196660 JE196660 TA196660 ACW196660 AMS196660 AWO196660 BGK196660 BQG196660 CAC196660 CJY196660 CTU196660 DDQ196660 DNM196660 DXI196660 EHE196660 ERA196660 FAW196660 FKS196660 FUO196660 GEK196660 GOG196660 GYC196660 HHY196660 HRU196660 IBQ196660 ILM196660 IVI196660 JFE196660 JPA196660 JYW196660 KIS196660 KSO196660 LCK196660 LMG196660 LWC196660 MFY196660 MPU196660 MZQ196660 NJM196660 NTI196660 ODE196660 ONA196660 OWW196660 PGS196660 PQO196660 QAK196660 QKG196660 QUC196660 RDY196660 RNU196660 RXQ196660 SHM196660 SRI196660 TBE196660 TLA196660 TUW196660 UES196660 UOO196660 UYK196660 VIG196660 VSC196660 WBY196660 WLU196660 WVQ196660 C262196 JE262196 TA262196 ACW262196 AMS262196 AWO262196 BGK262196 BQG262196 CAC262196 CJY262196 CTU262196 DDQ262196 DNM262196 DXI262196 EHE262196 ERA262196 FAW262196 FKS262196 FUO262196 GEK262196 GOG262196 GYC262196 HHY262196 HRU262196 IBQ262196 ILM262196 IVI262196 JFE262196 JPA262196 JYW262196 KIS262196 KSO262196 LCK262196 LMG262196 LWC262196 MFY262196 MPU262196 MZQ262196 NJM262196 NTI262196 ODE262196 ONA262196 OWW262196 PGS262196 PQO262196 QAK262196 QKG262196 QUC262196 RDY262196 RNU262196 RXQ262196 SHM262196 SRI262196 TBE262196 TLA262196 TUW262196 UES262196 UOO262196 UYK262196 VIG262196 VSC262196 WBY262196 WLU262196 WVQ262196 C327732 JE327732 TA327732 ACW327732 AMS327732 AWO327732 BGK327732 BQG327732 CAC327732 CJY327732 CTU327732 DDQ327732 DNM327732 DXI327732 EHE327732 ERA327732 FAW327732 FKS327732 FUO327732 GEK327732 GOG327732 GYC327732 HHY327732 HRU327732 IBQ327732 ILM327732 IVI327732 JFE327732 JPA327732 JYW327732 KIS327732 KSO327732 LCK327732 LMG327732 LWC327732 MFY327732 MPU327732 MZQ327732 NJM327732 NTI327732 ODE327732 ONA327732 OWW327732 PGS327732 PQO327732 QAK327732 QKG327732 QUC327732 RDY327732 RNU327732 RXQ327732 SHM327732 SRI327732 TBE327732 TLA327732 TUW327732 UES327732 UOO327732 UYK327732 VIG327732 VSC327732 WBY327732 WLU327732 WVQ327732 C393268 JE393268 TA393268 ACW393268 AMS393268 AWO393268 BGK393268 BQG393268 CAC393268 CJY393268 CTU393268 DDQ393268 DNM393268 DXI393268 EHE393268 ERA393268 FAW393268 FKS393268 FUO393268 GEK393268 GOG393268 GYC393268 HHY393268 HRU393268 IBQ393268 ILM393268 IVI393268 JFE393268 JPA393268 JYW393268 KIS393268 KSO393268 LCK393268 LMG393268 LWC393268 MFY393268 MPU393268 MZQ393268 NJM393268 NTI393268 ODE393268 ONA393268 OWW393268 PGS393268 PQO393268 QAK393268 QKG393268 QUC393268 RDY393268 RNU393268 RXQ393268 SHM393268 SRI393268 TBE393268 TLA393268 TUW393268 UES393268 UOO393268 UYK393268 VIG393268 VSC393268 WBY393268 WLU393268 WVQ393268 C458804 JE458804 TA458804 ACW458804 AMS458804 AWO458804 BGK458804 BQG458804 CAC458804 CJY458804 CTU458804 DDQ458804 DNM458804 DXI458804 EHE458804 ERA458804 FAW458804 FKS458804 FUO458804 GEK458804 GOG458804 GYC458804 HHY458804 HRU458804 IBQ458804 ILM458804 IVI458804 JFE458804 JPA458804 JYW458804 KIS458804 KSO458804 LCK458804 LMG458804 LWC458804 MFY458804 MPU458804 MZQ458804 NJM458804 NTI458804 ODE458804 ONA458804 OWW458804 PGS458804 PQO458804 QAK458804 QKG458804 QUC458804 RDY458804 RNU458804 RXQ458804 SHM458804 SRI458804 TBE458804 TLA458804 TUW458804 UES458804 UOO458804 UYK458804 VIG458804 VSC458804 WBY458804 WLU458804 WVQ458804 C524340 JE524340 TA524340 ACW524340 AMS524340 AWO524340 BGK524340 BQG524340 CAC524340 CJY524340 CTU524340 DDQ524340 DNM524340 DXI524340 EHE524340 ERA524340 FAW524340 FKS524340 FUO524340 GEK524340 GOG524340 GYC524340 HHY524340 HRU524340 IBQ524340 ILM524340 IVI524340 JFE524340 JPA524340 JYW524340 KIS524340 KSO524340 LCK524340 LMG524340 LWC524340 MFY524340 MPU524340 MZQ524340 NJM524340 NTI524340 ODE524340 ONA524340 OWW524340 PGS524340 PQO524340 QAK524340 QKG524340 QUC524340 RDY524340 RNU524340 RXQ524340 SHM524340 SRI524340 TBE524340 TLA524340 TUW524340 UES524340 UOO524340 UYK524340 VIG524340 VSC524340 WBY524340 WLU524340 WVQ524340 C589876 JE589876 TA589876 ACW589876 AMS589876 AWO589876 BGK589876 BQG589876 CAC589876 CJY589876 CTU589876 DDQ589876 DNM589876 DXI589876 EHE589876 ERA589876 FAW589876 FKS589876 FUO589876 GEK589876 GOG589876 GYC589876 HHY589876 HRU589876 IBQ589876 ILM589876 IVI589876 JFE589876 JPA589876 JYW589876 KIS589876 KSO589876 LCK589876 LMG589876 LWC589876 MFY589876 MPU589876 MZQ589876 NJM589876 NTI589876 ODE589876 ONA589876 OWW589876 PGS589876 PQO589876 QAK589876 QKG589876 QUC589876 RDY589876 RNU589876 RXQ589876 SHM589876 SRI589876 TBE589876 TLA589876 TUW589876 UES589876 UOO589876 UYK589876 VIG589876 VSC589876 WBY589876 WLU589876 WVQ589876 C655412 JE655412 TA655412 ACW655412 AMS655412 AWO655412 BGK655412 BQG655412 CAC655412 CJY655412 CTU655412 DDQ655412 DNM655412 DXI655412 EHE655412 ERA655412 FAW655412 FKS655412 FUO655412 GEK655412 GOG655412 GYC655412 HHY655412 HRU655412 IBQ655412 ILM655412 IVI655412 JFE655412 JPA655412 JYW655412 KIS655412 KSO655412 LCK655412 LMG655412 LWC655412 MFY655412 MPU655412 MZQ655412 NJM655412 NTI655412 ODE655412 ONA655412 OWW655412 PGS655412 PQO655412 QAK655412 QKG655412 QUC655412 RDY655412 RNU655412 RXQ655412 SHM655412 SRI655412 TBE655412 TLA655412 TUW655412 UES655412 UOO655412 UYK655412 VIG655412 VSC655412 WBY655412 WLU655412 WVQ655412 C720948 JE720948 TA720948 ACW720948 AMS720948 AWO720948 BGK720948 BQG720948 CAC720948 CJY720948 CTU720948 DDQ720948 DNM720948 DXI720948 EHE720948 ERA720948 FAW720948 FKS720948 FUO720948 GEK720948 GOG720948 GYC720948 HHY720948 HRU720948 IBQ720948 ILM720948 IVI720948 JFE720948 JPA720948 JYW720948 KIS720948 KSO720948 LCK720948 LMG720948 LWC720948 MFY720948 MPU720948 MZQ720948 NJM720948 NTI720948 ODE720948 ONA720948 OWW720948 PGS720948 PQO720948 QAK720948 QKG720948 QUC720948 RDY720948 RNU720948 RXQ720948 SHM720948 SRI720948 TBE720948 TLA720948 TUW720948 UES720948 UOO720948 UYK720948 VIG720948 VSC720948 WBY720948 WLU720948 WVQ720948 C786484 JE786484 TA786484 ACW786484 AMS786484 AWO786484 BGK786484 BQG786484 CAC786484 CJY786484 CTU786484 DDQ786484 DNM786484 DXI786484 EHE786484 ERA786484 FAW786484 FKS786484 FUO786484 GEK786484 GOG786484 GYC786484 HHY786484 HRU786484 IBQ786484 ILM786484 IVI786484 JFE786484 JPA786484 JYW786484 KIS786484 KSO786484 LCK786484 LMG786484 LWC786484 MFY786484 MPU786484 MZQ786484 NJM786484 NTI786484 ODE786484 ONA786484 OWW786484 PGS786484 PQO786484 QAK786484 QKG786484 QUC786484 RDY786484 RNU786484 RXQ786484 SHM786484 SRI786484 TBE786484 TLA786484 TUW786484 UES786484 UOO786484 UYK786484 VIG786484 VSC786484 WBY786484 WLU786484 WVQ786484 C852020 JE852020 TA852020 ACW852020 AMS852020 AWO852020 BGK852020 BQG852020 CAC852020 CJY852020 CTU852020 DDQ852020 DNM852020 DXI852020 EHE852020 ERA852020 FAW852020 FKS852020 FUO852020 GEK852020 GOG852020 GYC852020 HHY852020 HRU852020 IBQ852020 ILM852020 IVI852020 JFE852020 JPA852020 JYW852020 KIS852020 KSO852020 LCK852020 LMG852020 LWC852020 MFY852020 MPU852020 MZQ852020 NJM852020 NTI852020 ODE852020 ONA852020 OWW852020 PGS852020 PQO852020 QAK852020 QKG852020 QUC852020 RDY852020 RNU852020 RXQ852020 SHM852020 SRI852020 TBE852020 TLA852020 TUW852020 UES852020 UOO852020 UYK852020 VIG852020 VSC852020 WBY852020 WLU852020 WVQ852020 C917556 JE917556 TA917556 ACW917556 AMS917556 AWO917556 BGK917556 BQG917556 CAC917556 CJY917556 CTU917556 DDQ917556 DNM917556 DXI917556 EHE917556 ERA917556 FAW917556 FKS917556 FUO917556 GEK917556 GOG917556 GYC917556 HHY917556 HRU917556 IBQ917556 ILM917556 IVI917556 JFE917556 JPA917556 JYW917556 KIS917556 KSO917556 LCK917556 LMG917556 LWC917556 MFY917556 MPU917556 MZQ917556 NJM917556 NTI917556 ODE917556 ONA917556 OWW917556 PGS917556 PQO917556 QAK917556 QKG917556 QUC917556 RDY917556 RNU917556 RXQ917556 SHM917556 SRI917556 TBE917556 TLA917556 TUW917556 UES917556 UOO917556 UYK917556 VIG917556 VSC917556 WBY917556 WLU917556 WVQ917556 C983092 JE983092 TA983092 ACW983092 AMS983092 AWO983092 BGK983092 BQG983092 CAC983092 CJY983092 CTU983092 DDQ983092 DNM983092 DXI983092 EHE983092 ERA983092 FAW983092 FKS983092 FUO983092 GEK983092 GOG983092 GYC983092 HHY983092 HRU983092 IBQ983092 ILM983092 IVI983092 JFE983092 JPA983092 JYW983092 KIS983092 KSO983092 LCK983092 LMG983092 LWC983092 MFY983092 MPU983092 MZQ983092 NJM983092 NTI983092 ODE983092 ONA983092 OWW983092 PGS983092 PQO983092 QAK983092 QKG983092 QUC983092 RDY983092 RNU983092 RXQ983092 SHM983092 SRI983092 TBE983092 TLA983092 TUW983092 UES983092 UOO983092 UYK983092 VIG983092 VSC983092 WBY983092 WLU983092 WVQ983092 C90 C36 JE36 TA36 ACW36 AMS36 AWO36 BGK36 BQG36 CAC36 CJY36 CTU36 DDQ36 DNM36 DXI36 EHE36 ERA36 FAW36 FKS36 FUO36 GEK36 GOG36 GYC36 HHY36 HRU36 IBQ36 ILM36 IVI36 JFE36 JPA36 JYW36 KIS36 KSO36 LCK36 LMG36 LWC36 MFY36 MPU36 MZQ36 NJM36 NTI36 ODE36 ONA36 OWW36 PGS36 PQO36 QAK36 QKG36 QUC36 RDY36 RNU36 RXQ36 SHM36 SRI36 TBE36 TLA36 TUW36 UES36 UOO36 UYK36 VIG36 VSC36 WBY36 WLU36 WVQ36 C39 C78 C81 C23 C26">
      <formula1>0</formula1>
      <formula2>10000</formula2>
    </dataValidation>
    <dataValidation type="textLength" errorStyle="information" allowBlank="1" showInputMessage="1" error="XLBVal:5=5550_x000d_&#10;" sqref="A87 JD87 SZ87 ACV87 AMR87 AWN87 BGJ87 BQF87 CAB87 CJX87 CTT87 DDP87 DNL87 DXH87 EHD87 EQZ87 FAV87 FKR87 FUN87 GEJ87 GOF87 GYB87 HHX87 HRT87 IBP87 ILL87 IVH87 JFD87 JOZ87 JYV87 KIR87 KSN87 LCJ87 LMF87 LWB87 MFX87 MPT87 MZP87 NJL87 NTH87 ODD87 OMZ87 OWV87 PGR87 PQN87 QAJ87 QKF87 QUB87 RDX87 RNT87 RXP87 SHL87 SRH87 TBD87 TKZ87 TUV87 UER87 UON87 UYJ87 VIF87 VSB87 WBX87 WLT87 WVP87 B65588 JD65588 SZ65588 ACV65588 AMR65588 AWN65588 BGJ65588 BQF65588 CAB65588 CJX65588 CTT65588 DDP65588 DNL65588 DXH65588 EHD65588 EQZ65588 FAV65588 FKR65588 FUN65588 GEJ65588 GOF65588 GYB65588 HHX65588 HRT65588 IBP65588 ILL65588 IVH65588 JFD65588 JOZ65588 JYV65588 KIR65588 KSN65588 LCJ65588 LMF65588 LWB65588 MFX65588 MPT65588 MZP65588 NJL65588 NTH65588 ODD65588 OMZ65588 OWV65588 PGR65588 PQN65588 QAJ65588 QKF65588 QUB65588 RDX65588 RNT65588 RXP65588 SHL65588 SRH65588 TBD65588 TKZ65588 TUV65588 UER65588 UON65588 UYJ65588 VIF65588 VSB65588 WBX65588 WLT65588 WVP65588 B131124 JD131124 SZ131124 ACV131124 AMR131124 AWN131124 BGJ131124 BQF131124 CAB131124 CJX131124 CTT131124 DDP131124 DNL131124 DXH131124 EHD131124 EQZ131124 FAV131124 FKR131124 FUN131124 GEJ131124 GOF131124 GYB131124 HHX131124 HRT131124 IBP131124 ILL131124 IVH131124 JFD131124 JOZ131124 JYV131124 KIR131124 KSN131124 LCJ131124 LMF131124 LWB131124 MFX131124 MPT131124 MZP131124 NJL131124 NTH131124 ODD131124 OMZ131124 OWV131124 PGR131124 PQN131124 QAJ131124 QKF131124 QUB131124 RDX131124 RNT131124 RXP131124 SHL131124 SRH131124 TBD131124 TKZ131124 TUV131124 UER131124 UON131124 UYJ131124 VIF131124 VSB131124 WBX131124 WLT131124 WVP131124 B196660 JD196660 SZ196660 ACV196660 AMR196660 AWN196660 BGJ196660 BQF196660 CAB196660 CJX196660 CTT196660 DDP196660 DNL196660 DXH196660 EHD196660 EQZ196660 FAV196660 FKR196660 FUN196660 GEJ196660 GOF196660 GYB196660 HHX196660 HRT196660 IBP196660 ILL196660 IVH196660 JFD196660 JOZ196660 JYV196660 KIR196660 KSN196660 LCJ196660 LMF196660 LWB196660 MFX196660 MPT196660 MZP196660 NJL196660 NTH196660 ODD196660 OMZ196660 OWV196660 PGR196660 PQN196660 QAJ196660 QKF196660 QUB196660 RDX196660 RNT196660 RXP196660 SHL196660 SRH196660 TBD196660 TKZ196660 TUV196660 UER196660 UON196660 UYJ196660 VIF196660 VSB196660 WBX196660 WLT196660 WVP196660 B262196 JD262196 SZ262196 ACV262196 AMR262196 AWN262196 BGJ262196 BQF262196 CAB262196 CJX262196 CTT262196 DDP262196 DNL262196 DXH262196 EHD262196 EQZ262196 FAV262196 FKR262196 FUN262196 GEJ262196 GOF262196 GYB262196 HHX262196 HRT262196 IBP262196 ILL262196 IVH262196 JFD262196 JOZ262196 JYV262196 KIR262196 KSN262196 LCJ262196 LMF262196 LWB262196 MFX262196 MPT262196 MZP262196 NJL262196 NTH262196 ODD262196 OMZ262196 OWV262196 PGR262196 PQN262196 QAJ262196 QKF262196 QUB262196 RDX262196 RNT262196 RXP262196 SHL262196 SRH262196 TBD262196 TKZ262196 TUV262196 UER262196 UON262196 UYJ262196 VIF262196 VSB262196 WBX262196 WLT262196 WVP262196 B327732 JD327732 SZ327732 ACV327732 AMR327732 AWN327732 BGJ327732 BQF327732 CAB327732 CJX327732 CTT327732 DDP327732 DNL327732 DXH327732 EHD327732 EQZ327732 FAV327732 FKR327732 FUN327732 GEJ327732 GOF327732 GYB327732 HHX327732 HRT327732 IBP327732 ILL327732 IVH327732 JFD327732 JOZ327732 JYV327732 KIR327732 KSN327732 LCJ327732 LMF327732 LWB327732 MFX327732 MPT327732 MZP327732 NJL327732 NTH327732 ODD327732 OMZ327732 OWV327732 PGR327732 PQN327732 QAJ327732 QKF327732 QUB327732 RDX327732 RNT327732 RXP327732 SHL327732 SRH327732 TBD327732 TKZ327732 TUV327732 UER327732 UON327732 UYJ327732 VIF327732 VSB327732 WBX327732 WLT327732 WVP327732 B393268 JD393268 SZ393268 ACV393268 AMR393268 AWN393268 BGJ393268 BQF393268 CAB393268 CJX393268 CTT393268 DDP393268 DNL393268 DXH393268 EHD393268 EQZ393268 FAV393268 FKR393268 FUN393268 GEJ393268 GOF393268 GYB393268 HHX393268 HRT393268 IBP393268 ILL393268 IVH393268 JFD393268 JOZ393268 JYV393268 KIR393268 KSN393268 LCJ393268 LMF393268 LWB393268 MFX393268 MPT393268 MZP393268 NJL393268 NTH393268 ODD393268 OMZ393268 OWV393268 PGR393268 PQN393268 QAJ393268 QKF393268 QUB393268 RDX393268 RNT393268 RXP393268 SHL393268 SRH393268 TBD393268 TKZ393268 TUV393268 UER393268 UON393268 UYJ393268 VIF393268 VSB393268 WBX393268 WLT393268 WVP393268 B458804 JD458804 SZ458804 ACV458804 AMR458804 AWN458804 BGJ458804 BQF458804 CAB458804 CJX458804 CTT458804 DDP458804 DNL458804 DXH458804 EHD458804 EQZ458804 FAV458804 FKR458804 FUN458804 GEJ458804 GOF458804 GYB458804 HHX458804 HRT458804 IBP458804 ILL458804 IVH458804 JFD458804 JOZ458804 JYV458804 KIR458804 KSN458804 LCJ458804 LMF458804 LWB458804 MFX458804 MPT458804 MZP458804 NJL458804 NTH458804 ODD458804 OMZ458804 OWV458804 PGR458804 PQN458804 QAJ458804 QKF458804 QUB458804 RDX458804 RNT458804 RXP458804 SHL458804 SRH458804 TBD458804 TKZ458804 TUV458804 UER458804 UON458804 UYJ458804 VIF458804 VSB458804 WBX458804 WLT458804 WVP458804 B524340 JD524340 SZ524340 ACV524340 AMR524340 AWN524340 BGJ524340 BQF524340 CAB524340 CJX524340 CTT524340 DDP524340 DNL524340 DXH524340 EHD524340 EQZ524340 FAV524340 FKR524340 FUN524340 GEJ524340 GOF524340 GYB524340 HHX524340 HRT524340 IBP524340 ILL524340 IVH524340 JFD524340 JOZ524340 JYV524340 KIR524340 KSN524340 LCJ524340 LMF524340 LWB524340 MFX524340 MPT524340 MZP524340 NJL524340 NTH524340 ODD524340 OMZ524340 OWV524340 PGR524340 PQN524340 QAJ524340 QKF524340 QUB524340 RDX524340 RNT524340 RXP524340 SHL524340 SRH524340 TBD524340 TKZ524340 TUV524340 UER524340 UON524340 UYJ524340 VIF524340 VSB524340 WBX524340 WLT524340 WVP524340 B589876 JD589876 SZ589876 ACV589876 AMR589876 AWN589876 BGJ589876 BQF589876 CAB589876 CJX589876 CTT589876 DDP589876 DNL589876 DXH589876 EHD589876 EQZ589876 FAV589876 FKR589876 FUN589876 GEJ589876 GOF589876 GYB589876 HHX589876 HRT589876 IBP589876 ILL589876 IVH589876 JFD589876 JOZ589876 JYV589876 KIR589876 KSN589876 LCJ589876 LMF589876 LWB589876 MFX589876 MPT589876 MZP589876 NJL589876 NTH589876 ODD589876 OMZ589876 OWV589876 PGR589876 PQN589876 QAJ589876 QKF589876 QUB589876 RDX589876 RNT589876 RXP589876 SHL589876 SRH589876 TBD589876 TKZ589876 TUV589876 UER589876 UON589876 UYJ589876 VIF589876 VSB589876 WBX589876 WLT589876 WVP589876 B655412 JD655412 SZ655412 ACV655412 AMR655412 AWN655412 BGJ655412 BQF655412 CAB655412 CJX655412 CTT655412 DDP655412 DNL655412 DXH655412 EHD655412 EQZ655412 FAV655412 FKR655412 FUN655412 GEJ655412 GOF655412 GYB655412 HHX655412 HRT655412 IBP655412 ILL655412 IVH655412 JFD655412 JOZ655412 JYV655412 KIR655412 KSN655412 LCJ655412 LMF655412 LWB655412 MFX655412 MPT655412 MZP655412 NJL655412 NTH655412 ODD655412 OMZ655412 OWV655412 PGR655412 PQN655412 QAJ655412 QKF655412 QUB655412 RDX655412 RNT655412 RXP655412 SHL655412 SRH655412 TBD655412 TKZ655412 TUV655412 UER655412 UON655412 UYJ655412 VIF655412 VSB655412 WBX655412 WLT655412 WVP655412 B720948 JD720948 SZ720948 ACV720948 AMR720948 AWN720948 BGJ720948 BQF720948 CAB720948 CJX720948 CTT720948 DDP720948 DNL720948 DXH720948 EHD720948 EQZ720948 FAV720948 FKR720948 FUN720948 GEJ720948 GOF720948 GYB720948 HHX720948 HRT720948 IBP720948 ILL720948 IVH720948 JFD720948 JOZ720948 JYV720948 KIR720948 KSN720948 LCJ720948 LMF720948 LWB720948 MFX720948 MPT720948 MZP720948 NJL720948 NTH720948 ODD720948 OMZ720948 OWV720948 PGR720948 PQN720948 QAJ720948 QKF720948 QUB720948 RDX720948 RNT720948 RXP720948 SHL720948 SRH720948 TBD720948 TKZ720948 TUV720948 UER720948 UON720948 UYJ720948 VIF720948 VSB720948 WBX720948 WLT720948 WVP720948 B786484 JD786484 SZ786484 ACV786484 AMR786484 AWN786484 BGJ786484 BQF786484 CAB786484 CJX786484 CTT786484 DDP786484 DNL786484 DXH786484 EHD786484 EQZ786484 FAV786484 FKR786484 FUN786484 GEJ786484 GOF786484 GYB786484 HHX786484 HRT786484 IBP786484 ILL786484 IVH786484 JFD786484 JOZ786484 JYV786484 KIR786484 KSN786484 LCJ786484 LMF786484 LWB786484 MFX786484 MPT786484 MZP786484 NJL786484 NTH786484 ODD786484 OMZ786484 OWV786484 PGR786484 PQN786484 QAJ786484 QKF786484 QUB786484 RDX786484 RNT786484 RXP786484 SHL786484 SRH786484 TBD786484 TKZ786484 TUV786484 UER786484 UON786484 UYJ786484 VIF786484 VSB786484 WBX786484 WLT786484 WVP786484 B852020 JD852020 SZ852020 ACV852020 AMR852020 AWN852020 BGJ852020 BQF852020 CAB852020 CJX852020 CTT852020 DDP852020 DNL852020 DXH852020 EHD852020 EQZ852020 FAV852020 FKR852020 FUN852020 GEJ852020 GOF852020 GYB852020 HHX852020 HRT852020 IBP852020 ILL852020 IVH852020 JFD852020 JOZ852020 JYV852020 KIR852020 KSN852020 LCJ852020 LMF852020 LWB852020 MFX852020 MPT852020 MZP852020 NJL852020 NTH852020 ODD852020 OMZ852020 OWV852020 PGR852020 PQN852020 QAJ852020 QKF852020 QUB852020 RDX852020 RNT852020 RXP852020 SHL852020 SRH852020 TBD852020 TKZ852020 TUV852020 UER852020 UON852020 UYJ852020 VIF852020 VSB852020 WBX852020 WLT852020 WVP852020 B917556 JD917556 SZ917556 ACV917556 AMR917556 AWN917556 BGJ917556 BQF917556 CAB917556 CJX917556 CTT917556 DDP917556 DNL917556 DXH917556 EHD917556 EQZ917556 FAV917556 FKR917556 FUN917556 GEJ917556 GOF917556 GYB917556 HHX917556 HRT917556 IBP917556 ILL917556 IVH917556 JFD917556 JOZ917556 JYV917556 KIR917556 KSN917556 LCJ917556 LMF917556 LWB917556 MFX917556 MPT917556 MZP917556 NJL917556 NTH917556 ODD917556 OMZ917556 OWV917556 PGR917556 PQN917556 QAJ917556 QKF917556 QUB917556 RDX917556 RNT917556 RXP917556 SHL917556 SRH917556 TBD917556 TKZ917556 TUV917556 UER917556 UON917556 UYJ917556 VIF917556 VSB917556 WBX917556 WLT917556 WVP917556 B983092 JD983092 SZ983092 ACV983092 AMR983092 AWN983092 BGJ983092 BQF983092 CAB983092 CJX983092 CTT983092 DDP983092 DNL983092 DXH983092 EHD983092 EQZ983092 FAV983092 FKR983092 FUN983092 GEJ983092 GOF983092 GYB983092 HHX983092 HRT983092 IBP983092 ILL983092 IVH983092 JFD983092 JOZ983092 JYV983092 KIR983092 KSN983092 LCJ983092 LMF983092 LWB983092 MFX983092 MPT983092 MZP983092 NJL983092 NTH983092 ODD983092 OMZ983092 OWV983092 PGR983092 PQN983092 QAJ983092 QKF983092 QUB983092 RDX983092 RNT983092 RXP983092 SHL983092 SRH983092 TBD983092 TKZ983092 TUV983092 UER983092 UON983092 UYJ983092 VIF983092 VSB983092 WBX983092 WLT983092 WVP983092 A36 JD36 SZ36 ACV36 AMR36 AWN36 BGJ36 BQF36 CAB36 CJX36 CTT36 DDP36 DNL36 DXH36 EHD36 EQZ36 FAV36 FKR36 FUN36 GEJ36 GOF36 GYB36 HHX36 HRT36 IBP36 ILL36 IVH36 JFD36 JOZ36 JYV36 KIR36 KSN36 LCJ36 LMF36 LWB36 MFX36 MPT36 MZP36 NJL36 NTH36 ODD36 OMZ36 OWV36 PGR36 PQN36 QAJ36 QKF36 QUB36 RDX36 RNT36 RXP36 SHL36 SRH36 TBD36 TKZ36 TUV36 UER36 UON36 UYJ36 VIF36 VSB36 WBX36 WLT36 WVP36 A79 A24">
      <formula1>0</formula1>
      <formula2>10000</formula2>
    </dataValidation>
    <dataValidation type="textLength" errorStyle="information" allowBlank="1" showInputMessage="1" error="XLBVal:5=0.132567811252464_x000d_&#10;" sqref="C65587 JE65587 TA65587 ACW65587 AMS65587 AWO65587 BGK65587 BQG65587 CAC65587 CJY65587 CTU65587 DDQ65587 DNM65587 DXI65587 EHE65587 ERA65587 FAW65587 FKS65587 FUO65587 GEK65587 GOG65587 GYC65587 HHY65587 HRU65587 IBQ65587 ILM65587 IVI65587 JFE65587 JPA65587 JYW65587 KIS65587 KSO65587 LCK65587 LMG65587 LWC65587 MFY65587 MPU65587 MZQ65587 NJM65587 NTI65587 ODE65587 ONA65587 OWW65587 PGS65587 PQO65587 QAK65587 QKG65587 QUC65587 RDY65587 RNU65587 RXQ65587 SHM65587 SRI65587 TBE65587 TLA65587 TUW65587 UES65587 UOO65587 UYK65587 VIG65587 VSC65587 WBY65587 WLU65587 WVQ65587 C131123 JE131123 TA131123 ACW131123 AMS131123 AWO131123 BGK131123 BQG131123 CAC131123 CJY131123 CTU131123 DDQ131123 DNM131123 DXI131123 EHE131123 ERA131123 FAW131123 FKS131123 FUO131123 GEK131123 GOG131123 GYC131123 HHY131123 HRU131123 IBQ131123 ILM131123 IVI131123 JFE131123 JPA131123 JYW131123 KIS131123 KSO131123 LCK131123 LMG131123 LWC131123 MFY131123 MPU131123 MZQ131123 NJM131123 NTI131123 ODE131123 ONA131123 OWW131123 PGS131123 PQO131123 QAK131123 QKG131123 QUC131123 RDY131123 RNU131123 RXQ131123 SHM131123 SRI131123 TBE131123 TLA131123 TUW131123 UES131123 UOO131123 UYK131123 VIG131123 VSC131123 WBY131123 WLU131123 WVQ131123 C196659 JE196659 TA196659 ACW196659 AMS196659 AWO196659 BGK196659 BQG196659 CAC196659 CJY196659 CTU196659 DDQ196659 DNM196659 DXI196659 EHE196659 ERA196659 FAW196659 FKS196659 FUO196659 GEK196659 GOG196659 GYC196659 HHY196659 HRU196659 IBQ196659 ILM196659 IVI196659 JFE196659 JPA196659 JYW196659 KIS196659 KSO196659 LCK196659 LMG196659 LWC196659 MFY196659 MPU196659 MZQ196659 NJM196659 NTI196659 ODE196659 ONA196659 OWW196659 PGS196659 PQO196659 QAK196659 QKG196659 QUC196659 RDY196659 RNU196659 RXQ196659 SHM196659 SRI196659 TBE196659 TLA196659 TUW196659 UES196659 UOO196659 UYK196659 VIG196659 VSC196659 WBY196659 WLU196659 WVQ196659 C262195 JE262195 TA262195 ACW262195 AMS262195 AWO262195 BGK262195 BQG262195 CAC262195 CJY262195 CTU262195 DDQ262195 DNM262195 DXI262195 EHE262195 ERA262195 FAW262195 FKS262195 FUO262195 GEK262195 GOG262195 GYC262195 HHY262195 HRU262195 IBQ262195 ILM262195 IVI262195 JFE262195 JPA262195 JYW262195 KIS262195 KSO262195 LCK262195 LMG262195 LWC262195 MFY262195 MPU262195 MZQ262195 NJM262195 NTI262195 ODE262195 ONA262195 OWW262195 PGS262195 PQO262195 QAK262195 QKG262195 QUC262195 RDY262195 RNU262195 RXQ262195 SHM262195 SRI262195 TBE262195 TLA262195 TUW262195 UES262195 UOO262195 UYK262195 VIG262195 VSC262195 WBY262195 WLU262195 WVQ262195 C327731 JE327731 TA327731 ACW327731 AMS327731 AWO327731 BGK327731 BQG327731 CAC327731 CJY327731 CTU327731 DDQ327731 DNM327731 DXI327731 EHE327731 ERA327731 FAW327731 FKS327731 FUO327731 GEK327731 GOG327731 GYC327731 HHY327731 HRU327731 IBQ327731 ILM327731 IVI327731 JFE327731 JPA327731 JYW327731 KIS327731 KSO327731 LCK327731 LMG327731 LWC327731 MFY327731 MPU327731 MZQ327731 NJM327731 NTI327731 ODE327731 ONA327731 OWW327731 PGS327731 PQO327731 QAK327731 QKG327731 QUC327731 RDY327731 RNU327731 RXQ327731 SHM327731 SRI327731 TBE327731 TLA327731 TUW327731 UES327731 UOO327731 UYK327731 VIG327731 VSC327731 WBY327731 WLU327731 WVQ327731 C393267 JE393267 TA393267 ACW393267 AMS393267 AWO393267 BGK393267 BQG393267 CAC393267 CJY393267 CTU393267 DDQ393267 DNM393267 DXI393267 EHE393267 ERA393267 FAW393267 FKS393267 FUO393267 GEK393267 GOG393267 GYC393267 HHY393267 HRU393267 IBQ393267 ILM393267 IVI393267 JFE393267 JPA393267 JYW393267 KIS393267 KSO393267 LCK393267 LMG393267 LWC393267 MFY393267 MPU393267 MZQ393267 NJM393267 NTI393267 ODE393267 ONA393267 OWW393267 PGS393267 PQO393267 QAK393267 QKG393267 QUC393267 RDY393267 RNU393267 RXQ393267 SHM393267 SRI393267 TBE393267 TLA393267 TUW393267 UES393267 UOO393267 UYK393267 VIG393267 VSC393267 WBY393267 WLU393267 WVQ393267 C458803 JE458803 TA458803 ACW458803 AMS458803 AWO458803 BGK458803 BQG458803 CAC458803 CJY458803 CTU458803 DDQ458803 DNM458803 DXI458803 EHE458803 ERA458803 FAW458803 FKS458803 FUO458803 GEK458803 GOG458803 GYC458803 HHY458803 HRU458803 IBQ458803 ILM458803 IVI458803 JFE458803 JPA458803 JYW458803 KIS458803 KSO458803 LCK458803 LMG458803 LWC458803 MFY458803 MPU458803 MZQ458803 NJM458803 NTI458803 ODE458803 ONA458803 OWW458803 PGS458803 PQO458803 QAK458803 QKG458803 QUC458803 RDY458803 RNU458803 RXQ458803 SHM458803 SRI458803 TBE458803 TLA458803 TUW458803 UES458803 UOO458803 UYK458803 VIG458803 VSC458803 WBY458803 WLU458803 WVQ458803 C524339 JE524339 TA524339 ACW524339 AMS524339 AWO524339 BGK524339 BQG524339 CAC524339 CJY524339 CTU524339 DDQ524339 DNM524339 DXI524339 EHE524339 ERA524339 FAW524339 FKS524339 FUO524339 GEK524339 GOG524339 GYC524339 HHY524339 HRU524339 IBQ524339 ILM524339 IVI524339 JFE524339 JPA524339 JYW524339 KIS524339 KSO524339 LCK524339 LMG524339 LWC524339 MFY524339 MPU524339 MZQ524339 NJM524339 NTI524339 ODE524339 ONA524339 OWW524339 PGS524339 PQO524339 QAK524339 QKG524339 QUC524339 RDY524339 RNU524339 RXQ524339 SHM524339 SRI524339 TBE524339 TLA524339 TUW524339 UES524339 UOO524339 UYK524339 VIG524339 VSC524339 WBY524339 WLU524339 WVQ524339 C589875 JE589875 TA589875 ACW589875 AMS589875 AWO589875 BGK589875 BQG589875 CAC589875 CJY589875 CTU589875 DDQ589875 DNM589875 DXI589875 EHE589875 ERA589875 FAW589875 FKS589875 FUO589875 GEK589875 GOG589875 GYC589875 HHY589875 HRU589875 IBQ589875 ILM589875 IVI589875 JFE589875 JPA589875 JYW589875 KIS589875 KSO589875 LCK589875 LMG589875 LWC589875 MFY589875 MPU589875 MZQ589875 NJM589875 NTI589875 ODE589875 ONA589875 OWW589875 PGS589875 PQO589875 QAK589875 QKG589875 QUC589875 RDY589875 RNU589875 RXQ589875 SHM589875 SRI589875 TBE589875 TLA589875 TUW589875 UES589875 UOO589875 UYK589875 VIG589875 VSC589875 WBY589875 WLU589875 WVQ589875 C655411 JE655411 TA655411 ACW655411 AMS655411 AWO655411 BGK655411 BQG655411 CAC655411 CJY655411 CTU655411 DDQ655411 DNM655411 DXI655411 EHE655411 ERA655411 FAW655411 FKS655411 FUO655411 GEK655411 GOG655411 GYC655411 HHY655411 HRU655411 IBQ655411 ILM655411 IVI655411 JFE655411 JPA655411 JYW655411 KIS655411 KSO655411 LCK655411 LMG655411 LWC655411 MFY655411 MPU655411 MZQ655411 NJM655411 NTI655411 ODE655411 ONA655411 OWW655411 PGS655411 PQO655411 QAK655411 QKG655411 QUC655411 RDY655411 RNU655411 RXQ655411 SHM655411 SRI655411 TBE655411 TLA655411 TUW655411 UES655411 UOO655411 UYK655411 VIG655411 VSC655411 WBY655411 WLU655411 WVQ655411 C720947 JE720947 TA720947 ACW720947 AMS720947 AWO720947 BGK720947 BQG720947 CAC720947 CJY720947 CTU720947 DDQ720947 DNM720947 DXI720947 EHE720947 ERA720947 FAW720947 FKS720947 FUO720947 GEK720947 GOG720947 GYC720947 HHY720947 HRU720947 IBQ720947 ILM720947 IVI720947 JFE720947 JPA720947 JYW720947 KIS720947 KSO720947 LCK720947 LMG720947 LWC720947 MFY720947 MPU720947 MZQ720947 NJM720947 NTI720947 ODE720947 ONA720947 OWW720947 PGS720947 PQO720947 QAK720947 QKG720947 QUC720947 RDY720947 RNU720947 RXQ720947 SHM720947 SRI720947 TBE720947 TLA720947 TUW720947 UES720947 UOO720947 UYK720947 VIG720947 VSC720947 WBY720947 WLU720947 WVQ720947 C786483 JE786483 TA786483 ACW786483 AMS786483 AWO786483 BGK786483 BQG786483 CAC786483 CJY786483 CTU786483 DDQ786483 DNM786483 DXI786483 EHE786483 ERA786483 FAW786483 FKS786483 FUO786483 GEK786483 GOG786483 GYC786483 HHY786483 HRU786483 IBQ786483 ILM786483 IVI786483 JFE786483 JPA786483 JYW786483 KIS786483 KSO786483 LCK786483 LMG786483 LWC786483 MFY786483 MPU786483 MZQ786483 NJM786483 NTI786483 ODE786483 ONA786483 OWW786483 PGS786483 PQO786483 QAK786483 QKG786483 QUC786483 RDY786483 RNU786483 RXQ786483 SHM786483 SRI786483 TBE786483 TLA786483 TUW786483 UES786483 UOO786483 UYK786483 VIG786483 VSC786483 WBY786483 WLU786483 WVQ786483 C852019 JE852019 TA852019 ACW852019 AMS852019 AWO852019 BGK852019 BQG852019 CAC852019 CJY852019 CTU852019 DDQ852019 DNM852019 DXI852019 EHE852019 ERA852019 FAW852019 FKS852019 FUO852019 GEK852019 GOG852019 GYC852019 HHY852019 HRU852019 IBQ852019 ILM852019 IVI852019 JFE852019 JPA852019 JYW852019 KIS852019 KSO852019 LCK852019 LMG852019 LWC852019 MFY852019 MPU852019 MZQ852019 NJM852019 NTI852019 ODE852019 ONA852019 OWW852019 PGS852019 PQO852019 QAK852019 QKG852019 QUC852019 RDY852019 RNU852019 RXQ852019 SHM852019 SRI852019 TBE852019 TLA852019 TUW852019 UES852019 UOO852019 UYK852019 VIG852019 VSC852019 WBY852019 WLU852019 WVQ852019 C917555 JE917555 TA917555 ACW917555 AMS917555 AWO917555 BGK917555 BQG917555 CAC917555 CJY917555 CTU917555 DDQ917555 DNM917555 DXI917555 EHE917555 ERA917555 FAW917555 FKS917555 FUO917555 GEK917555 GOG917555 GYC917555 HHY917555 HRU917555 IBQ917555 ILM917555 IVI917555 JFE917555 JPA917555 JYW917555 KIS917555 KSO917555 LCK917555 LMG917555 LWC917555 MFY917555 MPU917555 MZQ917555 NJM917555 NTI917555 ODE917555 ONA917555 OWW917555 PGS917555 PQO917555 QAK917555 QKG917555 QUC917555 RDY917555 RNU917555 RXQ917555 SHM917555 SRI917555 TBE917555 TLA917555 TUW917555 UES917555 UOO917555 UYK917555 VIG917555 VSC917555 WBY917555 WLU917555 WVQ917555 C983091 JE983091 TA983091 ACW983091 AMS983091 AWO983091 BGK983091 BQG983091 CAC983091 CJY983091 CTU983091 DDQ983091 DNM983091 DXI983091 EHE983091 ERA983091 FAW983091 FKS983091 FUO983091 GEK983091 GOG983091 GYC983091 HHY983091 HRU983091 IBQ983091 ILM983091 IVI983091 JFE983091 JPA983091 JYW983091 KIS983091 KSO983091 LCK983091 LMG983091 LWC983091 MFY983091 MPU983091 MZQ983091 NJM983091 NTI983091 ODE983091 ONA983091 OWW983091 PGS983091 PQO983091 QAK983091 QKG983091 QUC983091 RDY983091 RNU983091 RXQ983091 SHM983091 SRI983091 TBE983091 TLA983091 TUW983091 UES983091 UOO983091 UYK983091 VIG983091 VSC983091 WBY983091 WLU983091 WVQ983091 WVQ86 WVQ96 WLU86 WLU96 WBY86 WBY96 VSC86 VSC96 VIG86 VIG96 UYK86 UYK96 UOO86 UOO96 UES86 UES96 TUW86 TUW96 TLA86 TLA96 TBE86 TBE96 SRI86 SRI96 SHM86 SHM96 RXQ86 RXQ96 RNU86 RNU96 RDY86 RDY96 QUC86 QUC96 QKG86 QKG96 QAK86 QAK96 PQO86 PQO96 PGS86 PGS96 OWW86 OWW96 ONA86 ONA96 ODE86 ODE96 NTI86 NTI96 NJM86 NJM96 MZQ86 MZQ96 MPU86 MPU96 MFY86 MFY96 LWC86 LWC96 LMG86 LMG96 LCK86 LCK96 KSO86 KSO96 KIS86 KIS96 JYW86 JYW96 JPA86 JPA96 JFE86 JFE96 IVI86 IVI96 ILM86 ILM96 IBQ86 IBQ96 HRU86 HRU96 HHY86 HHY96 GYC86 GYC96 GOG86 GOG96 GEK86 GEK96 FUO86 FUO96 FKS86 FKS96 FAW86 FAW96 ERA86 ERA96 EHE86 EHE96 DXI86 DXI96 DNM86 DNM96 DDQ86 DDQ96 CTU86 CTU96 CJY86 CJY96 CAC86 CAC96 BQG86 BQG96 BGK86 BGK96 AWO86 AWO96 AMS86 AMS96 ACW86 ACW96 TA86 TA96 JE86 JE96 C86 C96 WVQ35 WVQ45 WLU35 WLU45 WBY35 WBY45 VSC35 VSC45 VIG35 VIG45 UYK35 UYK45 UOO35 UOO45 UES35 UES45 TUW35 TUW45 TLA35 TLA45 TBE35 TBE45 SRI35 SRI45 SHM35 SHM45 RXQ35 RXQ45 RNU35 RNU45 RDY35 RDY45 QUC35 QUC45 QKG35 QKG45 QAK35 QAK45 PQO35 PQO45 PGS35 PGS45 OWW35 OWW45 ONA35 ONA45 ODE35 ODE45 NTI35 NTI45 NJM35 NJM45 MZQ35 MZQ45 MPU35 MPU45 MFY35 MFY45 LWC35 LWC45 LMG35 LMG45 LCK35 LCK45 KSO35 KSO45 KIS35 KIS45 JYW35 JYW45 JPA35 JPA45 JFE35 JFE45 IVI35 IVI45 ILM35 ILM45 IBQ35 IBQ45 HRU35 HRU45 HHY35 HHY45 GYC35 GYC45 GOG35 GOG45 GEK35 GEK45 FUO35 FUO45 FKS35 FKS45 FAW35 FAW45 ERA35 ERA45 EHE35 EHE45 DXI35 DXI45 DNM35 DNM45 DDQ35 DDQ45 CTU35 CTU45 CJY35 CJY45 CAC35 CAC45 BQG35 BQG45 BGK35 BGK45 AWO35 AWO45 AMS35 AMS45 ACW35 ACW45 TA35 TA45 JE35 JE45 C35 C45 C11">
      <formula1>0</formula1>
      <formula2>10000</formula2>
    </dataValidation>
    <dataValidation type="textLength" errorStyle="information" allowBlank="1" showInputMessage="1" error="XLBVal:5=86590_x000d_&#10;" sqref="B65587 JD65587 SZ65587 ACV65587 AMR65587 AWN65587 BGJ65587 BQF65587 CAB65587 CJX65587 CTT65587 DDP65587 DNL65587 DXH65587 EHD65587 EQZ65587 FAV65587 FKR65587 FUN65587 GEJ65587 GOF65587 GYB65587 HHX65587 HRT65587 IBP65587 ILL65587 IVH65587 JFD65587 JOZ65587 JYV65587 KIR65587 KSN65587 LCJ65587 LMF65587 LWB65587 MFX65587 MPT65587 MZP65587 NJL65587 NTH65587 ODD65587 OMZ65587 OWV65587 PGR65587 PQN65587 QAJ65587 QKF65587 QUB65587 RDX65587 RNT65587 RXP65587 SHL65587 SRH65587 TBD65587 TKZ65587 TUV65587 UER65587 UON65587 UYJ65587 VIF65587 VSB65587 WBX65587 WLT65587 WVP65587 B131123 JD131123 SZ131123 ACV131123 AMR131123 AWN131123 BGJ131123 BQF131123 CAB131123 CJX131123 CTT131123 DDP131123 DNL131123 DXH131123 EHD131123 EQZ131123 FAV131123 FKR131123 FUN131123 GEJ131123 GOF131123 GYB131123 HHX131123 HRT131123 IBP131123 ILL131123 IVH131123 JFD131123 JOZ131123 JYV131123 KIR131123 KSN131123 LCJ131123 LMF131123 LWB131123 MFX131123 MPT131123 MZP131123 NJL131123 NTH131123 ODD131123 OMZ131123 OWV131123 PGR131123 PQN131123 QAJ131123 QKF131123 QUB131123 RDX131123 RNT131123 RXP131123 SHL131123 SRH131123 TBD131123 TKZ131123 TUV131123 UER131123 UON131123 UYJ131123 VIF131123 VSB131123 WBX131123 WLT131123 WVP131123 B196659 JD196659 SZ196659 ACV196659 AMR196659 AWN196659 BGJ196659 BQF196659 CAB196659 CJX196659 CTT196659 DDP196659 DNL196659 DXH196659 EHD196659 EQZ196659 FAV196659 FKR196659 FUN196659 GEJ196659 GOF196659 GYB196659 HHX196659 HRT196659 IBP196659 ILL196659 IVH196659 JFD196659 JOZ196659 JYV196659 KIR196659 KSN196659 LCJ196659 LMF196659 LWB196659 MFX196659 MPT196659 MZP196659 NJL196659 NTH196659 ODD196659 OMZ196659 OWV196659 PGR196659 PQN196659 QAJ196659 QKF196659 QUB196659 RDX196659 RNT196659 RXP196659 SHL196659 SRH196659 TBD196659 TKZ196659 TUV196659 UER196659 UON196659 UYJ196659 VIF196659 VSB196659 WBX196659 WLT196659 WVP196659 B262195 JD262195 SZ262195 ACV262195 AMR262195 AWN262195 BGJ262195 BQF262195 CAB262195 CJX262195 CTT262195 DDP262195 DNL262195 DXH262195 EHD262195 EQZ262195 FAV262195 FKR262195 FUN262195 GEJ262195 GOF262195 GYB262195 HHX262195 HRT262195 IBP262195 ILL262195 IVH262195 JFD262195 JOZ262195 JYV262195 KIR262195 KSN262195 LCJ262195 LMF262195 LWB262195 MFX262195 MPT262195 MZP262195 NJL262195 NTH262195 ODD262195 OMZ262195 OWV262195 PGR262195 PQN262195 QAJ262195 QKF262195 QUB262195 RDX262195 RNT262195 RXP262195 SHL262195 SRH262195 TBD262195 TKZ262195 TUV262195 UER262195 UON262195 UYJ262195 VIF262195 VSB262195 WBX262195 WLT262195 WVP262195 B327731 JD327731 SZ327731 ACV327731 AMR327731 AWN327731 BGJ327731 BQF327731 CAB327731 CJX327731 CTT327731 DDP327731 DNL327731 DXH327731 EHD327731 EQZ327731 FAV327731 FKR327731 FUN327731 GEJ327731 GOF327731 GYB327731 HHX327731 HRT327731 IBP327731 ILL327731 IVH327731 JFD327731 JOZ327731 JYV327731 KIR327731 KSN327731 LCJ327731 LMF327731 LWB327731 MFX327731 MPT327731 MZP327731 NJL327731 NTH327731 ODD327731 OMZ327731 OWV327731 PGR327731 PQN327731 QAJ327731 QKF327731 QUB327731 RDX327731 RNT327731 RXP327731 SHL327731 SRH327731 TBD327731 TKZ327731 TUV327731 UER327731 UON327731 UYJ327731 VIF327731 VSB327731 WBX327731 WLT327731 WVP327731 B393267 JD393267 SZ393267 ACV393267 AMR393267 AWN393267 BGJ393267 BQF393267 CAB393267 CJX393267 CTT393267 DDP393267 DNL393267 DXH393267 EHD393267 EQZ393267 FAV393267 FKR393267 FUN393267 GEJ393267 GOF393267 GYB393267 HHX393267 HRT393267 IBP393267 ILL393267 IVH393267 JFD393267 JOZ393267 JYV393267 KIR393267 KSN393267 LCJ393267 LMF393267 LWB393267 MFX393267 MPT393267 MZP393267 NJL393267 NTH393267 ODD393267 OMZ393267 OWV393267 PGR393267 PQN393267 QAJ393267 QKF393267 QUB393267 RDX393267 RNT393267 RXP393267 SHL393267 SRH393267 TBD393267 TKZ393267 TUV393267 UER393267 UON393267 UYJ393267 VIF393267 VSB393267 WBX393267 WLT393267 WVP393267 B458803 JD458803 SZ458803 ACV458803 AMR458803 AWN458803 BGJ458803 BQF458803 CAB458803 CJX458803 CTT458803 DDP458803 DNL458803 DXH458803 EHD458803 EQZ458803 FAV458803 FKR458803 FUN458803 GEJ458803 GOF458803 GYB458803 HHX458803 HRT458803 IBP458803 ILL458803 IVH458803 JFD458803 JOZ458803 JYV458803 KIR458803 KSN458803 LCJ458803 LMF458803 LWB458803 MFX458803 MPT458803 MZP458803 NJL458803 NTH458803 ODD458803 OMZ458803 OWV458803 PGR458803 PQN458803 QAJ458803 QKF458803 QUB458803 RDX458803 RNT458803 RXP458803 SHL458803 SRH458803 TBD458803 TKZ458803 TUV458803 UER458803 UON458803 UYJ458803 VIF458803 VSB458803 WBX458803 WLT458803 WVP458803 B524339 JD524339 SZ524339 ACV524339 AMR524339 AWN524339 BGJ524339 BQF524339 CAB524339 CJX524339 CTT524339 DDP524339 DNL524339 DXH524339 EHD524339 EQZ524339 FAV524339 FKR524339 FUN524339 GEJ524339 GOF524339 GYB524339 HHX524339 HRT524339 IBP524339 ILL524339 IVH524339 JFD524339 JOZ524339 JYV524339 KIR524339 KSN524339 LCJ524339 LMF524339 LWB524339 MFX524339 MPT524339 MZP524339 NJL524339 NTH524339 ODD524339 OMZ524339 OWV524339 PGR524339 PQN524339 QAJ524339 QKF524339 QUB524339 RDX524339 RNT524339 RXP524339 SHL524339 SRH524339 TBD524339 TKZ524339 TUV524339 UER524339 UON524339 UYJ524339 VIF524339 VSB524339 WBX524339 WLT524339 WVP524339 B589875 JD589875 SZ589875 ACV589875 AMR589875 AWN589875 BGJ589875 BQF589875 CAB589875 CJX589875 CTT589875 DDP589875 DNL589875 DXH589875 EHD589875 EQZ589875 FAV589875 FKR589875 FUN589875 GEJ589875 GOF589875 GYB589875 HHX589875 HRT589875 IBP589875 ILL589875 IVH589875 JFD589875 JOZ589875 JYV589875 KIR589875 KSN589875 LCJ589875 LMF589875 LWB589875 MFX589875 MPT589875 MZP589875 NJL589875 NTH589875 ODD589875 OMZ589875 OWV589875 PGR589875 PQN589875 QAJ589875 QKF589875 QUB589875 RDX589875 RNT589875 RXP589875 SHL589875 SRH589875 TBD589875 TKZ589875 TUV589875 UER589875 UON589875 UYJ589875 VIF589875 VSB589875 WBX589875 WLT589875 WVP589875 B655411 JD655411 SZ655411 ACV655411 AMR655411 AWN655411 BGJ655411 BQF655411 CAB655411 CJX655411 CTT655411 DDP655411 DNL655411 DXH655411 EHD655411 EQZ655411 FAV655411 FKR655411 FUN655411 GEJ655411 GOF655411 GYB655411 HHX655411 HRT655411 IBP655411 ILL655411 IVH655411 JFD655411 JOZ655411 JYV655411 KIR655411 KSN655411 LCJ655411 LMF655411 LWB655411 MFX655411 MPT655411 MZP655411 NJL655411 NTH655411 ODD655411 OMZ655411 OWV655411 PGR655411 PQN655411 QAJ655411 QKF655411 QUB655411 RDX655411 RNT655411 RXP655411 SHL655411 SRH655411 TBD655411 TKZ655411 TUV655411 UER655411 UON655411 UYJ655411 VIF655411 VSB655411 WBX655411 WLT655411 WVP655411 B720947 JD720947 SZ720947 ACV720947 AMR720947 AWN720947 BGJ720947 BQF720947 CAB720947 CJX720947 CTT720947 DDP720947 DNL720947 DXH720947 EHD720947 EQZ720947 FAV720947 FKR720947 FUN720947 GEJ720947 GOF720947 GYB720947 HHX720947 HRT720947 IBP720947 ILL720947 IVH720947 JFD720947 JOZ720947 JYV720947 KIR720947 KSN720947 LCJ720947 LMF720947 LWB720947 MFX720947 MPT720947 MZP720947 NJL720947 NTH720947 ODD720947 OMZ720947 OWV720947 PGR720947 PQN720947 QAJ720947 QKF720947 QUB720947 RDX720947 RNT720947 RXP720947 SHL720947 SRH720947 TBD720947 TKZ720947 TUV720947 UER720947 UON720947 UYJ720947 VIF720947 VSB720947 WBX720947 WLT720947 WVP720947 B786483 JD786483 SZ786483 ACV786483 AMR786483 AWN786483 BGJ786483 BQF786483 CAB786483 CJX786483 CTT786483 DDP786483 DNL786483 DXH786483 EHD786483 EQZ786483 FAV786483 FKR786483 FUN786483 GEJ786483 GOF786483 GYB786483 HHX786483 HRT786483 IBP786483 ILL786483 IVH786483 JFD786483 JOZ786483 JYV786483 KIR786483 KSN786483 LCJ786483 LMF786483 LWB786483 MFX786483 MPT786483 MZP786483 NJL786483 NTH786483 ODD786483 OMZ786483 OWV786483 PGR786483 PQN786483 QAJ786483 QKF786483 QUB786483 RDX786483 RNT786483 RXP786483 SHL786483 SRH786483 TBD786483 TKZ786483 TUV786483 UER786483 UON786483 UYJ786483 VIF786483 VSB786483 WBX786483 WLT786483 WVP786483 B852019 JD852019 SZ852019 ACV852019 AMR852019 AWN852019 BGJ852019 BQF852019 CAB852019 CJX852019 CTT852019 DDP852019 DNL852019 DXH852019 EHD852019 EQZ852019 FAV852019 FKR852019 FUN852019 GEJ852019 GOF852019 GYB852019 HHX852019 HRT852019 IBP852019 ILL852019 IVH852019 JFD852019 JOZ852019 JYV852019 KIR852019 KSN852019 LCJ852019 LMF852019 LWB852019 MFX852019 MPT852019 MZP852019 NJL852019 NTH852019 ODD852019 OMZ852019 OWV852019 PGR852019 PQN852019 QAJ852019 QKF852019 QUB852019 RDX852019 RNT852019 RXP852019 SHL852019 SRH852019 TBD852019 TKZ852019 TUV852019 UER852019 UON852019 UYJ852019 VIF852019 VSB852019 WBX852019 WLT852019 WVP852019 B917555 JD917555 SZ917555 ACV917555 AMR917555 AWN917555 BGJ917555 BQF917555 CAB917555 CJX917555 CTT917555 DDP917555 DNL917555 DXH917555 EHD917555 EQZ917555 FAV917555 FKR917555 FUN917555 GEJ917555 GOF917555 GYB917555 HHX917555 HRT917555 IBP917555 ILL917555 IVH917555 JFD917555 JOZ917555 JYV917555 KIR917555 KSN917555 LCJ917555 LMF917555 LWB917555 MFX917555 MPT917555 MZP917555 NJL917555 NTH917555 ODD917555 OMZ917555 OWV917555 PGR917555 PQN917555 QAJ917555 QKF917555 QUB917555 RDX917555 RNT917555 RXP917555 SHL917555 SRH917555 TBD917555 TKZ917555 TUV917555 UER917555 UON917555 UYJ917555 VIF917555 VSB917555 WBX917555 WLT917555 WVP917555 B983091 JD983091 SZ983091 ACV983091 AMR983091 AWN983091 BGJ983091 BQF983091 CAB983091 CJX983091 CTT983091 DDP983091 DNL983091 DXH983091 EHD983091 EQZ983091 FAV983091 FKR983091 FUN983091 GEJ983091 GOF983091 GYB983091 HHX983091 HRT983091 IBP983091 ILL983091 IVH983091 JFD983091 JOZ983091 JYV983091 KIR983091 KSN983091 LCJ983091 LMF983091 LWB983091 MFX983091 MPT983091 MZP983091 NJL983091 NTH983091 ODD983091 OMZ983091 OWV983091 PGR983091 PQN983091 QAJ983091 QKF983091 QUB983091 RDX983091 RNT983091 RXP983091 SHL983091 SRH983091 TBD983091 TKZ983091 TUV983091 UER983091 UON983091 UYJ983091 VIF983091 VSB983091 WBX983091 WLT983091 WVP983091 WVP86 WVP96 WLT86 WLT96 WBX86 WBX96 VSB86 VSB96 VIF86 VIF96 UYJ86 UYJ96 UON86 UON96 UER86 UER96 TUV86 TUV96 TKZ86 TKZ96 TBD86 TBD96 SRH86 SRH96 SHL86 SHL96 RXP86 RXP96 RNT86 RNT96 RDX86 RDX96 QUB86 QUB96 QKF86 QKF96 QAJ86 QAJ96 PQN86 PQN96 PGR86 PGR96 OWV86 OWV96 OMZ86 OMZ96 ODD86 ODD96 NTH86 NTH96 NJL86 NJL96 MZP86 MZP96 MPT86 MPT96 MFX86 MFX96 LWB86 LWB96 LMF86 LMF96 LCJ86 LCJ96 KSN86 KSN96 KIR86 KIR96 JYV86 JYV96 JOZ86 JOZ96 JFD86 JFD96 IVH86 IVH96 ILL86 ILL96 IBP86 IBP96 HRT86 HRT96 HHX86 HHX96 GYB86 GYB96 GOF86 GOF96 GEJ86 GEJ96 FUN86 FUN96 FKR86 FKR96 FAV86 FAV96 EQZ86 EQZ96 EHD86 EHD96 DXH86 DXH96 DNL86 DNL96 DDP86 DDP96 CTT86 CTT96 CJX86 CJX96 CAB86 CAB96 BQF86 BQF96 BGJ86 BGJ96 AWN86 AWN96 AMR86 AMR96 ACV86 ACV96 SZ86 SZ96 JD86 JD96 B95:B96 WVP35 WVP45 WLT35 WLT45 WBX35 WBX45 VSB35 VSB45 VIF35 VIF45 UYJ35 UYJ45 UON35 UON45 UER35 UER45 TUV35 TUV45 TKZ35 TKZ45 TBD35 TBD45 SRH35 SRH45 SHL35 SHL45 RXP35 RXP45 RNT35 RNT45 RDX35 RDX45 QUB35 QUB45 QKF35 QKF45 QAJ35 QAJ45 PQN35 PQN45 PGR35 PGR45 OWV35 OWV45 OMZ35 OMZ45 ODD35 ODD45 NTH35 NTH45 NJL35 NJL45 MZP35 MZP45 MPT35 MPT45 MFX35 MFX45 LWB35 LWB45 LMF35 LMF45 LCJ35 LCJ45 KSN35 KSN45 KIR35 KIR45 JYV35 JYV45 JOZ35 JOZ45 JFD35 JFD45 IVH35 IVH45 ILL35 ILL45 IBP35 IBP45 HRT35 HRT45 HHX35 HHX45 GYB35 GYB45 GOF35 GOF45 GEJ35 GEJ45 FUN35 FUN45 FKR35 FKR45 FAV35 FAV45 EQZ35 EQZ45 EHD35 EHD45 DXH35 DXH45 DNL35 DNL45 DDP35 DDP45 CTT35 CTT45 CJX35 CJX45 CAB35 CAB45 BQF35 BQF45 BGJ35 BGJ45 AWN35 AWN45 AMR35 AMR45 ACV35 ACV45 SZ35 SZ45 JD35 JD45 B44:B45 B11">
      <formula1>0</formula1>
      <formula2>10000</formula2>
    </dataValidation>
    <dataValidation type="textLength" errorStyle="information" allowBlank="1" showInputMessage="1" error="XLBVal:5=15.6018018018018_x000d_&#10;" sqref="B88 JD88 SZ88 ACV88 AMR88 AWN88 BGJ88 BQF88 CAB88 CJX88 CTT88 DDP88 DNL88 DXH88 EHD88 EQZ88 FAV88 FKR88 FUN88 GEJ88 GOF88 GYB88 HHX88 HRT88 IBP88 ILL88 IVH88 JFD88 JOZ88 JYV88 KIR88 KSN88 LCJ88 LMF88 LWB88 MFX88 MPT88 MZP88 NJL88 NTH88 ODD88 OMZ88 OWV88 PGR88 PQN88 QAJ88 QKF88 QUB88 RDX88 RNT88 RXP88 SHL88 SRH88 TBD88 TKZ88 TUV88 UER88 UON88 UYJ88 VIF88 VSB88 WBX88 WLT88 WVP88 B65589 JD65589 SZ65589 ACV65589 AMR65589 AWN65589 BGJ65589 BQF65589 CAB65589 CJX65589 CTT65589 DDP65589 DNL65589 DXH65589 EHD65589 EQZ65589 FAV65589 FKR65589 FUN65589 GEJ65589 GOF65589 GYB65589 HHX65589 HRT65589 IBP65589 ILL65589 IVH65589 JFD65589 JOZ65589 JYV65589 KIR65589 KSN65589 LCJ65589 LMF65589 LWB65589 MFX65589 MPT65589 MZP65589 NJL65589 NTH65589 ODD65589 OMZ65589 OWV65589 PGR65589 PQN65589 QAJ65589 QKF65589 QUB65589 RDX65589 RNT65589 RXP65589 SHL65589 SRH65589 TBD65589 TKZ65589 TUV65589 UER65589 UON65589 UYJ65589 VIF65589 VSB65589 WBX65589 WLT65589 WVP65589 B131125 JD131125 SZ131125 ACV131125 AMR131125 AWN131125 BGJ131125 BQF131125 CAB131125 CJX131125 CTT131125 DDP131125 DNL131125 DXH131125 EHD131125 EQZ131125 FAV131125 FKR131125 FUN131125 GEJ131125 GOF131125 GYB131125 HHX131125 HRT131125 IBP131125 ILL131125 IVH131125 JFD131125 JOZ131125 JYV131125 KIR131125 KSN131125 LCJ131125 LMF131125 LWB131125 MFX131125 MPT131125 MZP131125 NJL131125 NTH131125 ODD131125 OMZ131125 OWV131125 PGR131125 PQN131125 QAJ131125 QKF131125 QUB131125 RDX131125 RNT131125 RXP131125 SHL131125 SRH131125 TBD131125 TKZ131125 TUV131125 UER131125 UON131125 UYJ131125 VIF131125 VSB131125 WBX131125 WLT131125 WVP131125 B196661 JD196661 SZ196661 ACV196661 AMR196661 AWN196661 BGJ196661 BQF196661 CAB196661 CJX196661 CTT196661 DDP196661 DNL196661 DXH196661 EHD196661 EQZ196661 FAV196661 FKR196661 FUN196661 GEJ196661 GOF196661 GYB196661 HHX196661 HRT196661 IBP196661 ILL196661 IVH196661 JFD196661 JOZ196661 JYV196661 KIR196661 KSN196661 LCJ196661 LMF196661 LWB196661 MFX196661 MPT196661 MZP196661 NJL196661 NTH196661 ODD196661 OMZ196661 OWV196661 PGR196661 PQN196661 QAJ196661 QKF196661 QUB196661 RDX196661 RNT196661 RXP196661 SHL196661 SRH196661 TBD196661 TKZ196661 TUV196661 UER196661 UON196661 UYJ196661 VIF196661 VSB196661 WBX196661 WLT196661 WVP196661 B262197 JD262197 SZ262197 ACV262197 AMR262197 AWN262197 BGJ262197 BQF262197 CAB262197 CJX262197 CTT262197 DDP262197 DNL262197 DXH262197 EHD262197 EQZ262197 FAV262197 FKR262197 FUN262197 GEJ262197 GOF262197 GYB262197 HHX262197 HRT262197 IBP262197 ILL262197 IVH262197 JFD262197 JOZ262197 JYV262197 KIR262197 KSN262197 LCJ262197 LMF262197 LWB262197 MFX262197 MPT262197 MZP262197 NJL262197 NTH262197 ODD262197 OMZ262197 OWV262197 PGR262197 PQN262197 QAJ262197 QKF262197 QUB262197 RDX262197 RNT262197 RXP262197 SHL262197 SRH262197 TBD262197 TKZ262197 TUV262197 UER262197 UON262197 UYJ262197 VIF262197 VSB262197 WBX262197 WLT262197 WVP262197 B327733 JD327733 SZ327733 ACV327733 AMR327733 AWN327733 BGJ327733 BQF327733 CAB327733 CJX327733 CTT327733 DDP327733 DNL327733 DXH327733 EHD327733 EQZ327733 FAV327733 FKR327733 FUN327733 GEJ327733 GOF327733 GYB327733 HHX327733 HRT327733 IBP327733 ILL327733 IVH327733 JFD327733 JOZ327733 JYV327733 KIR327733 KSN327733 LCJ327733 LMF327733 LWB327733 MFX327733 MPT327733 MZP327733 NJL327733 NTH327733 ODD327733 OMZ327733 OWV327733 PGR327733 PQN327733 QAJ327733 QKF327733 QUB327733 RDX327733 RNT327733 RXP327733 SHL327733 SRH327733 TBD327733 TKZ327733 TUV327733 UER327733 UON327733 UYJ327733 VIF327733 VSB327733 WBX327733 WLT327733 WVP327733 B393269 JD393269 SZ393269 ACV393269 AMR393269 AWN393269 BGJ393269 BQF393269 CAB393269 CJX393269 CTT393269 DDP393269 DNL393269 DXH393269 EHD393269 EQZ393269 FAV393269 FKR393269 FUN393269 GEJ393269 GOF393269 GYB393269 HHX393269 HRT393269 IBP393269 ILL393269 IVH393269 JFD393269 JOZ393269 JYV393269 KIR393269 KSN393269 LCJ393269 LMF393269 LWB393269 MFX393269 MPT393269 MZP393269 NJL393269 NTH393269 ODD393269 OMZ393269 OWV393269 PGR393269 PQN393269 QAJ393269 QKF393269 QUB393269 RDX393269 RNT393269 RXP393269 SHL393269 SRH393269 TBD393269 TKZ393269 TUV393269 UER393269 UON393269 UYJ393269 VIF393269 VSB393269 WBX393269 WLT393269 WVP393269 B458805 JD458805 SZ458805 ACV458805 AMR458805 AWN458805 BGJ458805 BQF458805 CAB458805 CJX458805 CTT458805 DDP458805 DNL458805 DXH458805 EHD458805 EQZ458805 FAV458805 FKR458805 FUN458805 GEJ458805 GOF458805 GYB458805 HHX458805 HRT458805 IBP458805 ILL458805 IVH458805 JFD458805 JOZ458805 JYV458805 KIR458805 KSN458805 LCJ458805 LMF458805 LWB458805 MFX458805 MPT458805 MZP458805 NJL458805 NTH458805 ODD458805 OMZ458805 OWV458805 PGR458805 PQN458805 QAJ458805 QKF458805 QUB458805 RDX458805 RNT458805 RXP458805 SHL458805 SRH458805 TBD458805 TKZ458805 TUV458805 UER458805 UON458805 UYJ458805 VIF458805 VSB458805 WBX458805 WLT458805 WVP458805 B524341 JD524341 SZ524341 ACV524341 AMR524341 AWN524341 BGJ524341 BQF524341 CAB524341 CJX524341 CTT524341 DDP524341 DNL524341 DXH524341 EHD524341 EQZ524341 FAV524341 FKR524341 FUN524341 GEJ524341 GOF524341 GYB524341 HHX524341 HRT524341 IBP524341 ILL524341 IVH524341 JFD524341 JOZ524341 JYV524341 KIR524341 KSN524341 LCJ524341 LMF524341 LWB524341 MFX524341 MPT524341 MZP524341 NJL524341 NTH524341 ODD524341 OMZ524341 OWV524341 PGR524341 PQN524341 QAJ524341 QKF524341 QUB524341 RDX524341 RNT524341 RXP524341 SHL524341 SRH524341 TBD524341 TKZ524341 TUV524341 UER524341 UON524341 UYJ524341 VIF524341 VSB524341 WBX524341 WLT524341 WVP524341 B589877 JD589877 SZ589877 ACV589877 AMR589877 AWN589877 BGJ589877 BQF589877 CAB589877 CJX589877 CTT589877 DDP589877 DNL589877 DXH589877 EHD589877 EQZ589877 FAV589877 FKR589877 FUN589877 GEJ589877 GOF589877 GYB589877 HHX589877 HRT589877 IBP589877 ILL589877 IVH589877 JFD589877 JOZ589877 JYV589877 KIR589877 KSN589877 LCJ589877 LMF589877 LWB589877 MFX589877 MPT589877 MZP589877 NJL589877 NTH589877 ODD589877 OMZ589877 OWV589877 PGR589877 PQN589877 QAJ589877 QKF589877 QUB589877 RDX589877 RNT589877 RXP589877 SHL589877 SRH589877 TBD589877 TKZ589877 TUV589877 UER589877 UON589877 UYJ589877 VIF589877 VSB589877 WBX589877 WLT589877 WVP589877 B655413 JD655413 SZ655413 ACV655413 AMR655413 AWN655413 BGJ655413 BQF655413 CAB655413 CJX655413 CTT655413 DDP655413 DNL655413 DXH655413 EHD655413 EQZ655413 FAV655413 FKR655413 FUN655413 GEJ655413 GOF655413 GYB655413 HHX655413 HRT655413 IBP655413 ILL655413 IVH655413 JFD655413 JOZ655413 JYV655413 KIR655413 KSN655413 LCJ655413 LMF655413 LWB655413 MFX655413 MPT655413 MZP655413 NJL655413 NTH655413 ODD655413 OMZ655413 OWV655413 PGR655413 PQN655413 QAJ655413 QKF655413 QUB655413 RDX655413 RNT655413 RXP655413 SHL655413 SRH655413 TBD655413 TKZ655413 TUV655413 UER655413 UON655413 UYJ655413 VIF655413 VSB655413 WBX655413 WLT655413 WVP655413 B720949 JD720949 SZ720949 ACV720949 AMR720949 AWN720949 BGJ720949 BQF720949 CAB720949 CJX720949 CTT720949 DDP720949 DNL720949 DXH720949 EHD720949 EQZ720949 FAV720949 FKR720949 FUN720949 GEJ720949 GOF720949 GYB720949 HHX720949 HRT720949 IBP720949 ILL720949 IVH720949 JFD720949 JOZ720949 JYV720949 KIR720949 KSN720949 LCJ720949 LMF720949 LWB720949 MFX720949 MPT720949 MZP720949 NJL720949 NTH720949 ODD720949 OMZ720949 OWV720949 PGR720949 PQN720949 QAJ720949 QKF720949 QUB720949 RDX720949 RNT720949 RXP720949 SHL720949 SRH720949 TBD720949 TKZ720949 TUV720949 UER720949 UON720949 UYJ720949 VIF720949 VSB720949 WBX720949 WLT720949 WVP720949 B786485 JD786485 SZ786485 ACV786485 AMR786485 AWN786485 BGJ786485 BQF786485 CAB786485 CJX786485 CTT786485 DDP786485 DNL786485 DXH786485 EHD786485 EQZ786485 FAV786485 FKR786485 FUN786485 GEJ786485 GOF786485 GYB786485 HHX786485 HRT786485 IBP786485 ILL786485 IVH786485 JFD786485 JOZ786485 JYV786485 KIR786485 KSN786485 LCJ786485 LMF786485 LWB786485 MFX786485 MPT786485 MZP786485 NJL786485 NTH786485 ODD786485 OMZ786485 OWV786485 PGR786485 PQN786485 QAJ786485 QKF786485 QUB786485 RDX786485 RNT786485 RXP786485 SHL786485 SRH786485 TBD786485 TKZ786485 TUV786485 UER786485 UON786485 UYJ786485 VIF786485 VSB786485 WBX786485 WLT786485 WVP786485 B852021 JD852021 SZ852021 ACV852021 AMR852021 AWN852021 BGJ852021 BQF852021 CAB852021 CJX852021 CTT852021 DDP852021 DNL852021 DXH852021 EHD852021 EQZ852021 FAV852021 FKR852021 FUN852021 GEJ852021 GOF852021 GYB852021 HHX852021 HRT852021 IBP852021 ILL852021 IVH852021 JFD852021 JOZ852021 JYV852021 KIR852021 KSN852021 LCJ852021 LMF852021 LWB852021 MFX852021 MPT852021 MZP852021 NJL852021 NTH852021 ODD852021 OMZ852021 OWV852021 PGR852021 PQN852021 QAJ852021 QKF852021 QUB852021 RDX852021 RNT852021 RXP852021 SHL852021 SRH852021 TBD852021 TKZ852021 TUV852021 UER852021 UON852021 UYJ852021 VIF852021 VSB852021 WBX852021 WLT852021 WVP852021 B917557 JD917557 SZ917557 ACV917557 AMR917557 AWN917557 BGJ917557 BQF917557 CAB917557 CJX917557 CTT917557 DDP917557 DNL917557 DXH917557 EHD917557 EQZ917557 FAV917557 FKR917557 FUN917557 GEJ917557 GOF917557 GYB917557 HHX917557 HRT917557 IBP917557 ILL917557 IVH917557 JFD917557 JOZ917557 JYV917557 KIR917557 KSN917557 LCJ917557 LMF917557 LWB917557 MFX917557 MPT917557 MZP917557 NJL917557 NTH917557 ODD917557 OMZ917557 OWV917557 PGR917557 PQN917557 QAJ917557 QKF917557 QUB917557 RDX917557 RNT917557 RXP917557 SHL917557 SRH917557 TBD917557 TKZ917557 TUV917557 UER917557 UON917557 UYJ917557 VIF917557 VSB917557 WBX917557 WLT917557 WVP917557 B983093 JD983093 SZ983093 ACV983093 AMR983093 AWN983093 BGJ983093 BQF983093 CAB983093 CJX983093 CTT983093 DDP983093 DNL983093 DXH983093 EHD983093 EQZ983093 FAV983093 FKR983093 FUN983093 GEJ983093 GOF983093 GYB983093 HHX983093 HRT983093 IBP983093 ILL983093 IVH983093 JFD983093 JOZ983093 JYV983093 KIR983093 KSN983093 LCJ983093 LMF983093 LWB983093 MFX983093 MPT983093 MZP983093 NJL983093 NTH983093 ODD983093 OMZ983093 OWV983093 PGR983093 PQN983093 QAJ983093 QKF983093 QUB983093 RDX983093 RNT983093 RXP983093 SHL983093 SRH983093 TBD983093 TKZ983093 TUV983093 UER983093 UON983093 UYJ983093 VIF983093 VSB983093 WBX983093 WLT983093 WVP983093 B37 JD37 SZ37 ACV37 AMR37 AWN37 BGJ37 BQF37 CAB37 CJX37 CTT37 DDP37 DNL37 DXH37 EHD37 EQZ37 FAV37 FKR37 FUN37 GEJ37 GOF37 GYB37 HHX37 HRT37 IBP37 ILL37 IVH37 JFD37 JOZ37 JYV37 KIR37 KSN37 LCJ37 LMF37 LWB37 MFX37 MPT37 MZP37 NJL37 NTH37 ODD37 OMZ37 OWV37 PGR37 PQN37 QAJ37 QKF37 QUB37 RDX37 RNT37 RXP37 SHL37 SRH37 TBD37 TKZ37 TUV37 UER37 UON37 UYJ37 VIF37 VSB37 WBX37 WLT37 WVP37 B80 B25">
      <formula1>0</formula1>
      <formula2>10000</formula2>
    </dataValidation>
    <dataValidation type="textLength" errorStyle="information" allowBlank="1" showInputMessage="1" error="XLBVal:5=1.84088362413959E-02_x000d_&#10;" sqref="C65584 JE65584 TA65584 ACW65584 AMS65584 AWO65584 BGK65584 BQG65584 CAC65584 CJY65584 CTU65584 DDQ65584 DNM65584 DXI65584 EHE65584 ERA65584 FAW65584 FKS65584 FUO65584 GEK65584 GOG65584 GYC65584 HHY65584 HRU65584 IBQ65584 ILM65584 IVI65584 JFE65584 JPA65584 JYW65584 KIS65584 KSO65584 LCK65584 LMG65584 LWC65584 MFY65584 MPU65584 MZQ65584 NJM65584 NTI65584 ODE65584 ONA65584 OWW65584 PGS65584 PQO65584 QAK65584 QKG65584 QUC65584 RDY65584 RNU65584 RXQ65584 SHM65584 SRI65584 TBE65584 TLA65584 TUW65584 UES65584 UOO65584 UYK65584 VIG65584 VSC65584 WBY65584 WLU65584 WVQ65584 C131120 JE131120 TA131120 ACW131120 AMS131120 AWO131120 BGK131120 BQG131120 CAC131120 CJY131120 CTU131120 DDQ131120 DNM131120 DXI131120 EHE131120 ERA131120 FAW131120 FKS131120 FUO131120 GEK131120 GOG131120 GYC131120 HHY131120 HRU131120 IBQ131120 ILM131120 IVI131120 JFE131120 JPA131120 JYW131120 KIS131120 KSO131120 LCK131120 LMG131120 LWC131120 MFY131120 MPU131120 MZQ131120 NJM131120 NTI131120 ODE131120 ONA131120 OWW131120 PGS131120 PQO131120 QAK131120 QKG131120 QUC131120 RDY131120 RNU131120 RXQ131120 SHM131120 SRI131120 TBE131120 TLA131120 TUW131120 UES131120 UOO131120 UYK131120 VIG131120 VSC131120 WBY131120 WLU131120 WVQ131120 C196656 JE196656 TA196656 ACW196656 AMS196656 AWO196656 BGK196656 BQG196656 CAC196656 CJY196656 CTU196656 DDQ196656 DNM196656 DXI196656 EHE196656 ERA196656 FAW196656 FKS196656 FUO196656 GEK196656 GOG196656 GYC196656 HHY196656 HRU196656 IBQ196656 ILM196656 IVI196656 JFE196656 JPA196656 JYW196656 KIS196656 KSO196656 LCK196656 LMG196656 LWC196656 MFY196656 MPU196656 MZQ196656 NJM196656 NTI196656 ODE196656 ONA196656 OWW196656 PGS196656 PQO196656 QAK196656 QKG196656 QUC196656 RDY196656 RNU196656 RXQ196656 SHM196656 SRI196656 TBE196656 TLA196656 TUW196656 UES196656 UOO196656 UYK196656 VIG196656 VSC196656 WBY196656 WLU196656 WVQ196656 C262192 JE262192 TA262192 ACW262192 AMS262192 AWO262192 BGK262192 BQG262192 CAC262192 CJY262192 CTU262192 DDQ262192 DNM262192 DXI262192 EHE262192 ERA262192 FAW262192 FKS262192 FUO262192 GEK262192 GOG262192 GYC262192 HHY262192 HRU262192 IBQ262192 ILM262192 IVI262192 JFE262192 JPA262192 JYW262192 KIS262192 KSO262192 LCK262192 LMG262192 LWC262192 MFY262192 MPU262192 MZQ262192 NJM262192 NTI262192 ODE262192 ONA262192 OWW262192 PGS262192 PQO262192 QAK262192 QKG262192 QUC262192 RDY262192 RNU262192 RXQ262192 SHM262192 SRI262192 TBE262192 TLA262192 TUW262192 UES262192 UOO262192 UYK262192 VIG262192 VSC262192 WBY262192 WLU262192 WVQ262192 C327728 JE327728 TA327728 ACW327728 AMS327728 AWO327728 BGK327728 BQG327728 CAC327728 CJY327728 CTU327728 DDQ327728 DNM327728 DXI327728 EHE327728 ERA327728 FAW327728 FKS327728 FUO327728 GEK327728 GOG327728 GYC327728 HHY327728 HRU327728 IBQ327728 ILM327728 IVI327728 JFE327728 JPA327728 JYW327728 KIS327728 KSO327728 LCK327728 LMG327728 LWC327728 MFY327728 MPU327728 MZQ327728 NJM327728 NTI327728 ODE327728 ONA327728 OWW327728 PGS327728 PQO327728 QAK327728 QKG327728 QUC327728 RDY327728 RNU327728 RXQ327728 SHM327728 SRI327728 TBE327728 TLA327728 TUW327728 UES327728 UOO327728 UYK327728 VIG327728 VSC327728 WBY327728 WLU327728 WVQ327728 C393264 JE393264 TA393264 ACW393264 AMS393264 AWO393264 BGK393264 BQG393264 CAC393264 CJY393264 CTU393264 DDQ393264 DNM393264 DXI393264 EHE393264 ERA393264 FAW393264 FKS393264 FUO393264 GEK393264 GOG393264 GYC393264 HHY393264 HRU393264 IBQ393264 ILM393264 IVI393264 JFE393264 JPA393264 JYW393264 KIS393264 KSO393264 LCK393264 LMG393264 LWC393264 MFY393264 MPU393264 MZQ393264 NJM393264 NTI393264 ODE393264 ONA393264 OWW393264 PGS393264 PQO393264 QAK393264 QKG393264 QUC393264 RDY393264 RNU393264 RXQ393264 SHM393264 SRI393264 TBE393264 TLA393264 TUW393264 UES393264 UOO393264 UYK393264 VIG393264 VSC393264 WBY393264 WLU393264 WVQ393264 C458800 JE458800 TA458800 ACW458800 AMS458800 AWO458800 BGK458800 BQG458800 CAC458800 CJY458800 CTU458800 DDQ458800 DNM458800 DXI458800 EHE458800 ERA458800 FAW458800 FKS458800 FUO458800 GEK458800 GOG458800 GYC458800 HHY458800 HRU458800 IBQ458800 ILM458800 IVI458800 JFE458800 JPA458800 JYW458800 KIS458800 KSO458800 LCK458800 LMG458800 LWC458800 MFY458800 MPU458800 MZQ458800 NJM458800 NTI458800 ODE458800 ONA458800 OWW458800 PGS458800 PQO458800 QAK458800 QKG458800 QUC458800 RDY458800 RNU458800 RXQ458800 SHM458800 SRI458800 TBE458800 TLA458800 TUW458800 UES458800 UOO458800 UYK458800 VIG458800 VSC458800 WBY458800 WLU458800 WVQ458800 C524336 JE524336 TA524336 ACW524336 AMS524336 AWO524336 BGK524336 BQG524336 CAC524336 CJY524336 CTU524336 DDQ524336 DNM524336 DXI524336 EHE524336 ERA524336 FAW524336 FKS524336 FUO524336 GEK524336 GOG524336 GYC524336 HHY524336 HRU524336 IBQ524336 ILM524336 IVI524336 JFE524336 JPA524336 JYW524336 KIS524336 KSO524336 LCK524336 LMG524336 LWC524336 MFY524336 MPU524336 MZQ524336 NJM524336 NTI524336 ODE524336 ONA524336 OWW524336 PGS524336 PQO524336 QAK524336 QKG524336 QUC524336 RDY524336 RNU524336 RXQ524336 SHM524336 SRI524336 TBE524336 TLA524336 TUW524336 UES524336 UOO524336 UYK524336 VIG524336 VSC524336 WBY524336 WLU524336 WVQ524336 C589872 JE589872 TA589872 ACW589872 AMS589872 AWO589872 BGK589872 BQG589872 CAC589872 CJY589872 CTU589872 DDQ589872 DNM589872 DXI589872 EHE589872 ERA589872 FAW589872 FKS589872 FUO589872 GEK589872 GOG589872 GYC589872 HHY589872 HRU589872 IBQ589872 ILM589872 IVI589872 JFE589872 JPA589872 JYW589872 KIS589872 KSO589872 LCK589872 LMG589872 LWC589872 MFY589872 MPU589872 MZQ589872 NJM589872 NTI589872 ODE589872 ONA589872 OWW589872 PGS589872 PQO589872 QAK589872 QKG589872 QUC589872 RDY589872 RNU589872 RXQ589872 SHM589872 SRI589872 TBE589872 TLA589872 TUW589872 UES589872 UOO589872 UYK589872 VIG589872 VSC589872 WBY589872 WLU589872 WVQ589872 C655408 JE655408 TA655408 ACW655408 AMS655408 AWO655408 BGK655408 BQG655408 CAC655408 CJY655408 CTU655408 DDQ655408 DNM655408 DXI655408 EHE655408 ERA655408 FAW655408 FKS655408 FUO655408 GEK655408 GOG655408 GYC655408 HHY655408 HRU655408 IBQ655408 ILM655408 IVI655408 JFE655408 JPA655408 JYW655408 KIS655408 KSO655408 LCK655408 LMG655408 LWC655408 MFY655408 MPU655408 MZQ655408 NJM655408 NTI655408 ODE655408 ONA655408 OWW655408 PGS655408 PQO655408 QAK655408 QKG655408 QUC655408 RDY655408 RNU655408 RXQ655408 SHM655408 SRI655408 TBE655408 TLA655408 TUW655408 UES655408 UOO655408 UYK655408 VIG655408 VSC655408 WBY655408 WLU655408 WVQ655408 C720944 JE720944 TA720944 ACW720944 AMS720944 AWO720944 BGK720944 BQG720944 CAC720944 CJY720944 CTU720944 DDQ720944 DNM720944 DXI720944 EHE720944 ERA720944 FAW720944 FKS720944 FUO720944 GEK720944 GOG720944 GYC720944 HHY720944 HRU720944 IBQ720944 ILM720944 IVI720944 JFE720944 JPA720944 JYW720944 KIS720944 KSO720944 LCK720944 LMG720944 LWC720944 MFY720944 MPU720944 MZQ720944 NJM720944 NTI720944 ODE720944 ONA720944 OWW720944 PGS720944 PQO720944 QAK720944 QKG720944 QUC720944 RDY720944 RNU720944 RXQ720944 SHM720944 SRI720944 TBE720944 TLA720944 TUW720944 UES720944 UOO720944 UYK720944 VIG720944 VSC720944 WBY720944 WLU720944 WVQ720944 C786480 JE786480 TA786480 ACW786480 AMS786480 AWO786480 BGK786480 BQG786480 CAC786480 CJY786480 CTU786480 DDQ786480 DNM786480 DXI786480 EHE786480 ERA786480 FAW786480 FKS786480 FUO786480 GEK786480 GOG786480 GYC786480 HHY786480 HRU786480 IBQ786480 ILM786480 IVI786480 JFE786480 JPA786480 JYW786480 KIS786480 KSO786480 LCK786480 LMG786480 LWC786480 MFY786480 MPU786480 MZQ786480 NJM786480 NTI786480 ODE786480 ONA786480 OWW786480 PGS786480 PQO786480 QAK786480 QKG786480 QUC786480 RDY786480 RNU786480 RXQ786480 SHM786480 SRI786480 TBE786480 TLA786480 TUW786480 UES786480 UOO786480 UYK786480 VIG786480 VSC786480 WBY786480 WLU786480 WVQ786480 C852016 JE852016 TA852016 ACW852016 AMS852016 AWO852016 BGK852016 BQG852016 CAC852016 CJY852016 CTU852016 DDQ852016 DNM852016 DXI852016 EHE852016 ERA852016 FAW852016 FKS852016 FUO852016 GEK852016 GOG852016 GYC852016 HHY852016 HRU852016 IBQ852016 ILM852016 IVI852016 JFE852016 JPA852016 JYW852016 KIS852016 KSO852016 LCK852016 LMG852016 LWC852016 MFY852016 MPU852016 MZQ852016 NJM852016 NTI852016 ODE852016 ONA852016 OWW852016 PGS852016 PQO852016 QAK852016 QKG852016 QUC852016 RDY852016 RNU852016 RXQ852016 SHM852016 SRI852016 TBE852016 TLA852016 TUW852016 UES852016 UOO852016 UYK852016 VIG852016 VSC852016 WBY852016 WLU852016 WVQ852016 C917552 JE917552 TA917552 ACW917552 AMS917552 AWO917552 BGK917552 BQG917552 CAC917552 CJY917552 CTU917552 DDQ917552 DNM917552 DXI917552 EHE917552 ERA917552 FAW917552 FKS917552 FUO917552 GEK917552 GOG917552 GYC917552 HHY917552 HRU917552 IBQ917552 ILM917552 IVI917552 JFE917552 JPA917552 JYW917552 KIS917552 KSO917552 LCK917552 LMG917552 LWC917552 MFY917552 MPU917552 MZQ917552 NJM917552 NTI917552 ODE917552 ONA917552 OWW917552 PGS917552 PQO917552 QAK917552 QKG917552 QUC917552 RDY917552 RNU917552 RXQ917552 SHM917552 SRI917552 TBE917552 TLA917552 TUW917552 UES917552 UOO917552 UYK917552 VIG917552 VSC917552 WBY917552 WLU917552 WVQ917552 C983088 JE983088 TA983088 ACW983088 AMS983088 AWO983088 BGK983088 BQG983088 CAC983088 CJY983088 CTU983088 DDQ983088 DNM983088 DXI983088 EHE983088 ERA983088 FAW983088 FKS983088 FUO983088 GEK983088 GOG983088 GYC983088 HHY983088 HRU983088 IBQ983088 ILM983088 IVI983088 JFE983088 JPA983088 JYW983088 KIS983088 KSO983088 LCK983088 LMG983088 LWC983088 MFY983088 MPU983088 MZQ983088 NJM983088 NTI983088 ODE983088 ONA983088 OWW983088 PGS983088 PQO983088 QAK983088 QKG983088 QUC983088 RDY983088 RNU983088 RXQ983088 SHM983088 SRI983088 TBE983088 TLA983088 TUW983088 UES983088 UOO983088 UYK983088 VIG983088 VSC983088 WBY983088 WLU983088 WVQ983088">
      <formula1>0</formula1>
      <formula2>10000</formula2>
    </dataValidation>
    <dataValidation type="textLength" errorStyle="information" allowBlank="1" showInputMessage="1" error="XLBVal:5=575_x000d_&#10;" sqref="B65584 JD65584 SZ65584 ACV65584 AMR65584 AWN65584 BGJ65584 BQF65584 CAB65584 CJX65584 CTT65584 DDP65584 DNL65584 DXH65584 EHD65584 EQZ65584 FAV65584 FKR65584 FUN65584 GEJ65584 GOF65584 GYB65584 HHX65584 HRT65584 IBP65584 ILL65584 IVH65584 JFD65584 JOZ65584 JYV65584 KIR65584 KSN65584 LCJ65584 LMF65584 LWB65584 MFX65584 MPT65584 MZP65584 NJL65584 NTH65584 ODD65584 OMZ65584 OWV65584 PGR65584 PQN65584 QAJ65584 QKF65584 QUB65584 RDX65584 RNT65584 RXP65584 SHL65584 SRH65584 TBD65584 TKZ65584 TUV65584 UER65584 UON65584 UYJ65584 VIF65584 VSB65584 WBX65584 WLT65584 WVP65584 B131120 JD131120 SZ131120 ACV131120 AMR131120 AWN131120 BGJ131120 BQF131120 CAB131120 CJX131120 CTT131120 DDP131120 DNL131120 DXH131120 EHD131120 EQZ131120 FAV131120 FKR131120 FUN131120 GEJ131120 GOF131120 GYB131120 HHX131120 HRT131120 IBP131120 ILL131120 IVH131120 JFD131120 JOZ131120 JYV131120 KIR131120 KSN131120 LCJ131120 LMF131120 LWB131120 MFX131120 MPT131120 MZP131120 NJL131120 NTH131120 ODD131120 OMZ131120 OWV131120 PGR131120 PQN131120 QAJ131120 QKF131120 QUB131120 RDX131120 RNT131120 RXP131120 SHL131120 SRH131120 TBD131120 TKZ131120 TUV131120 UER131120 UON131120 UYJ131120 VIF131120 VSB131120 WBX131120 WLT131120 WVP131120 B196656 JD196656 SZ196656 ACV196656 AMR196656 AWN196656 BGJ196656 BQF196656 CAB196656 CJX196656 CTT196656 DDP196656 DNL196656 DXH196656 EHD196656 EQZ196656 FAV196656 FKR196656 FUN196656 GEJ196656 GOF196656 GYB196656 HHX196656 HRT196656 IBP196656 ILL196656 IVH196656 JFD196656 JOZ196656 JYV196656 KIR196656 KSN196656 LCJ196656 LMF196656 LWB196656 MFX196656 MPT196656 MZP196656 NJL196656 NTH196656 ODD196656 OMZ196656 OWV196656 PGR196656 PQN196656 QAJ196656 QKF196656 QUB196656 RDX196656 RNT196656 RXP196656 SHL196656 SRH196656 TBD196656 TKZ196656 TUV196656 UER196656 UON196656 UYJ196656 VIF196656 VSB196656 WBX196656 WLT196656 WVP196656 B262192 JD262192 SZ262192 ACV262192 AMR262192 AWN262192 BGJ262192 BQF262192 CAB262192 CJX262192 CTT262192 DDP262192 DNL262192 DXH262192 EHD262192 EQZ262192 FAV262192 FKR262192 FUN262192 GEJ262192 GOF262192 GYB262192 HHX262192 HRT262192 IBP262192 ILL262192 IVH262192 JFD262192 JOZ262192 JYV262192 KIR262192 KSN262192 LCJ262192 LMF262192 LWB262192 MFX262192 MPT262192 MZP262192 NJL262192 NTH262192 ODD262192 OMZ262192 OWV262192 PGR262192 PQN262192 QAJ262192 QKF262192 QUB262192 RDX262192 RNT262192 RXP262192 SHL262192 SRH262192 TBD262192 TKZ262192 TUV262192 UER262192 UON262192 UYJ262192 VIF262192 VSB262192 WBX262192 WLT262192 WVP262192 B327728 JD327728 SZ327728 ACV327728 AMR327728 AWN327728 BGJ327728 BQF327728 CAB327728 CJX327728 CTT327728 DDP327728 DNL327728 DXH327728 EHD327728 EQZ327728 FAV327728 FKR327728 FUN327728 GEJ327728 GOF327728 GYB327728 HHX327728 HRT327728 IBP327728 ILL327728 IVH327728 JFD327728 JOZ327728 JYV327728 KIR327728 KSN327728 LCJ327728 LMF327728 LWB327728 MFX327728 MPT327728 MZP327728 NJL327728 NTH327728 ODD327728 OMZ327728 OWV327728 PGR327728 PQN327728 QAJ327728 QKF327728 QUB327728 RDX327728 RNT327728 RXP327728 SHL327728 SRH327728 TBD327728 TKZ327728 TUV327728 UER327728 UON327728 UYJ327728 VIF327728 VSB327728 WBX327728 WLT327728 WVP327728 B393264 JD393264 SZ393264 ACV393264 AMR393264 AWN393264 BGJ393264 BQF393264 CAB393264 CJX393264 CTT393264 DDP393264 DNL393264 DXH393264 EHD393264 EQZ393264 FAV393264 FKR393264 FUN393264 GEJ393264 GOF393264 GYB393264 HHX393264 HRT393264 IBP393264 ILL393264 IVH393264 JFD393264 JOZ393264 JYV393264 KIR393264 KSN393264 LCJ393264 LMF393264 LWB393264 MFX393264 MPT393264 MZP393264 NJL393264 NTH393264 ODD393264 OMZ393264 OWV393264 PGR393264 PQN393264 QAJ393264 QKF393264 QUB393264 RDX393264 RNT393264 RXP393264 SHL393264 SRH393264 TBD393264 TKZ393264 TUV393264 UER393264 UON393264 UYJ393264 VIF393264 VSB393264 WBX393264 WLT393264 WVP393264 B458800 JD458800 SZ458800 ACV458800 AMR458800 AWN458800 BGJ458800 BQF458800 CAB458800 CJX458800 CTT458800 DDP458800 DNL458800 DXH458800 EHD458800 EQZ458800 FAV458800 FKR458800 FUN458800 GEJ458800 GOF458800 GYB458800 HHX458800 HRT458800 IBP458800 ILL458800 IVH458800 JFD458800 JOZ458800 JYV458800 KIR458800 KSN458800 LCJ458800 LMF458800 LWB458800 MFX458800 MPT458800 MZP458800 NJL458800 NTH458800 ODD458800 OMZ458800 OWV458800 PGR458800 PQN458800 QAJ458800 QKF458800 QUB458800 RDX458800 RNT458800 RXP458800 SHL458800 SRH458800 TBD458800 TKZ458800 TUV458800 UER458800 UON458800 UYJ458800 VIF458800 VSB458800 WBX458800 WLT458800 WVP458800 B524336 JD524336 SZ524336 ACV524336 AMR524336 AWN524336 BGJ524336 BQF524336 CAB524336 CJX524336 CTT524336 DDP524336 DNL524336 DXH524336 EHD524336 EQZ524336 FAV524336 FKR524336 FUN524336 GEJ524336 GOF524336 GYB524336 HHX524336 HRT524336 IBP524336 ILL524336 IVH524336 JFD524336 JOZ524336 JYV524336 KIR524336 KSN524336 LCJ524336 LMF524336 LWB524336 MFX524336 MPT524336 MZP524336 NJL524336 NTH524336 ODD524336 OMZ524336 OWV524336 PGR524336 PQN524336 QAJ524336 QKF524336 QUB524336 RDX524336 RNT524336 RXP524336 SHL524336 SRH524336 TBD524336 TKZ524336 TUV524336 UER524336 UON524336 UYJ524336 VIF524336 VSB524336 WBX524336 WLT524336 WVP524336 B589872 JD589872 SZ589872 ACV589872 AMR589872 AWN589872 BGJ589872 BQF589872 CAB589872 CJX589872 CTT589872 DDP589872 DNL589872 DXH589872 EHD589872 EQZ589872 FAV589872 FKR589872 FUN589872 GEJ589872 GOF589872 GYB589872 HHX589872 HRT589872 IBP589872 ILL589872 IVH589872 JFD589872 JOZ589872 JYV589872 KIR589872 KSN589872 LCJ589872 LMF589872 LWB589872 MFX589872 MPT589872 MZP589872 NJL589872 NTH589872 ODD589872 OMZ589872 OWV589872 PGR589872 PQN589872 QAJ589872 QKF589872 QUB589872 RDX589872 RNT589872 RXP589872 SHL589872 SRH589872 TBD589872 TKZ589872 TUV589872 UER589872 UON589872 UYJ589872 VIF589872 VSB589872 WBX589872 WLT589872 WVP589872 B655408 JD655408 SZ655408 ACV655408 AMR655408 AWN655408 BGJ655408 BQF655408 CAB655408 CJX655408 CTT655408 DDP655408 DNL655408 DXH655408 EHD655408 EQZ655408 FAV655408 FKR655408 FUN655408 GEJ655408 GOF655408 GYB655408 HHX655408 HRT655408 IBP655408 ILL655408 IVH655408 JFD655408 JOZ655408 JYV655408 KIR655408 KSN655408 LCJ655408 LMF655408 LWB655408 MFX655408 MPT655408 MZP655408 NJL655408 NTH655408 ODD655408 OMZ655408 OWV655408 PGR655408 PQN655408 QAJ655408 QKF655408 QUB655408 RDX655408 RNT655408 RXP655408 SHL655408 SRH655408 TBD655408 TKZ655408 TUV655408 UER655408 UON655408 UYJ655408 VIF655408 VSB655408 WBX655408 WLT655408 WVP655408 B720944 JD720944 SZ720944 ACV720944 AMR720944 AWN720944 BGJ720944 BQF720944 CAB720944 CJX720944 CTT720944 DDP720944 DNL720944 DXH720944 EHD720944 EQZ720944 FAV720944 FKR720944 FUN720944 GEJ720944 GOF720944 GYB720944 HHX720944 HRT720944 IBP720944 ILL720944 IVH720944 JFD720944 JOZ720944 JYV720944 KIR720944 KSN720944 LCJ720944 LMF720944 LWB720944 MFX720944 MPT720944 MZP720944 NJL720944 NTH720944 ODD720944 OMZ720944 OWV720944 PGR720944 PQN720944 QAJ720944 QKF720944 QUB720944 RDX720944 RNT720944 RXP720944 SHL720944 SRH720944 TBD720944 TKZ720944 TUV720944 UER720944 UON720944 UYJ720944 VIF720944 VSB720944 WBX720944 WLT720944 WVP720944 B786480 JD786480 SZ786480 ACV786480 AMR786480 AWN786480 BGJ786480 BQF786480 CAB786480 CJX786480 CTT786480 DDP786480 DNL786480 DXH786480 EHD786480 EQZ786480 FAV786480 FKR786480 FUN786480 GEJ786480 GOF786480 GYB786480 HHX786480 HRT786480 IBP786480 ILL786480 IVH786480 JFD786480 JOZ786480 JYV786480 KIR786480 KSN786480 LCJ786480 LMF786480 LWB786480 MFX786480 MPT786480 MZP786480 NJL786480 NTH786480 ODD786480 OMZ786480 OWV786480 PGR786480 PQN786480 QAJ786480 QKF786480 QUB786480 RDX786480 RNT786480 RXP786480 SHL786480 SRH786480 TBD786480 TKZ786480 TUV786480 UER786480 UON786480 UYJ786480 VIF786480 VSB786480 WBX786480 WLT786480 WVP786480 B852016 JD852016 SZ852016 ACV852016 AMR852016 AWN852016 BGJ852016 BQF852016 CAB852016 CJX852016 CTT852016 DDP852016 DNL852016 DXH852016 EHD852016 EQZ852016 FAV852016 FKR852016 FUN852016 GEJ852016 GOF852016 GYB852016 HHX852016 HRT852016 IBP852016 ILL852016 IVH852016 JFD852016 JOZ852016 JYV852016 KIR852016 KSN852016 LCJ852016 LMF852016 LWB852016 MFX852016 MPT852016 MZP852016 NJL852016 NTH852016 ODD852016 OMZ852016 OWV852016 PGR852016 PQN852016 QAJ852016 QKF852016 QUB852016 RDX852016 RNT852016 RXP852016 SHL852016 SRH852016 TBD852016 TKZ852016 TUV852016 UER852016 UON852016 UYJ852016 VIF852016 VSB852016 WBX852016 WLT852016 WVP852016 B917552 JD917552 SZ917552 ACV917552 AMR917552 AWN917552 BGJ917552 BQF917552 CAB917552 CJX917552 CTT917552 DDP917552 DNL917552 DXH917552 EHD917552 EQZ917552 FAV917552 FKR917552 FUN917552 GEJ917552 GOF917552 GYB917552 HHX917552 HRT917552 IBP917552 ILL917552 IVH917552 JFD917552 JOZ917552 JYV917552 KIR917552 KSN917552 LCJ917552 LMF917552 LWB917552 MFX917552 MPT917552 MZP917552 NJL917552 NTH917552 ODD917552 OMZ917552 OWV917552 PGR917552 PQN917552 QAJ917552 QKF917552 QUB917552 RDX917552 RNT917552 RXP917552 SHL917552 SRH917552 TBD917552 TKZ917552 TUV917552 UER917552 UON917552 UYJ917552 VIF917552 VSB917552 WBX917552 WLT917552 WVP917552 B983088 JD983088 SZ983088 ACV983088 AMR983088 AWN983088 BGJ983088 BQF983088 CAB983088 CJX983088 CTT983088 DDP983088 DNL983088 DXH983088 EHD983088 EQZ983088 FAV983088 FKR983088 FUN983088 GEJ983088 GOF983088 GYB983088 HHX983088 HRT983088 IBP983088 ILL983088 IVH983088 JFD983088 JOZ983088 JYV983088 KIR983088 KSN983088 LCJ983088 LMF983088 LWB983088 MFX983088 MPT983088 MZP983088 NJL983088 NTH983088 ODD983088 OMZ983088 OWV983088 PGR983088 PQN983088 QAJ983088 QKF983088 QUB983088 RDX983088 RNT983088 RXP983088 SHL983088 SRH983088 TBD983088 TKZ983088 TUV983088 UER983088 UON983088 UYJ983088 VIF983088 VSB983088 WBX983088 WLT983088 WVP983088">
      <formula1>0</formula1>
      <formula2>10000</formula2>
    </dataValidation>
    <dataValidation type="textLength" errorStyle="information" allowBlank="1" showInputMessage="1" error="XLBVal:5=1.42859843948442E-02_x000d_&#10;" sqref="C65583 JE65583 TA65583 ACW65583 AMS65583 AWO65583 BGK65583 BQG65583 CAC65583 CJY65583 CTU65583 DDQ65583 DNM65583 DXI65583 EHE65583 ERA65583 FAW65583 FKS65583 FUO65583 GEK65583 GOG65583 GYC65583 HHY65583 HRU65583 IBQ65583 ILM65583 IVI65583 JFE65583 JPA65583 JYW65583 KIS65583 KSO65583 LCK65583 LMG65583 LWC65583 MFY65583 MPU65583 MZQ65583 NJM65583 NTI65583 ODE65583 ONA65583 OWW65583 PGS65583 PQO65583 QAK65583 QKG65583 QUC65583 RDY65583 RNU65583 RXQ65583 SHM65583 SRI65583 TBE65583 TLA65583 TUW65583 UES65583 UOO65583 UYK65583 VIG65583 VSC65583 WBY65583 WLU65583 WVQ65583 C131119 JE131119 TA131119 ACW131119 AMS131119 AWO131119 BGK131119 BQG131119 CAC131119 CJY131119 CTU131119 DDQ131119 DNM131119 DXI131119 EHE131119 ERA131119 FAW131119 FKS131119 FUO131119 GEK131119 GOG131119 GYC131119 HHY131119 HRU131119 IBQ131119 ILM131119 IVI131119 JFE131119 JPA131119 JYW131119 KIS131119 KSO131119 LCK131119 LMG131119 LWC131119 MFY131119 MPU131119 MZQ131119 NJM131119 NTI131119 ODE131119 ONA131119 OWW131119 PGS131119 PQO131119 QAK131119 QKG131119 QUC131119 RDY131119 RNU131119 RXQ131119 SHM131119 SRI131119 TBE131119 TLA131119 TUW131119 UES131119 UOO131119 UYK131119 VIG131119 VSC131119 WBY131119 WLU131119 WVQ131119 C196655 JE196655 TA196655 ACW196655 AMS196655 AWO196655 BGK196655 BQG196655 CAC196655 CJY196655 CTU196655 DDQ196655 DNM196655 DXI196655 EHE196655 ERA196655 FAW196655 FKS196655 FUO196655 GEK196655 GOG196655 GYC196655 HHY196655 HRU196655 IBQ196655 ILM196655 IVI196655 JFE196655 JPA196655 JYW196655 KIS196655 KSO196655 LCK196655 LMG196655 LWC196655 MFY196655 MPU196655 MZQ196655 NJM196655 NTI196655 ODE196655 ONA196655 OWW196655 PGS196655 PQO196655 QAK196655 QKG196655 QUC196655 RDY196655 RNU196655 RXQ196655 SHM196655 SRI196655 TBE196655 TLA196655 TUW196655 UES196655 UOO196655 UYK196655 VIG196655 VSC196655 WBY196655 WLU196655 WVQ196655 C262191 JE262191 TA262191 ACW262191 AMS262191 AWO262191 BGK262191 BQG262191 CAC262191 CJY262191 CTU262191 DDQ262191 DNM262191 DXI262191 EHE262191 ERA262191 FAW262191 FKS262191 FUO262191 GEK262191 GOG262191 GYC262191 HHY262191 HRU262191 IBQ262191 ILM262191 IVI262191 JFE262191 JPA262191 JYW262191 KIS262191 KSO262191 LCK262191 LMG262191 LWC262191 MFY262191 MPU262191 MZQ262191 NJM262191 NTI262191 ODE262191 ONA262191 OWW262191 PGS262191 PQO262191 QAK262191 QKG262191 QUC262191 RDY262191 RNU262191 RXQ262191 SHM262191 SRI262191 TBE262191 TLA262191 TUW262191 UES262191 UOO262191 UYK262191 VIG262191 VSC262191 WBY262191 WLU262191 WVQ262191 C327727 JE327727 TA327727 ACW327727 AMS327727 AWO327727 BGK327727 BQG327727 CAC327727 CJY327727 CTU327727 DDQ327727 DNM327727 DXI327727 EHE327727 ERA327727 FAW327727 FKS327727 FUO327727 GEK327727 GOG327727 GYC327727 HHY327727 HRU327727 IBQ327727 ILM327727 IVI327727 JFE327727 JPA327727 JYW327727 KIS327727 KSO327727 LCK327727 LMG327727 LWC327727 MFY327727 MPU327727 MZQ327727 NJM327727 NTI327727 ODE327727 ONA327727 OWW327727 PGS327727 PQO327727 QAK327727 QKG327727 QUC327727 RDY327727 RNU327727 RXQ327727 SHM327727 SRI327727 TBE327727 TLA327727 TUW327727 UES327727 UOO327727 UYK327727 VIG327727 VSC327727 WBY327727 WLU327727 WVQ327727 C393263 JE393263 TA393263 ACW393263 AMS393263 AWO393263 BGK393263 BQG393263 CAC393263 CJY393263 CTU393263 DDQ393263 DNM393263 DXI393263 EHE393263 ERA393263 FAW393263 FKS393263 FUO393263 GEK393263 GOG393263 GYC393263 HHY393263 HRU393263 IBQ393263 ILM393263 IVI393263 JFE393263 JPA393263 JYW393263 KIS393263 KSO393263 LCK393263 LMG393263 LWC393263 MFY393263 MPU393263 MZQ393263 NJM393263 NTI393263 ODE393263 ONA393263 OWW393263 PGS393263 PQO393263 QAK393263 QKG393263 QUC393263 RDY393263 RNU393263 RXQ393263 SHM393263 SRI393263 TBE393263 TLA393263 TUW393263 UES393263 UOO393263 UYK393263 VIG393263 VSC393263 WBY393263 WLU393263 WVQ393263 C458799 JE458799 TA458799 ACW458799 AMS458799 AWO458799 BGK458799 BQG458799 CAC458799 CJY458799 CTU458799 DDQ458799 DNM458799 DXI458799 EHE458799 ERA458799 FAW458799 FKS458799 FUO458799 GEK458799 GOG458799 GYC458799 HHY458799 HRU458799 IBQ458799 ILM458799 IVI458799 JFE458799 JPA458799 JYW458799 KIS458799 KSO458799 LCK458799 LMG458799 LWC458799 MFY458799 MPU458799 MZQ458799 NJM458799 NTI458799 ODE458799 ONA458799 OWW458799 PGS458799 PQO458799 QAK458799 QKG458799 QUC458799 RDY458799 RNU458799 RXQ458799 SHM458799 SRI458799 TBE458799 TLA458799 TUW458799 UES458799 UOO458799 UYK458799 VIG458799 VSC458799 WBY458799 WLU458799 WVQ458799 C524335 JE524335 TA524335 ACW524335 AMS524335 AWO524335 BGK524335 BQG524335 CAC524335 CJY524335 CTU524335 DDQ524335 DNM524335 DXI524335 EHE524335 ERA524335 FAW524335 FKS524335 FUO524335 GEK524335 GOG524335 GYC524335 HHY524335 HRU524335 IBQ524335 ILM524335 IVI524335 JFE524335 JPA524335 JYW524335 KIS524335 KSO524335 LCK524335 LMG524335 LWC524335 MFY524335 MPU524335 MZQ524335 NJM524335 NTI524335 ODE524335 ONA524335 OWW524335 PGS524335 PQO524335 QAK524335 QKG524335 QUC524335 RDY524335 RNU524335 RXQ524335 SHM524335 SRI524335 TBE524335 TLA524335 TUW524335 UES524335 UOO524335 UYK524335 VIG524335 VSC524335 WBY524335 WLU524335 WVQ524335 C589871 JE589871 TA589871 ACW589871 AMS589871 AWO589871 BGK589871 BQG589871 CAC589871 CJY589871 CTU589871 DDQ589871 DNM589871 DXI589871 EHE589871 ERA589871 FAW589871 FKS589871 FUO589871 GEK589871 GOG589871 GYC589871 HHY589871 HRU589871 IBQ589871 ILM589871 IVI589871 JFE589871 JPA589871 JYW589871 KIS589871 KSO589871 LCK589871 LMG589871 LWC589871 MFY589871 MPU589871 MZQ589871 NJM589871 NTI589871 ODE589871 ONA589871 OWW589871 PGS589871 PQO589871 QAK589871 QKG589871 QUC589871 RDY589871 RNU589871 RXQ589871 SHM589871 SRI589871 TBE589871 TLA589871 TUW589871 UES589871 UOO589871 UYK589871 VIG589871 VSC589871 WBY589871 WLU589871 WVQ589871 C655407 JE655407 TA655407 ACW655407 AMS655407 AWO655407 BGK655407 BQG655407 CAC655407 CJY655407 CTU655407 DDQ655407 DNM655407 DXI655407 EHE655407 ERA655407 FAW655407 FKS655407 FUO655407 GEK655407 GOG655407 GYC655407 HHY655407 HRU655407 IBQ655407 ILM655407 IVI655407 JFE655407 JPA655407 JYW655407 KIS655407 KSO655407 LCK655407 LMG655407 LWC655407 MFY655407 MPU655407 MZQ655407 NJM655407 NTI655407 ODE655407 ONA655407 OWW655407 PGS655407 PQO655407 QAK655407 QKG655407 QUC655407 RDY655407 RNU655407 RXQ655407 SHM655407 SRI655407 TBE655407 TLA655407 TUW655407 UES655407 UOO655407 UYK655407 VIG655407 VSC655407 WBY655407 WLU655407 WVQ655407 C720943 JE720943 TA720943 ACW720943 AMS720943 AWO720943 BGK720943 BQG720943 CAC720943 CJY720943 CTU720943 DDQ720943 DNM720943 DXI720943 EHE720943 ERA720943 FAW720943 FKS720943 FUO720943 GEK720943 GOG720943 GYC720943 HHY720943 HRU720943 IBQ720943 ILM720943 IVI720943 JFE720943 JPA720943 JYW720943 KIS720943 KSO720943 LCK720943 LMG720943 LWC720943 MFY720943 MPU720943 MZQ720943 NJM720943 NTI720943 ODE720943 ONA720943 OWW720943 PGS720943 PQO720943 QAK720943 QKG720943 QUC720943 RDY720943 RNU720943 RXQ720943 SHM720943 SRI720943 TBE720943 TLA720943 TUW720943 UES720943 UOO720943 UYK720943 VIG720943 VSC720943 WBY720943 WLU720943 WVQ720943 C786479 JE786479 TA786479 ACW786479 AMS786479 AWO786479 BGK786479 BQG786479 CAC786479 CJY786479 CTU786479 DDQ786479 DNM786479 DXI786479 EHE786479 ERA786479 FAW786479 FKS786479 FUO786479 GEK786479 GOG786479 GYC786479 HHY786479 HRU786479 IBQ786479 ILM786479 IVI786479 JFE786479 JPA786479 JYW786479 KIS786479 KSO786479 LCK786479 LMG786479 LWC786479 MFY786479 MPU786479 MZQ786479 NJM786479 NTI786479 ODE786479 ONA786479 OWW786479 PGS786479 PQO786479 QAK786479 QKG786479 QUC786479 RDY786479 RNU786479 RXQ786479 SHM786479 SRI786479 TBE786479 TLA786479 TUW786479 UES786479 UOO786479 UYK786479 VIG786479 VSC786479 WBY786479 WLU786479 WVQ786479 C852015 JE852015 TA852015 ACW852015 AMS852015 AWO852015 BGK852015 BQG852015 CAC852015 CJY852015 CTU852015 DDQ852015 DNM852015 DXI852015 EHE852015 ERA852015 FAW852015 FKS852015 FUO852015 GEK852015 GOG852015 GYC852015 HHY852015 HRU852015 IBQ852015 ILM852015 IVI852015 JFE852015 JPA852015 JYW852015 KIS852015 KSO852015 LCK852015 LMG852015 LWC852015 MFY852015 MPU852015 MZQ852015 NJM852015 NTI852015 ODE852015 ONA852015 OWW852015 PGS852015 PQO852015 QAK852015 QKG852015 QUC852015 RDY852015 RNU852015 RXQ852015 SHM852015 SRI852015 TBE852015 TLA852015 TUW852015 UES852015 UOO852015 UYK852015 VIG852015 VSC852015 WBY852015 WLU852015 WVQ852015 C917551 JE917551 TA917551 ACW917551 AMS917551 AWO917551 BGK917551 BQG917551 CAC917551 CJY917551 CTU917551 DDQ917551 DNM917551 DXI917551 EHE917551 ERA917551 FAW917551 FKS917551 FUO917551 GEK917551 GOG917551 GYC917551 HHY917551 HRU917551 IBQ917551 ILM917551 IVI917551 JFE917551 JPA917551 JYW917551 KIS917551 KSO917551 LCK917551 LMG917551 LWC917551 MFY917551 MPU917551 MZQ917551 NJM917551 NTI917551 ODE917551 ONA917551 OWW917551 PGS917551 PQO917551 QAK917551 QKG917551 QUC917551 RDY917551 RNU917551 RXQ917551 SHM917551 SRI917551 TBE917551 TLA917551 TUW917551 UES917551 UOO917551 UYK917551 VIG917551 VSC917551 WBY917551 WLU917551 WVQ917551 C983087 JE983087 TA983087 ACW983087 AMS983087 AWO983087 BGK983087 BQG983087 CAC983087 CJY983087 CTU983087 DDQ983087 DNM983087 DXI983087 EHE983087 ERA983087 FAW983087 FKS983087 FUO983087 GEK983087 GOG983087 GYC983087 HHY983087 HRU983087 IBQ983087 ILM983087 IVI983087 JFE983087 JPA983087 JYW983087 KIS983087 KSO983087 LCK983087 LMG983087 LWC983087 MFY983087 MPU983087 MZQ983087 NJM983087 NTI983087 ODE983087 ONA983087 OWW983087 PGS983087 PQO983087 QAK983087 QKG983087 QUC983087 RDY983087 RNU983087 RXQ983087 SHM983087 SRI983087 TBE983087 TLA983087 TUW983087 UES983087 UOO983087 UYK983087 VIG983087 VSC983087 WBY983087 WLU983087 WVQ983087">
      <formula1>0</formula1>
      <formula2>10000</formula2>
    </dataValidation>
    <dataValidation type="textLength" errorStyle="information" allowBlank="1" showInputMessage="1" error="XLBVal:5=9331.25_x000d_&#10;" sqref="B65583 JD65583 SZ65583 ACV65583 AMR65583 AWN65583 BGJ65583 BQF65583 CAB65583 CJX65583 CTT65583 DDP65583 DNL65583 DXH65583 EHD65583 EQZ65583 FAV65583 FKR65583 FUN65583 GEJ65583 GOF65583 GYB65583 HHX65583 HRT65583 IBP65583 ILL65583 IVH65583 JFD65583 JOZ65583 JYV65583 KIR65583 KSN65583 LCJ65583 LMF65583 LWB65583 MFX65583 MPT65583 MZP65583 NJL65583 NTH65583 ODD65583 OMZ65583 OWV65583 PGR65583 PQN65583 QAJ65583 QKF65583 QUB65583 RDX65583 RNT65583 RXP65583 SHL65583 SRH65583 TBD65583 TKZ65583 TUV65583 UER65583 UON65583 UYJ65583 VIF65583 VSB65583 WBX65583 WLT65583 WVP65583 B131119 JD131119 SZ131119 ACV131119 AMR131119 AWN131119 BGJ131119 BQF131119 CAB131119 CJX131119 CTT131119 DDP131119 DNL131119 DXH131119 EHD131119 EQZ131119 FAV131119 FKR131119 FUN131119 GEJ131119 GOF131119 GYB131119 HHX131119 HRT131119 IBP131119 ILL131119 IVH131119 JFD131119 JOZ131119 JYV131119 KIR131119 KSN131119 LCJ131119 LMF131119 LWB131119 MFX131119 MPT131119 MZP131119 NJL131119 NTH131119 ODD131119 OMZ131119 OWV131119 PGR131119 PQN131119 QAJ131119 QKF131119 QUB131119 RDX131119 RNT131119 RXP131119 SHL131119 SRH131119 TBD131119 TKZ131119 TUV131119 UER131119 UON131119 UYJ131119 VIF131119 VSB131119 WBX131119 WLT131119 WVP131119 B196655 JD196655 SZ196655 ACV196655 AMR196655 AWN196655 BGJ196655 BQF196655 CAB196655 CJX196655 CTT196655 DDP196655 DNL196655 DXH196655 EHD196655 EQZ196655 FAV196655 FKR196655 FUN196655 GEJ196655 GOF196655 GYB196655 HHX196655 HRT196655 IBP196655 ILL196655 IVH196655 JFD196655 JOZ196655 JYV196655 KIR196655 KSN196655 LCJ196655 LMF196655 LWB196655 MFX196655 MPT196655 MZP196655 NJL196655 NTH196655 ODD196655 OMZ196655 OWV196655 PGR196655 PQN196655 QAJ196655 QKF196655 QUB196655 RDX196655 RNT196655 RXP196655 SHL196655 SRH196655 TBD196655 TKZ196655 TUV196655 UER196655 UON196655 UYJ196655 VIF196655 VSB196655 WBX196655 WLT196655 WVP196655 B262191 JD262191 SZ262191 ACV262191 AMR262191 AWN262191 BGJ262191 BQF262191 CAB262191 CJX262191 CTT262191 DDP262191 DNL262191 DXH262191 EHD262191 EQZ262191 FAV262191 FKR262191 FUN262191 GEJ262191 GOF262191 GYB262191 HHX262191 HRT262191 IBP262191 ILL262191 IVH262191 JFD262191 JOZ262191 JYV262191 KIR262191 KSN262191 LCJ262191 LMF262191 LWB262191 MFX262191 MPT262191 MZP262191 NJL262191 NTH262191 ODD262191 OMZ262191 OWV262191 PGR262191 PQN262191 QAJ262191 QKF262191 QUB262191 RDX262191 RNT262191 RXP262191 SHL262191 SRH262191 TBD262191 TKZ262191 TUV262191 UER262191 UON262191 UYJ262191 VIF262191 VSB262191 WBX262191 WLT262191 WVP262191 B327727 JD327727 SZ327727 ACV327727 AMR327727 AWN327727 BGJ327727 BQF327727 CAB327727 CJX327727 CTT327727 DDP327727 DNL327727 DXH327727 EHD327727 EQZ327727 FAV327727 FKR327727 FUN327727 GEJ327727 GOF327727 GYB327727 HHX327727 HRT327727 IBP327727 ILL327727 IVH327727 JFD327727 JOZ327727 JYV327727 KIR327727 KSN327727 LCJ327727 LMF327727 LWB327727 MFX327727 MPT327727 MZP327727 NJL327727 NTH327727 ODD327727 OMZ327727 OWV327727 PGR327727 PQN327727 QAJ327727 QKF327727 QUB327727 RDX327727 RNT327727 RXP327727 SHL327727 SRH327727 TBD327727 TKZ327727 TUV327727 UER327727 UON327727 UYJ327727 VIF327727 VSB327727 WBX327727 WLT327727 WVP327727 B393263 JD393263 SZ393263 ACV393263 AMR393263 AWN393263 BGJ393263 BQF393263 CAB393263 CJX393263 CTT393263 DDP393263 DNL393263 DXH393263 EHD393263 EQZ393263 FAV393263 FKR393263 FUN393263 GEJ393263 GOF393263 GYB393263 HHX393263 HRT393263 IBP393263 ILL393263 IVH393263 JFD393263 JOZ393263 JYV393263 KIR393263 KSN393263 LCJ393263 LMF393263 LWB393263 MFX393263 MPT393263 MZP393263 NJL393263 NTH393263 ODD393263 OMZ393263 OWV393263 PGR393263 PQN393263 QAJ393263 QKF393263 QUB393263 RDX393263 RNT393263 RXP393263 SHL393263 SRH393263 TBD393263 TKZ393263 TUV393263 UER393263 UON393263 UYJ393263 VIF393263 VSB393263 WBX393263 WLT393263 WVP393263 B458799 JD458799 SZ458799 ACV458799 AMR458799 AWN458799 BGJ458799 BQF458799 CAB458799 CJX458799 CTT458799 DDP458799 DNL458799 DXH458799 EHD458799 EQZ458799 FAV458799 FKR458799 FUN458799 GEJ458799 GOF458799 GYB458799 HHX458799 HRT458799 IBP458799 ILL458799 IVH458799 JFD458799 JOZ458799 JYV458799 KIR458799 KSN458799 LCJ458799 LMF458799 LWB458799 MFX458799 MPT458799 MZP458799 NJL458799 NTH458799 ODD458799 OMZ458799 OWV458799 PGR458799 PQN458799 QAJ458799 QKF458799 QUB458799 RDX458799 RNT458799 RXP458799 SHL458799 SRH458799 TBD458799 TKZ458799 TUV458799 UER458799 UON458799 UYJ458799 VIF458799 VSB458799 WBX458799 WLT458799 WVP458799 B524335 JD524335 SZ524335 ACV524335 AMR524335 AWN524335 BGJ524335 BQF524335 CAB524335 CJX524335 CTT524335 DDP524335 DNL524335 DXH524335 EHD524335 EQZ524335 FAV524335 FKR524335 FUN524335 GEJ524335 GOF524335 GYB524335 HHX524335 HRT524335 IBP524335 ILL524335 IVH524335 JFD524335 JOZ524335 JYV524335 KIR524335 KSN524335 LCJ524335 LMF524335 LWB524335 MFX524335 MPT524335 MZP524335 NJL524335 NTH524335 ODD524335 OMZ524335 OWV524335 PGR524335 PQN524335 QAJ524335 QKF524335 QUB524335 RDX524335 RNT524335 RXP524335 SHL524335 SRH524335 TBD524335 TKZ524335 TUV524335 UER524335 UON524335 UYJ524335 VIF524335 VSB524335 WBX524335 WLT524335 WVP524335 B589871 JD589871 SZ589871 ACV589871 AMR589871 AWN589871 BGJ589871 BQF589871 CAB589871 CJX589871 CTT589871 DDP589871 DNL589871 DXH589871 EHD589871 EQZ589871 FAV589871 FKR589871 FUN589871 GEJ589871 GOF589871 GYB589871 HHX589871 HRT589871 IBP589871 ILL589871 IVH589871 JFD589871 JOZ589871 JYV589871 KIR589871 KSN589871 LCJ589871 LMF589871 LWB589871 MFX589871 MPT589871 MZP589871 NJL589871 NTH589871 ODD589871 OMZ589871 OWV589871 PGR589871 PQN589871 QAJ589871 QKF589871 QUB589871 RDX589871 RNT589871 RXP589871 SHL589871 SRH589871 TBD589871 TKZ589871 TUV589871 UER589871 UON589871 UYJ589871 VIF589871 VSB589871 WBX589871 WLT589871 WVP589871 B655407 JD655407 SZ655407 ACV655407 AMR655407 AWN655407 BGJ655407 BQF655407 CAB655407 CJX655407 CTT655407 DDP655407 DNL655407 DXH655407 EHD655407 EQZ655407 FAV655407 FKR655407 FUN655407 GEJ655407 GOF655407 GYB655407 HHX655407 HRT655407 IBP655407 ILL655407 IVH655407 JFD655407 JOZ655407 JYV655407 KIR655407 KSN655407 LCJ655407 LMF655407 LWB655407 MFX655407 MPT655407 MZP655407 NJL655407 NTH655407 ODD655407 OMZ655407 OWV655407 PGR655407 PQN655407 QAJ655407 QKF655407 QUB655407 RDX655407 RNT655407 RXP655407 SHL655407 SRH655407 TBD655407 TKZ655407 TUV655407 UER655407 UON655407 UYJ655407 VIF655407 VSB655407 WBX655407 WLT655407 WVP655407 B720943 JD720943 SZ720943 ACV720943 AMR720943 AWN720943 BGJ720943 BQF720943 CAB720943 CJX720943 CTT720943 DDP720943 DNL720943 DXH720943 EHD720943 EQZ720943 FAV720943 FKR720943 FUN720943 GEJ720943 GOF720943 GYB720943 HHX720943 HRT720943 IBP720943 ILL720943 IVH720943 JFD720943 JOZ720943 JYV720943 KIR720943 KSN720943 LCJ720943 LMF720943 LWB720943 MFX720943 MPT720943 MZP720943 NJL720943 NTH720943 ODD720943 OMZ720943 OWV720943 PGR720943 PQN720943 QAJ720943 QKF720943 QUB720943 RDX720943 RNT720943 RXP720943 SHL720943 SRH720943 TBD720943 TKZ720943 TUV720943 UER720943 UON720943 UYJ720943 VIF720943 VSB720943 WBX720943 WLT720943 WVP720943 B786479 JD786479 SZ786479 ACV786479 AMR786479 AWN786479 BGJ786479 BQF786479 CAB786479 CJX786479 CTT786479 DDP786479 DNL786479 DXH786479 EHD786479 EQZ786479 FAV786479 FKR786479 FUN786479 GEJ786479 GOF786479 GYB786479 HHX786479 HRT786479 IBP786479 ILL786479 IVH786479 JFD786479 JOZ786479 JYV786479 KIR786479 KSN786479 LCJ786479 LMF786479 LWB786479 MFX786479 MPT786479 MZP786479 NJL786479 NTH786479 ODD786479 OMZ786479 OWV786479 PGR786479 PQN786479 QAJ786479 QKF786479 QUB786479 RDX786479 RNT786479 RXP786479 SHL786479 SRH786479 TBD786479 TKZ786479 TUV786479 UER786479 UON786479 UYJ786479 VIF786479 VSB786479 WBX786479 WLT786479 WVP786479 B852015 JD852015 SZ852015 ACV852015 AMR852015 AWN852015 BGJ852015 BQF852015 CAB852015 CJX852015 CTT852015 DDP852015 DNL852015 DXH852015 EHD852015 EQZ852015 FAV852015 FKR852015 FUN852015 GEJ852015 GOF852015 GYB852015 HHX852015 HRT852015 IBP852015 ILL852015 IVH852015 JFD852015 JOZ852015 JYV852015 KIR852015 KSN852015 LCJ852015 LMF852015 LWB852015 MFX852015 MPT852015 MZP852015 NJL852015 NTH852015 ODD852015 OMZ852015 OWV852015 PGR852015 PQN852015 QAJ852015 QKF852015 QUB852015 RDX852015 RNT852015 RXP852015 SHL852015 SRH852015 TBD852015 TKZ852015 TUV852015 UER852015 UON852015 UYJ852015 VIF852015 VSB852015 WBX852015 WLT852015 WVP852015 B917551 JD917551 SZ917551 ACV917551 AMR917551 AWN917551 BGJ917551 BQF917551 CAB917551 CJX917551 CTT917551 DDP917551 DNL917551 DXH917551 EHD917551 EQZ917551 FAV917551 FKR917551 FUN917551 GEJ917551 GOF917551 GYB917551 HHX917551 HRT917551 IBP917551 ILL917551 IVH917551 JFD917551 JOZ917551 JYV917551 KIR917551 KSN917551 LCJ917551 LMF917551 LWB917551 MFX917551 MPT917551 MZP917551 NJL917551 NTH917551 ODD917551 OMZ917551 OWV917551 PGR917551 PQN917551 QAJ917551 QKF917551 QUB917551 RDX917551 RNT917551 RXP917551 SHL917551 SRH917551 TBD917551 TKZ917551 TUV917551 UER917551 UON917551 UYJ917551 VIF917551 VSB917551 WBX917551 WLT917551 WVP917551 B983087 JD983087 SZ983087 ACV983087 AMR983087 AWN983087 BGJ983087 BQF983087 CAB983087 CJX983087 CTT983087 DDP983087 DNL983087 DXH983087 EHD983087 EQZ983087 FAV983087 FKR983087 FUN983087 GEJ983087 GOF983087 GYB983087 HHX983087 HRT983087 IBP983087 ILL983087 IVH983087 JFD983087 JOZ983087 JYV983087 KIR983087 KSN983087 LCJ983087 LMF983087 LWB983087 MFX983087 MPT983087 MZP983087 NJL983087 NTH983087 ODD983087 OMZ983087 OWV983087 PGR983087 PQN983087 QAJ983087 QKF983087 QUB983087 RDX983087 RNT983087 RXP983087 SHL983087 SRH983087 TBD983087 TKZ983087 TUV983087 UER983087 UON983087 UYJ983087 VIF983087 VSB983087 WBX983087 WLT983087 WVP983087">
      <formula1>0</formula1>
      <formula2>10000</formula2>
    </dataValidation>
    <dataValidation type="textLength" errorStyle="information" allowBlank="1" showInputMessage="1" error="XLBVal:5=16.2282608695652_x000d_&#10;" sqref="B65585 JD65585 SZ65585 ACV65585 AMR65585 AWN65585 BGJ65585 BQF65585 CAB65585 CJX65585 CTT65585 DDP65585 DNL65585 DXH65585 EHD65585 EQZ65585 FAV65585 FKR65585 FUN65585 GEJ65585 GOF65585 GYB65585 HHX65585 HRT65585 IBP65585 ILL65585 IVH65585 JFD65585 JOZ65585 JYV65585 KIR65585 KSN65585 LCJ65585 LMF65585 LWB65585 MFX65585 MPT65585 MZP65585 NJL65585 NTH65585 ODD65585 OMZ65585 OWV65585 PGR65585 PQN65585 QAJ65585 QKF65585 QUB65585 RDX65585 RNT65585 RXP65585 SHL65585 SRH65585 TBD65585 TKZ65585 TUV65585 UER65585 UON65585 UYJ65585 VIF65585 VSB65585 WBX65585 WLT65585 WVP65585 B131121 JD131121 SZ131121 ACV131121 AMR131121 AWN131121 BGJ131121 BQF131121 CAB131121 CJX131121 CTT131121 DDP131121 DNL131121 DXH131121 EHD131121 EQZ131121 FAV131121 FKR131121 FUN131121 GEJ131121 GOF131121 GYB131121 HHX131121 HRT131121 IBP131121 ILL131121 IVH131121 JFD131121 JOZ131121 JYV131121 KIR131121 KSN131121 LCJ131121 LMF131121 LWB131121 MFX131121 MPT131121 MZP131121 NJL131121 NTH131121 ODD131121 OMZ131121 OWV131121 PGR131121 PQN131121 QAJ131121 QKF131121 QUB131121 RDX131121 RNT131121 RXP131121 SHL131121 SRH131121 TBD131121 TKZ131121 TUV131121 UER131121 UON131121 UYJ131121 VIF131121 VSB131121 WBX131121 WLT131121 WVP131121 B196657 JD196657 SZ196657 ACV196657 AMR196657 AWN196657 BGJ196657 BQF196657 CAB196657 CJX196657 CTT196657 DDP196657 DNL196657 DXH196657 EHD196657 EQZ196657 FAV196657 FKR196657 FUN196657 GEJ196657 GOF196657 GYB196657 HHX196657 HRT196657 IBP196657 ILL196657 IVH196657 JFD196657 JOZ196657 JYV196657 KIR196657 KSN196657 LCJ196657 LMF196657 LWB196657 MFX196657 MPT196657 MZP196657 NJL196657 NTH196657 ODD196657 OMZ196657 OWV196657 PGR196657 PQN196657 QAJ196657 QKF196657 QUB196657 RDX196657 RNT196657 RXP196657 SHL196657 SRH196657 TBD196657 TKZ196657 TUV196657 UER196657 UON196657 UYJ196657 VIF196657 VSB196657 WBX196657 WLT196657 WVP196657 B262193 JD262193 SZ262193 ACV262193 AMR262193 AWN262193 BGJ262193 BQF262193 CAB262193 CJX262193 CTT262193 DDP262193 DNL262193 DXH262193 EHD262193 EQZ262193 FAV262193 FKR262193 FUN262193 GEJ262193 GOF262193 GYB262193 HHX262193 HRT262193 IBP262193 ILL262193 IVH262193 JFD262193 JOZ262193 JYV262193 KIR262193 KSN262193 LCJ262193 LMF262193 LWB262193 MFX262193 MPT262193 MZP262193 NJL262193 NTH262193 ODD262193 OMZ262193 OWV262193 PGR262193 PQN262193 QAJ262193 QKF262193 QUB262193 RDX262193 RNT262193 RXP262193 SHL262193 SRH262193 TBD262193 TKZ262193 TUV262193 UER262193 UON262193 UYJ262193 VIF262193 VSB262193 WBX262193 WLT262193 WVP262193 B327729 JD327729 SZ327729 ACV327729 AMR327729 AWN327729 BGJ327729 BQF327729 CAB327729 CJX327729 CTT327729 DDP327729 DNL327729 DXH327729 EHD327729 EQZ327729 FAV327729 FKR327729 FUN327729 GEJ327729 GOF327729 GYB327729 HHX327729 HRT327729 IBP327729 ILL327729 IVH327729 JFD327729 JOZ327729 JYV327729 KIR327729 KSN327729 LCJ327729 LMF327729 LWB327729 MFX327729 MPT327729 MZP327729 NJL327729 NTH327729 ODD327729 OMZ327729 OWV327729 PGR327729 PQN327729 QAJ327729 QKF327729 QUB327729 RDX327729 RNT327729 RXP327729 SHL327729 SRH327729 TBD327729 TKZ327729 TUV327729 UER327729 UON327729 UYJ327729 VIF327729 VSB327729 WBX327729 WLT327729 WVP327729 B393265 JD393265 SZ393265 ACV393265 AMR393265 AWN393265 BGJ393265 BQF393265 CAB393265 CJX393265 CTT393265 DDP393265 DNL393265 DXH393265 EHD393265 EQZ393265 FAV393265 FKR393265 FUN393265 GEJ393265 GOF393265 GYB393265 HHX393265 HRT393265 IBP393265 ILL393265 IVH393265 JFD393265 JOZ393265 JYV393265 KIR393265 KSN393265 LCJ393265 LMF393265 LWB393265 MFX393265 MPT393265 MZP393265 NJL393265 NTH393265 ODD393265 OMZ393265 OWV393265 PGR393265 PQN393265 QAJ393265 QKF393265 QUB393265 RDX393265 RNT393265 RXP393265 SHL393265 SRH393265 TBD393265 TKZ393265 TUV393265 UER393265 UON393265 UYJ393265 VIF393265 VSB393265 WBX393265 WLT393265 WVP393265 B458801 JD458801 SZ458801 ACV458801 AMR458801 AWN458801 BGJ458801 BQF458801 CAB458801 CJX458801 CTT458801 DDP458801 DNL458801 DXH458801 EHD458801 EQZ458801 FAV458801 FKR458801 FUN458801 GEJ458801 GOF458801 GYB458801 HHX458801 HRT458801 IBP458801 ILL458801 IVH458801 JFD458801 JOZ458801 JYV458801 KIR458801 KSN458801 LCJ458801 LMF458801 LWB458801 MFX458801 MPT458801 MZP458801 NJL458801 NTH458801 ODD458801 OMZ458801 OWV458801 PGR458801 PQN458801 QAJ458801 QKF458801 QUB458801 RDX458801 RNT458801 RXP458801 SHL458801 SRH458801 TBD458801 TKZ458801 TUV458801 UER458801 UON458801 UYJ458801 VIF458801 VSB458801 WBX458801 WLT458801 WVP458801 B524337 JD524337 SZ524337 ACV524337 AMR524337 AWN524337 BGJ524337 BQF524337 CAB524337 CJX524337 CTT524337 DDP524337 DNL524337 DXH524337 EHD524337 EQZ524337 FAV524337 FKR524337 FUN524337 GEJ524337 GOF524337 GYB524337 HHX524337 HRT524337 IBP524337 ILL524337 IVH524337 JFD524337 JOZ524337 JYV524337 KIR524337 KSN524337 LCJ524337 LMF524337 LWB524337 MFX524337 MPT524337 MZP524337 NJL524337 NTH524337 ODD524337 OMZ524337 OWV524337 PGR524337 PQN524337 QAJ524337 QKF524337 QUB524337 RDX524337 RNT524337 RXP524337 SHL524337 SRH524337 TBD524337 TKZ524337 TUV524337 UER524337 UON524337 UYJ524337 VIF524337 VSB524337 WBX524337 WLT524337 WVP524337 B589873 JD589873 SZ589873 ACV589873 AMR589873 AWN589873 BGJ589873 BQF589873 CAB589873 CJX589873 CTT589873 DDP589873 DNL589873 DXH589873 EHD589873 EQZ589873 FAV589873 FKR589873 FUN589873 GEJ589873 GOF589873 GYB589873 HHX589873 HRT589873 IBP589873 ILL589873 IVH589873 JFD589873 JOZ589873 JYV589873 KIR589873 KSN589873 LCJ589873 LMF589873 LWB589873 MFX589873 MPT589873 MZP589873 NJL589873 NTH589873 ODD589873 OMZ589873 OWV589873 PGR589873 PQN589873 QAJ589873 QKF589873 QUB589873 RDX589873 RNT589873 RXP589873 SHL589873 SRH589873 TBD589873 TKZ589873 TUV589873 UER589873 UON589873 UYJ589873 VIF589873 VSB589873 WBX589873 WLT589873 WVP589873 B655409 JD655409 SZ655409 ACV655409 AMR655409 AWN655409 BGJ655409 BQF655409 CAB655409 CJX655409 CTT655409 DDP655409 DNL655409 DXH655409 EHD655409 EQZ655409 FAV655409 FKR655409 FUN655409 GEJ655409 GOF655409 GYB655409 HHX655409 HRT655409 IBP655409 ILL655409 IVH655409 JFD655409 JOZ655409 JYV655409 KIR655409 KSN655409 LCJ655409 LMF655409 LWB655409 MFX655409 MPT655409 MZP655409 NJL655409 NTH655409 ODD655409 OMZ655409 OWV655409 PGR655409 PQN655409 QAJ655409 QKF655409 QUB655409 RDX655409 RNT655409 RXP655409 SHL655409 SRH655409 TBD655409 TKZ655409 TUV655409 UER655409 UON655409 UYJ655409 VIF655409 VSB655409 WBX655409 WLT655409 WVP655409 B720945 JD720945 SZ720945 ACV720945 AMR720945 AWN720945 BGJ720945 BQF720945 CAB720945 CJX720945 CTT720945 DDP720945 DNL720945 DXH720945 EHD720945 EQZ720945 FAV720945 FKR720945 FUN720945 GEJ720945 GOF720945 GYB720945 HHX720945 HRT720945 IBP720945 ILL720945 IVH720945 JFD720945 JOZ720945 JYV720945 KIR720945 KSN720945 LCJ720945 LMF720945 LWB720945 MFX720945 MPT720945 MZP720945 NJL720945 NTH720945 ODD720945 OMZ720945 OWV720945 PGR720945 PQN720945 QAJ720945 QKF720945 QUB720945 RDX720945 RNT720945 RXP720945 SHL720945 SRH720945 TBD720945 TKZ720945 TUV720945 UER720945 UON720945 UYJ720945 VIF720945 VSB720945 WBX720945 WLT720945 WVP720945 B786481 JD786481 SZ786481 ACV786481 AMR786481 AWN786481 BGJ786481 BQF786481 CAB786481 CJX786481 CTT786481 DDP786481 DNL786481 DXH786481 EHD786481 EQZ786481 FAV786481 FKR786481 FUN786481 GEJ786481 GOF786481 GYB786481 HHX786481 HRT786481 IBP786481 ILL786481 IVH786481 JFD786481 JOZ786481 JYV786481 KIR786481 KSN786481 LCJ786481 LMF786481 LWB786481 MFX786481 MPT786481 MZP786481 NJL786481 NTH786481 ODD786481 OMZ786481 OWV786481 PGR786481 PQN786481 QAJ786481 QKF786481 QUB786481 RDX786481 RNT786481 RXP786481 SHL786481 SRH786481 TBD786481 TKZ786481 TUV786481 UER786481 UON786481 UYJ786481 VIF786481 VSB786481 WBX786481 WLT786481 WVP786481 B852017 JD852017 SZ852017 ACV852017 AMR852017 AWN852017 BGJ852017 BQF852017 CAB852017 CJX852017 CTT852017 DDP852017 DNL852017 DXH852017 EHD852017 EQZ852017 FAV852017 FKR852017 FUN852017 GEJ852017 GOF852017 GYB852017 HHX852017 HRT852017 IBP852017 ILL852017 IVH852017 JFD852017 JOZ852017 JYV852017 KIR852017 KSN852017 LCJ852017 LMF852017 LWB852017 MFX852017 MPT852017 MZP852017 NJL852017 NTH852017 ODD852017 OMZ852017 OWV852017 PGR852017 PQN852017 QAJ852017 QKF852017 QUB852017 RDX852017 RNT852017 RXP852017 SHL852017 SRH852017 TBD852017 TKZ852017 TUV852017 UER852017 UON852017 UYJ852017 VIF852017 VSB852017 WBX852017 WLT852017 WVP852017 B917553 JD917553 SZ917553 ACV917553 AMR917553 AWN917553 BGJ917553 BQF917553 CAB917553 CJX917553 CTT917553 DDP917553 DNL917553 DXH917553 EHD917553 EQZ917553 FAV917553 FKR917553 FUN917553 GEJ917553 GOF917553 GYB917553 HHX917553 HRT917553 IBP917553 ILL917553 IVH917553 JFD917553 JOZ917553 JYV917553 KIR917553 KSN917553 LCJ917553 LMF917553 LWB917553 MFX917553 MPT917553 MZP917553 NJL917553 NTH917553 ODD917553 OMZ917553 OWV917553 PGR917553 PQN917553 QAJ917553 QKF917553 QUB917553 RDX917553 RNT917553 RXP917553 SHL917553 SRH917553 TBD917553 TKZ917553 TUV917553 UER917553 UON917553 UYJ917553 VIF917553 VSB917553 WBX917553 WLT917553 WVP917553 B983089 JD983089 SZ983089 ACV983089 AMR983089 AWN983089 BGJ983089 BQF983089 CAB983089 CJX983089 CTT983089 DDP983089 DNL983089 DXH983089 EHD983089 EQZ983089 FAV983089 FKR983089 FUN983089 GEJ983089 GOF983089 GYB983089 HHX983089 HRT983089 IBP983089 ILL983089 IVH983089 JFD983089 JOZ983089 JYV983089 KIR983089 KSN983089 LCJ983089 LMF983089 LWB983089 MFX983089 MPT983089 MZP983089 NJL983089 NTH983089 ODD983089 OMZ983089 OWV983089 PGR983089 PQN983089 QAJ983089 QKF983089 QUB983089 RDX983089 RNT983089 RXP983089 SHL983089 SRH983089 TBD983089 TKZ983089 TUV983089 UER983089 UON983089 UYJ983089 VIF983089 VSB983089 WBX983089 WLT983089 WVP983089">
      <formula1>0</formula1>
      <formula2>10000</formula2>
    </dataValidation>
    <dataValidation type="textLength" errorStyle="information" allowBlank="1" showInputMessage="1" error="XLBVal:5=4.48215143268769E-02_x000d_&#10;" sqref="C65580 JE65580 TA65580 ACW65580 AMS65580 AWO65580 BGK65580 BQG65580 CAC65580 CJY65580 CTU65580 DDQ65580 DNM65580 DXI65580 EHE65580 ERA65580 FAW65580 FKS65580 FUO65580 GEK65580 GOG65580 GYC65580 HHY65580 HRU65580 IBQ65580 ILM65580 IVI65580 JFE65580 JPA65580 JYW65580 KIS65580 KSO65580 LCK65580 LMG65580 LWC65580 MFY65580 MPU65580 MZQ65580 NJM65580 NTI65580 ODE65580 ONA65580 OWW65580 PGS65580 PQO65580 QAK65580 QKG65580 QUC65580 RDY65580 RNU65580 RXQ65580 SHM65580 SRI65580 TBE65580 TLA65580 TUW65580 UES65580 UOO65580 UYK65580 VIG65580 VSC65580 WBY65580 WLU65580 WVQ65580 C131116 JE131116 TA131116 ACW131116 AMS131116 AWO131116 BGK131116 BQG131116 CAC131116 CJY131116 CTU131116 DDQ131116 DNM131116 DXI131116 EHE131116 ERA131116 FAW131116 FKS131116 FUO131116 GEK131116 GOG131116 GYC131116 HHY131116 HRU131116 IBQ131116 ILM131116 IVI131116 JFE131116 JPA131116 JYW131116 KIS131116 KSO131116 LCK131116 LMG131116 LWC131116 MFY131116 MPU131116 MZQ131116 NJM131116 NTI131116 ODE131116 ONA131116 OWW131116 PGS131116 PQO131116 QAK131116 QKG131116 QUC131116 RDY131116 RNU131116 RXQ131116 SHM131116 SRI131116 TBE131116 TLA131116 TUW131116 UES131116 UOO131116 UYK131116 VIG131116 VSC131116 WBY131116 WLU131116 WVQ131116 C196652 JE196652 TA196652 ACW196652 AMS196652 AWO196652 BGK196652 BQG196652 CAC196652 CJY196652 CTU196652 DDQ196652 DNM196652 DXI196652 EHE196652 ERA196652 FAW196652 FKS196652 FUO196652 GEK196652 GOG196652 GYC196652 HHY196652 HRU196652 IBQ196652 ILM196652 IVI196652 JFE196652 JPA196652 JYW196652 KIS196652 KSO196652 LCK196652 LMG196652 LWC196652 MFY196652 MPU196652 MZQ196652 NJM196652 NTI196652 ODE196652 ONA196652 OWW196652 PGS196652 PQO196652 QAK196652 QKG196652 QUC196652 RDY196652 RNU196652 RXQ196652 SHM196652 SRI196652 TBE196652 TLA196652 TUW196652 UES196652 UOO196652 UYK196652 VIG196652 VSC196652 WBY196652 WLU196652 WVQ196652 C262188 JE262188 TA262188 ACW262188 AMS262188 AWO262188 BGK262188 BQG262188 CAC262188 CJY262188 CTU262188 DDQ262188 DNM262188 DXI262188 EHE262188 ERA262188 FAW262188 FKS262188 FUO262188 GEK262188 GOG262188 GYC262188 HHY262188 HRU262188 IBQ262188 ILM262188 IVI262188 JFE262188 JPA262188 JYW262188 KIS262188 KSO262188 LCK262188 LMG262188 LWC262188 MFY262188 MPU262188 MZQ262188 NJM262188 NTI262188 ODE262188 ONA262188 OWW262188 PGS262188 PQO262188 QAK262188 QKG262188 QUC262188 RDY262188 RNU262188 RXQ262188 SHM262188 SRI262188 TBE262188 TLA262188 TUW262188 UES262188 UOO262188 UYK262188 VIG262188 VSC262188 WBY262188 WLU262188 WVQ262188 C327724 JE327724 TA327724 ACW327724 AMS327724 AWO327724 BGK327724 BQG327724 CAC327724 CJY327724 CTU327724 DDQ327724 DNM327724 DXI327724 EHE327724 ERA327724 FAW327724 FKS327724 FUO327724 GEK327724 GOG327724 GYC327724 HHY327724 HRU327724 IBQ327724 ILM327724 IVI327724 JFE327724 JPA327724 JYW327724 KIS327724 KSO327724 LCK327724 LMG327724 LWC327724 MFY327724 MPU327724 MZQ327724 NJM327724 NTI327724 ODE327724 ONA327724 OWW327724 PGS327724 PQO327724 QAK327724 QKG327724 QUC327724 RDY327724 RNU327724 RXQ327724 SHM327724 SRI327724 TBE327724 TLA327724 TUW327724 UES327724 UOO327724 UYK327724 VIG327724 VSC327724 WBY327724 WLU327724 WVQ327724 C393260 JE393260 TA393260 ACW393260 AMS393260 AWO393260 BGK393260 BQG393260 CAC393260 CJY393260 CTU393260 DDQ393260 DNM393260 DXI393260 EHE393260 ERA393260 FAW393260 FKS393260 FUO393260 GEK393260 GOG393260 GYC393260 HHY393260 HRU393260 IBQ393260 ILM393260 IVI393260 JFE393260 JPA393260 JYW393260 KIS393260 KSO393260 LCK393260 LMG393260 LWC393260 MFY393260 MPU393260 MZQ393260 NJM393260 NTI393260 ODE393260 ONA393260 OWW393260 PGS393260 PQO393260 QAK393260 QKG393260 QUC393260 RDY393260 RNU393260 RXQ393260 SHM393260 SRI393260 TBE393260 TLA393260 TUW393260 UES393260 UOO393260 UYK393260 VIG393260 VSC393260 WBY393260 WLU393260 WVQ393260 C458796 JE458796 TA458796 ACW458796 AMS458796 AWO458796 BGK458796 BQG458796 CAC458796 CJY458796 CTU458796 DDQ458796 DNM458796 DXI458796 EHE458796 ERA458796 FAW458796 FKS458796 FUO458796 GEK458796 GOG458796 GYC458796 HHY458796 HRU458796 IBQ458796 ILM458796 IVI458796 JFE458796 JPA458796 JYW458796 KIS458796 KSO458796 LCK458796 LMG458796 LWC458796 MFY458796 MPU458796 MZQ458796 NJM458796 NTI458796 ODE458796 ONA458796 OWW458796 PGS458796 PQO458796 QAK458796 QKG458796 QUC458796 RDY458796 RNU458796 RXQ458796 SHM458796 SRI458796 TBE458796 TLA458796 TUW458796 UES458796 UOO458796 UYK458796 VIG458796 VSC458796 WBY458796 WLU458796 WVQ458796 C524332 JE524332 TA524332 ACW524332 AMS524332 AWO524332 BGK524332 BQG524332 CAC524332 CJY524332 CTU524332 DDQ524332 DNM524332 DXI524332 EHE524332 ERA524332 FAW524332 FKS524332 FUO524332 GEK524332 GOG524332 GYC524332 HHY524332 HRU524332 IBQ524332 ILM524332 IVI524332 JFE524332 JPA524332 JYW524332 KIS524332 KSO524332 LCK524332 LMG524332 LWC524332 MFY524332 MPU524332 MZQ524332 NJM524332 NTI524332 ODE524332 ONA524332 OWW524332 PGS524332 PQO524332 QAK524332 QKG524332 QUC524332 RDY524332 RNU524332 RXQ524332 SHM524332 SRI524332 TBE524332 TLA524332 TUW524332 UES524332 UOO524332 UYK524332 VIG524332 VSC524332 WBY524332 WLU524332 WVQ524332 C589868 JE589868 TA589868 ACW589868 AMS589868 AWO589868 BGK589868 BQG589868 CAC589868 CJY589868 CTU589868 DDQ589868 DNM589868 DXI589868 EHE589868 ERA589868 FAW589868 FKS589868 FUO589868 GEK589868 GOG589868 GYC589868 HHY589868 HRU589868 IBQ589868 ILM589868 IVI589868 JFE589868 JPA589868 JYW589868 KIS589868 KSO589868 LCK589868 LMG589868 LWC589868 MFY589868 MPU589868 MZQ589868 NJM589868 NTI589868 ODE589868 ONA589868 OWW589868 PGS589868 PQO589868 QAK589868 QKG589868 QUC589868 RDY589868 RNU589868 RXQ589868 SHM589868 SRI589868 TBE589868 TLA589868 TUW589868 UES589868 UOO589868 UYK589868 VIG589868 VSC589868 WBY589868 WLU589868 WVQ589868 C655404 JE655404 TA655404 ACW655404 AMS655404 AWO655404 BGK655404 BQG655404 CAC655404 CJY655404 CTU655404 DDQ655404 DNM655404 DXI655404 EHE655404 ERA655404 FAW655404 FKS655404 FUO655404 GEK655404 GOG655404 GYC655404 HHY655404 HRU655404 IBQ655404 ILM655404 IVI655404 JFE655404 JPA655404 JYW655404 KIS655404 KSO655404 LCK655404 LMG655404 LWC655404 MFY655404 MPU655404 MZQ655404 NJM655404 NTI655404 ODE655404 ONA655404 OWW655404 PGS655404 PQO655404 QAK655404 QKG655404 QUC655404 RDY655404 RNU655404 RXQ655404 SHM655404 SRI655404 TBE655404 TLA655404 TUW655404 UES655404 UOO655404 UYK655404 VIG655404 VSC655404 WBY655404 WLU655404 WVQ655404 C720940 JE720940 TA720940 ACW720940 AMS720940 AWO720940 BGK720940 BQG720940 CAC720940 CJY720940 CTU720940 DDQ720940 DNM720940 DXI720940 EHE720940 ERA720940 FAW720940 FKS720940 FUO720940 GEK720940 GOG720940 GYC720940 HHY720940 HRU720940 IBQ720940 ILM720940 IVI720940 JFE720940 JPA720940 JYW720940 KIS720940 KSO720940 LCK720940 LMG720940 LWC720940 MFY720940 MPU720940 MZQ720940 NJM720940 NTI720940 ODE720940 ONA720940 OWW720940 PGS720940 PQO720940 QAK720940 QKG720940 QUC720940 RDY720940 RNU720940 RXQ720940 SHM720940 SRI720940 TBE720940 TLA720940 TUW720940 UES720940 UOO720940 UYK720940 VIG720940 VSC720940 WBY720940 WLU720940 WVQ720940 C786476 JE786476 TA786476 ACW786476 AMS786476 AWO786476 BGK786476 BQG786476 CAC786476 CJY786476 CTU786476 DDQ786476 DNM786476 DXI786476 EHE786476 ERA786476 FAW786476 FKS786476 FUO786476 GEK786476 GOG786476 GYC786476 HHY786476 HRU786476 IBQ786476 ILM786476 IVI786476 JFE786476 JPA786476 JYW786476 KIS786476 KSO786476 LCK786476 LMG786476 LWC786476 MFY786476 MPU786476 MZQ786476 NJM786476 NTI786476 ODE786476 ONA786476 OWW786476 PGS786476 PQO786476 QAK786476 QKG786476 QUC786476 RDY786476 RNU786476 RXQ786476 SHM786476 SRI786476 TBE786476 TLA786476 TUW786476 UES786476 UOO786476 UYK786476 VIG786476 VSC786476 WBY786476 WLU786476 WVQ786476 C852012 JE852012 TA852012 ACW852012 AMS852012 AWO852012 BGK852012 BQG852012 CAC852012 CJY852012 CTU852012 DDQ852012 DNM852012 DXI852012 EHE852012 ERA852012 FAW852012 FKS852012 FUO852012 GEK852012 GOG852012 GYC852012 HHY852012 HRU852012 IBQ852012 ILM852012 IVI852012 JFE852012 JPA852012 JYW852012 KIS852012 KSO852012 LCK852012 LMG852012 LWC852012 MFY852012 MPU852012 MZQ852012 NJM852012 NTI852012 ODE852012 ONA852012 OWW852012 PGS852012 PQO852012 QAK852012 QKG852012 QUC852012 RDY852012 RNU852012 RXQ852012 SHM852012 SRI852012 TBE852012 TLA852012 TUW852012 UES852012 UOO852012 UYK852012 VIG852012 VSC852012 WBY852012 WLU852012 WVQ852012 C917548 JE917548 TA917548 ACW917548 AMS917548 AWO917548 BGK917548 BQG917548 CAC917548 CJY917548 CTU917548 DDQ917548 DNM917548 DXI917548 EHE917548 ERA917548 FAW917548 FKS917548 FUO917548 GEK917548 GOG917548 GYC917548 HHY917548 HRU917548 IBQ917548 ILM917548 IVI917548 JFE917548 JPA917548 JYW917548 KIS917548 KSO917548 LCK917548 LMG917548 LWC917548 MFY917548 MPU917548 MZQ917548 NJM917548 NTI917548 ODE917548 ONA917548 OWW917548 PGS917548 PQO917548 QAK917548 QKG917548 QUC917548 RDY917548 RNU917548 RXQ917548 SHM917548 SRI917548 TBE917548 TLA917548 TUW917548 UES917548 UOO917548 UYK917548 VIG917548 VSC917548 WBY917548 WLU917548 WVQ917548 C983084 JE983084 TA983084 ACW983084 AMS983084 AWO983084 BGK983084 BQG983084 CAC983084 CJY983084 CTU983084 DDQ983084 DNM983084 DXI983084 EHE983084 ERA983084 FAW983084 FKS983084 FUO983084 GEK983084 GOG983084 GYC983084 HHY983084 HRU983084 IBQ983084 ILM983084 IVI983084 JFE983084 JPA983084 JYW983084 KIS983084 KSO983084 LCK983084 LMG983084 LWC983084 MFY983084 MPU983084 MZQ983084 NJM983084 NTI983084 ODE983084 ONA983084 OWW983084 PGS983084 PQO983084 QAK983084 QKG983084 QUC983084 RDY983084 RNU983084 RXQ983084 SHM983084 SRI983084 TBE983084 TLA983084 TUW983084 UES983084 UOO983084 UYK983084 VIG983084 VSC983084 WBY983084 WLU983084 WVQ983084">
      <formula1>0</formula1>
      <formula2>10000</formula2>
    </dataValidation>
    <dataValidation type="textLength" errorStyle="information" allowBlank="1" showInputMessage="1" error="XLBVal:5=1400_x000d_&#10;" sqref="B65580 JD65580 SZ65580 ACV65580 AMR65580 AWN65580 BGJ65580 BQF65580 CAB65580 CJX65580 CTT65580 DDP65580 DNL65580 DXH65580 EHD65580 EQZ65580 FAV65580 FKR65580 FUN65580 GEJ65580 GOF65580 GYB65580 HHX65580 HRT65580 IBP65580 ILL65580 IVH65580 JFD65580 JOZ65580 JYV65580 KIR65580 KSN65580 LCJ65580 LMF65580 LWB65580 MFX65580 MPT65580 MZP65580 NJL65580 NTH65580 ODD65580 OMZ65580 OWV65580 PGR65580 PQN65580 QAJ65580 QKF65580 QUB65580 RDX65580 RNT65580 RXP65580 SHL65580 SRH65580 TBD65580 TKZ65580 TUV65580 UER65580 UON65580 UYJ65580 VIF65580 VSB65580 WBX65580 WLT65580 WVP65580 B131116 JD131116 SZ131116 ACV131116 AMR131116 AWN131116 BGJ131116 BQF131116 CAB131116 CJX131116 CTT131116 DDP131116 DNL131116 DXH131116 EHD131116 EQZ131116 FAV131116 FKR131116 FUN131116 GEJ131116 GOF131116 GYB131116 HHX131116 HRT131116 IBP131116 ILL131116 IVH131116 JFD131116 JOZ131116 JYV131116 KIR131116 KSN131116 LCJ131116 LMF131116 LWB131116 MFX131116 MPT131116 MZP131116 NJL131116 NTH131116 ODD131116 OMZ131116 OWV131116 PGR131116 PQN131116 QAJ131116 QKF131116 QUB131116 RDX131116 RNT131116 RXP131116 SHL131116 SRH131116 TBD131116 TKZ131116 TUV131116 UER131116 UON131116 UYJ131116 VIF131116 VSB131116 WBX131116 WLT131116 WVP131116 B196652 JD196652 SZ196652 ACV196652 AMR196652 AWN196652 BGJ196652 BQF196652 CAB196652 CJX196652 CTT196652 DDP196652 DNL196652 DXH196652 EHD196652 EQZ196652 FAV196652 FKR196652 FUN196652 GEJ196652 GOF196652 GYB196652 HHX196652 HRT196652 IBP196652 ILL196652 IVH196652 JFD196652 JOZ196652 JYV196652 KIR196652 KSN196652 LCJ196652 LMF196652 LWB196652 MFX196652 MPT196652 MZP196652 NJL196652 NTH196652 ODD196652 OMZ196652 OWV196652 PGR196652 PQN196652 QAJ196652 QKF196652 QUB196652 RDX196652 RNT196652 RXP196652 SHL196652 SRH196652 TBD196652 TKZ196652 TUV196652 UER196652 UON196652 UYJ196652 VIF196652 VSB196652 WBX196652 WLT196652 WVP196652 B262188 JD262188 SZ262188 ACV262188 AMR262188 AWN262188 BGJ262188 BQF262188 CAB262188 CJX262188 CTT262188 DDP262188 DNL262188 DXH262188 EHD262188 EQZ262188 FAV262188 FKR262188 FUN262188 GEJ262188 GOF262188 GYB262188 HHX262188 HRT262188 IBP262188 ILL262188 IVH262188 JFD262188 JOZ262188 JYV262188 KIR262188 KSN262188 LCJ262188 LMF262188 LWB262188 MFX262188 MPT262188 MZP262188 NJL262188 NTH262188 ODD262188 OMZ262188 OWV262188 PGR262188 PQN262188 QAJ262188 QKF262188 QUB262188 RDX262188 RNT262188 RXP262188 SHL262188 SRH262188 TBD262188 TKZ262188 TUV262188 UER262188 UON262188 UYJ262188 VIF262188 VSB262188 WBX262188 WLT262188 WVP262188 B327724 JD327724 SZ327724 ACV327724 AMR327724 AWN327724 BGJ327724 BQF327724 CAB327724 CJX327724 CTT327724 DDP327724 DNL327724 DXH327724 EHD327724 EQZ327724 FAV327724 FKR327724 FUN327724 GEJ327724 GOF327724 GYB327724 HHX327724 HRT327724 IBP327724 ILL327724 IVH327724 JFD327724 JOZ327724 JYV327724 KIR327724 KSN327724 LCJ327724 LMF327724 LWB327724 MFX327724 MPT327724 MZP327724 NJL327724 NTH327724 ODD327724 OMZ327724 OWV327724 PGR327724 PQN327724 QAJ327724 QKF327724 QUB327724 RDX327724 RNT327724 RXP327724 SHL327724 SRH327724 TBD327724 TKZ327724 TUV327724 UER327724 UON327724 UYJ327724 VIF327724 VSB327724 WBX327724 WLT327724 WVP327724 B393260 JD393260 SZ393260 ACV393260 AMR393260 AWN393260 BGJ393260 BQF393260 CAB393260 CJX393260 CTT393260 DDP393260 DNL393260 DXH393260 EHD393260 EQZ393260 FAV393260 FKR393260 FUN393260 GEJ393260 GOF393260 GYB393260 HHX393260 HRT393260 IBP393260 ILL393260 IVH393260 JFD393260 JOZ393260 JYV393260 KIR393260 KSN393260 LCJ393260 LMF393260 LWB393260 MFX393260 MPT393260 MZP393260 NJL393260 NTH393260 ODD393260 OMZ393260 OWV393260 PGR393260 PQN393260 QAJ393260 QKF393260 QUB393260 RDX393260 RNT393260 RXP393260 SHL393260 SRH393260 TBD393260 TKZ393260 TUV393260 UER393260 UON393260 UYJ393260 VIF393260 VSB393260 WBX393260 WLT393260 WVP393260 B458796 JD458796 SZ458796 ACV458796 AMR458796 AWN458796 BGJ458796 BQF458796 CAB458796 CJX458796 CTT458796 DDP458796 DNL458796 DXH458796 EHD458796 EQZ458796 FAV458796 FKR458796 FUN458796 GEJ458796 GOF458796 GYB458796 HHX458796 HRT458796 IBP458796 ILL458796 IVH458796 JFD458796 JOZ458796 JYV458796 KIR458796 KSN458796 LCJ458796 LMF458796 LWB458796 MFX458796 MPT458796 MZP458796 NJL458796 NTH458796 ODD458796 OMZ458796 OWV458796 PGR458796 PQN458796 QAJ458796 QKF458796 QUB458796 RDX458796 RNT458796 RXP458796 SHL458796 SRH458796 TBD458796 TKZ458796 TUV458796 UER458796 UON458796 UYJ458796 VIF458796 VSB458796 WBX458796 WLT458796 WVP458796 B524332 JD524332 SZ524332 ACV524332 AMR524332 AWN524332 BGJ524332 BQF524332 CAB524332 CJX524332 CTT524332 DDP524332 DNL524332 DXH524332 EHD524332 EQZ524332 FAV524332 FKR524332 FUN524332 GEJ524332 GOF524332 GYB524332 HHX524332 HRT524332 IBP524332 ILL524332 IVH524332 JFD524332 JOZ524332 JYV524332 KIR524332 KSN524332 LCJ524332 LMF524332 LWB524332 MFX524332 MPT524332 MZP524332 NJL524332 NTH524332 ODD524332 OMZ524332 OWV524332 PGR524332 PQN524332 QAJ524332 QKF524332 QUB524332 RDX524332 RNT524332 RXP524332 SHL524332 SRH524332 TBD524332 TKZ524332 TUV524332 UER524332 UON524332 UYJ524332 VIF524332 VSB524332 WBX524332 WLT524332 WVP524332 B589868 JD589868 SZ589868 ACV589868 AMR589868 AWN589868 BGJ589868 BQF589868 CAB589868 CJX589868 CTT589868 DDP589868 DNL589868 DXH589868 EHD589868 EQZ589868 FAV589868 FKR589868 FUN589868 GEJ589868 GOF589868 GYB589868 HHX589868 HRT589868 IBP589868 ILL589868 IVH589868 JFD589868 JOZ589868 JYV589868 KIR589868 KSN589868 LCJ589868 LMF589868 LWB589868 MFX589868 MPT589868 MZP589868 NJL589868 NTH589868 ODD589868 OMZ589868 OWV589868 PGR589868 PQN589868 QAJ589868 QKF589868 QUB589868 RDX589868 RNT589868 RXP589868 SHL589868 SRH589868 TBD589868 TKZ589868 TUV589868 UER589868 UON589868 UYJ589868 VIF589868 VSB589868 WBX589868 WLT589868 WVP589868 B655404 JD655404 SZ655404 ACV655404 AMR655404 AWN655404 BGJ655404 BQF655404 CAB655404 CJX655404 CTT655404 DDP655404 DNL655404 DXH655404 EHD655404 EQZ655404 FAV655404 FKR655404 FUN655404 GEJ655404 GOF655404 GYB655404 HHX655404 HRT655404 IBP655404 ILL655404 IVH655404 JFD655404 JOZ655404 JYV655404 KIR655404 KSN655404 LCJ655404 LMF655404 LWB655404 MFX655404 MPT655404 MZP655404 NJL655404 NTH655404 ODD655404 OMZ655404 OWV655404 PGR655404 PQN655404 QAJ655404 QKF655404 QUB655404 RDX655404 RNT655404 RXP655404 SHL655404 SRH655404 TBD655404 TKZ655404 TUV655404 UER655404 UON655404 UYJ655404 VIF655404 VSB655404 WBX655404 WLT655404 WVP655404 B720940 JD720940 SZ720940 ACV720940 AMR720940 AWN720940 BGJ720940 BQF720940 CAB720940 CJX720940 CTT720940 DDP720940 DNL720940 DXH720940 EHD720940 EQZ720940 FAV720940 FKR720940 FUN720940 GEJ720940 GOF720940 GYB720940 HHX720940 HRT720940 IBP720940 ILL720940 IVH720940 JFD720940 JOZ720940 JYV720940 KIR720940 KSN720940 LCJ720940 LMF720940 LWB720940 MFX720940 MPT720940 MZP720940 NJL720940 NTH720940 ODD720940 OMZ720940 OWV720940 PGR720940 PQN720940 QAJ720940 QKF720940 QUB720940 RDX720940 RNT720940 RXP720940 SHL720940 SRH720940 TBD720940 TKZ720940 TUV720940 UER720940 UON720940 UYJ720940 VIF720940 VSB720940 WBX720940 WLT720940 WVP720940 B786476 JD786476 SZ786476 ACV786476 AMR786476 AWN786476 BGJ786476 BQF786476 CAB786476 CJX786476 CTT786476 DDP786476 DNL786476 DXH786476 EHD786476 EQZ786476 FAV786476 FKR786476 FUN786476 GEJ786476 GOF786476 GYB786476 HHX786476 HRT786476 IBP786476 ILL786476 IVH786476 JFD786476 JOZ786476 JYV786476 KIR786476 KSN786476 LCJ786476 LMF786476 LWB786476 MFX786476 MPT786476 MZP786476 NJL786476 NTH786476 ODD786476 OMZ786476 OWV786476 PGR786476 PQN786476 QAJ786476 QKF786476 QUB786476 RDX786476 RNT786476 RXP786476 SHL786476 SRH786476 TBD786476 TKZ786476 TUV786476 UER786476 UON786476 UYJ786476 VIF786476 VSB786476 WBX786476 WLT786476 WVP786476 B852012 JD852012 SZ852012 ACV852012 AMR852012 AWN852012 BGJ852012 BQF852012 CAB852012 CJX852012 CTT852012 DDP852012 DNL852012 DXH852012 EHD852012 EQZ852012 FAV852012 FKR852012 FUN852012 GEJ852012 GOF852012 GYB852012 HHX852012 HRT852012 IBP852012 ILL852012 IVH852012 JFD852012 JOZ852012 JYV852012 KIR852012 KSN852012 LCJ852012 LMF852012 LWB852012 MFX852012 MPT852012 MZP852012 NJL852012 NTH852012 ODD852012 OMZ852012 OWV852012 PGR852012 PQN852012 QAJ852012 QKF852012 QUB852012 RDX852012 RNT852012 RXP852012 SHL852012 SRH852012 TBD852012 TKZ852012 TUV852012 UER852012 UON852012 UYJ852012 VIF852012 VSB852012 WBX852012 WLT852012 WVP852012 B917548 JD917548 SZ917548 ACV917548 AMR917548 AWN917548 BGJ917548 BQF917548 CAB917548 CJX917548 CTT917548 DDP917548 DNL917548 DXH917548 EHD917548 EQZ917548 FAV917548 FKR917548 FUN917548 GEJ917548 GOF917548 GYB917548 HHX917548 HRT917548 IBP917548 ILL917548 IVH917548 JFD917548 JOZ917548 JYV917548 KIR917548 KSN917548 LCJ917548 LMF917548 LWB917548 MFX917548 MPT917548 MZP917548 NJL917548 NTH917548 ODD917548 OMZ917548 OWV917548 PGR917548 PQN917548 QAJ917548 QKF917548 QUB917548 RDX917548 RNT917548 RXP917548 SHL917548 SRH917548 TBD917548 TKZ917548 TUV917548 UER917548 UON917548 UYJ917548 VIF917548 VSB917548 WBX917548 WLT917548 WVP917548 B983084 JD983084 SZ983084 ACV983084 AMR983084 AWN983084 BGJ983084 BQF983084 CAB983084 CJX983084 CTT983084 DDP983084 DNL983084 DXH983084 EHD983084 EQZ983084 FAV983084 FKR983084 FUN983084 GEJ983084 GOF983084 GYB983084 HHX983084 HRT983084 IBP983084 ILL983084 IVH983084 JFD983084 JOZ983084 JYV983084 KIR983084 KSN983084 LCJ983084 LMF983084 LWB983084 MFX983084 MPT983084 MZP983084 NJL983084 NTH983084 ODD983084 OMZ983084 OWV983084 PGR983084 PQN983084 QAJ983084 QKF983084 QUB983084 RDX983084 RNT983084 RXP983084 SHL983084 SRH983084 TBD983084 TKZ983084 TUV983084 UER983084 UON983084 UYJ983084 VIF983084 VSB983084 WBX983084 WLT983084 WVP983084">
      <formula1>0</formula1>
      <formula2>10000</formula2>
    </dataValidation>
    <dataValidation type="textLength" errorStyle="information" allowBlank="1" showInputMessage="1" error="XLBVal:5=8.68067317012902E-02_x000d_&#10;" sqref="JE76:JE85 TA76:TA85 ACW76:ACW85 AMS76:AMS85 AWO76:AWO85 BGK76:BGK85 BQG76:BQG85 CAC76:CAC85 CJY76:CJY85 CTU76:CTU85 DDQ76:DDQ85 DNM76:DNM85 DXI76:DXI85 EHE76:EHE85 ERA76:ERA85 FAW76:FAW85 FKS76:FKS85 FUO76:FUO85 GEK76:GEK85 GOG76:GOG85 GYC76:GYC85 HHY76:HHY85 HRU76:HRU85 IBQ76:IBQ85 ILM76:ILM85 IVI76:IVI85 JFE76:JFE85 JPA76:JPA85 JYW76:JYW85 KIS76:KIS85 KSO76:KSO85 LCK76:LCK85 LMG76:LMG85 LWC76:LWC85 MFY76:MFY85 MPU76:MPU85 MZQ76:MZQ85 NJM76:NJM85 NTI76:NTI85 ODE76:ODE85 ONA76:ONA85 OWW76:OWW85 PGS76:PGS85 PQO76:PQO85 QAK76:QAK85 QKG76:QKG85 QUC76:QUC85 RDY76:RDY85 RNU76:RNU85 RXQ76:RXQ85 SHM76:SHM85 SRI76:SRI85 TBE76:TBE85 TLA76:TLA85 TUW76:TUW85 UES76:UES85 UOO76:UOO85 UYK76:UYK85 VIG76:VIG85 VSC76:VSC85 WBY76:WBY85 WLU76:WLU85 WVQ76:WVQ85 WVQ983083 C65575:C65576 JE65575:JE65576 TA65575:TA65576 ACW65575:ACW65576 AMS65575:AMS65576 AWO65575:AWO65576 BGK65575:BGK65576 BQG65575:BQG65576 CAC65575:CAC65576 CJY65575:CJY65576 CTU65575:CTU65576 DDQ65575:DDQ65576 DNM65575:DNM65576 DXI65575:DXI65576 EHE65575:EHE65576 ERA65575:ERA65576 FAW65575:FAW65576 FKS65575:FKS65576 FUO65575:FUO65576 GEK65575:GEK65576 GOG65575:GOG65576 GYC65575:GYC65576 HHY65575:HHY65576 HRU65575:HRU65576 IBQ65575:IBQ65576 ILM65575:ILM65576 IVI65575:IVI65576 JFE65575:JFE65576 JPA65575:JPA65576 JYW65575:JYW65576 KIS65575:KIS65576 KSO65575:KSO65576 LCK65575:LCK65576 LMG65575:LMG65576 LWC65575:LWC65576 MFY65575:MFY65576 MPU65575:MPU65576 MZQ65575:MZQ65576 NJM65575:NJM65576 NTI65575:NTI65576 ODE65575:ODE65576 ONA65575:ONA65576 OWW65575:OWW65576 PGS65575:PGS65576 PQO65575:PQO65576 QAK65575:QAK65576 QKG65575:QKG65576 QUC65575:QUC65576 RDY65575:RDY65576 RNU65575:RNU65576 RXQ65575:RXQ65576 SHM65575:SHM65576 SRI65575:SRI65576 TBE65575:TBE65576 TLA65575:TLA65576 TUW65575:TUW65576 UES65575:UES65576 UOO65575:UOO65576 UYK65575:UYK65576 VIG65575:VIG65576 VSC65575:VSC65576 WBY65575:WBY65576 WLU65575:WLU65576 WVQ65575:WVQ65576 C131111:C131112 JE131111:JE131112 TA131111:TA131112 ACW131111:ACW131112 AMS131111:AMS131112 AWO131111:AWO131112 BGK131111:BGK131112 BQG131111:BQG131112 CAC131111:CAC131112 CJY131111:CJY131112 CTU131111:CTU131112 DDQ131111:DDQ131112 DNM131111:DNM131112 DXI131111:DXI131112 EHE131111:EHE131112 ERA131111:ERA131112 FAW131111:FAW131112 FKS131111:FKS131112 FUO131111:FUO131112 GEK131111:GEK131112 GOG131111:GOG131112 GYC131111:GYC131112 HHY131111:HHY131112 HRU131111:HRU131112 IBQ131111:IBQ131112 ILM131111:ILM131112 IVI131111:IVI131112 JFE131111:JFE131112 JPA131111:JPA131112 JYW131111:JYW131112 KIS131111:KIS131112 KSO131111:KSO131112 LCK131111:LCK131112 LMG131111:LMG131112 LWC131111:LWC131112 MFY131111:MFY131112 MPU131111:MPU131112 MZQ131111:MZQ131112 NJM131111:NJM131112 NTI131111:NTI131112 ODE131111:ODE131112 ONA131111:ONA131112 OWW131111:OWW131112 PGS131111:PGS131112 PQO131111:PQO131112 QAK131111:QAK131112 QKG131111:QKG131112 QUC131111:QUC131112 RDY131111:RDY131112 RNU131111:RNU131112 RXQ131111:RXQ131112 SHM131111:SHM131112 SRI131111:SRI131112 TBE131111:TBE131112 TLA131111:TLA131112 TUW131111:TUW131112 UES131111:UES131112 UOO131111:UOO131112 UYK131111:UYK131112 VIG131111:VIG131112 VSC131111:VSC131112 WBY131111:WBY131112 WLU131111:WLU131112 WVQ131111:WVQ131112 C196647:C196648 JE196647:JE196648 TA196647:TA196648 ACW196647:ACW196648 AMS196647:AMS196648 AWO196647:AWO196648 BGK196647:BGK196648 BQG196647:BQG196648 CAC196647:CAC196648 CJY196647:CJY196648 CTU196647:CTU196648 DDQ196647:DDQ196648 DNM196647:DNM196648 DXI196647:DXI196648 EHE196647:EHE196648 ERA196647:ERA196648 FAW196647:FAW196648 FKS196647:FKS196648 FUO196647:FUO196648 GEK196647:GEK196648 GOG196647:GOG196648 GYC196647:GYC196648 HHY196647:HHY196648 HRU196647:HRU196648 IBQ196647:IBQ196648 ILM196647:ILM196648 IVI196647:IVI196648 JFE196647:JFE196648 JPA196647:JPA196648 JYW196647:JYW196648 KIS196647:KIS196648 KSO196647:KSO196648 LCK196647:LCK196648 LMG196647:LMG196648 LWC196647:LWC196648 MFY196647:MFY196648 MPU196647:MPU196648 MZQ196647:MZQ196648 NJM196647:NJM196648 NTI196647:NTI196648 ODE196647:ODE196648 ONA196647:ONA196648 OWW196647:OWW196648 PGS196647:PGS196648 PQO196647:PQO196648 QAK196647:QAK196648 QKG196647:QKG196648 QUC196647:QUC196648 RDY196647:RDY196648 RNU196647:RNU196648 RXQ196647:RXQ196648 SHM196647:SHM196648 SRI196647:SRI196648 TBE196647:TBE196648 TLA196647:TLA196648 TUW196647:TUW196648 UES196647:UES196648 UOO196647:UOO196648 UYK196647:UYK196648 VIG196647:VIG196648 VSC196647:VSC196648 WBY196647:WBY196648 WLU196647:WLU196648 WVQ196647:WVQ196648 C262183:C262184 JE262183:JE262184 TA262183:TA262184 ACW262183:ACW262184 AMS262183:AMS262184 AWO262183:AWO262184 BGK262183:BGK262184 BQG262183:BQG262184 CAC262183:CAC262184 CJY262183:CJY262184 CTU262183:CTU262184 DDQ262183:DDQ262184 DNM262183:DNM262184 DXI262183:DXI262184 EHE262183:EHE262184 ERA262183:ERA262184 FAW262183:FAW262184 FKS262183:FKS262184 FUO262183:FUO262184 GEK262183:GEK262184 GOG262183:GOG262184 GYC262183:GYC262184 HHY262183:HHY262184 HRU262183:HRU262184 IBQ262183:IBQ262184 ILM262183:ILM262184 IVI262183:IVI262184 JFE262183:JFE262184 JPA262183:JPA262184 JYW262183:JYW262184 KIS262183:KIS262184 KSO262183:KSO262184 LCK262183:LCK262184 LMG262183:LMG262184 LWC262183:LWC262184 MFY262183:MFY262184 MPU262183:MPU262184 MZQ262183:MZQ262184 NJM262183:NJM262184 NTI262183:NTI262184 ODE262183:ODE262184 ONA262183:ONA262184 OWW262183:OWW262184 PGS262183:PGS262184 PQO262183:PQO262184 QAK262183:QAK262184 QKG262183:QKG262184 QUC262183:QUC262184 RDY262183:RDY262184 RNU262183:RNU262184 RXQ262183:RXQ262184 SHM262183:SHM262184 SRI262183:SRI262184 TBE262183:TBE262184 TLA262183:TLA262184 TUW262183:TUW262184 UES262183:UES262184 UOO262183:UOO262184 UYK262183:UYK262184 VIG262183:VIG262184 VSC262183:VSC262184 WBY262183:WBY262184 WLU262183:WLU262184 WVQ262183:WVQ262184 C327719:C327720 JE327719:JE327720 TA327719:TA327720 ACW327719:ACW327720 AMS327719:AMS327720 AWO327719:AWO327720 BGK327719:BGK327720 BQG327719:BQG327720 CAC327719:CAC327720 CJY327719:CJY327720 CTU327719:CTU327720 DDQ327719:DDQ327720 DNM327719:DNM327720 DXI327719:DXI327720 EHE327719:EHE327720 ERA327719:ERA327720 FAW327719:FAW327720 FKS327719:FKS327720 FUO327719:FUO327720 GEK327719:GEK327720 GOG327719:GOG327720 GYC327719:GYC327720 HHY327719:HHY327720 HRU327719:HRU327720 IBQ327719:IBQ327720 ILM327719:ILM327720 IVI327719:IVI327720 JFE327719:JFE327720 JPA327719:JPA327720 JYW327719:JYW327720 KIS327719:KIS327720 KSO327719:KSO327720 LCK327719:LCK327720 LMG327719:LMG327720 LWC327719:LWC327720 MFY327719:MFY327720 MPU327719:MPU327720 MZQ327719:MZQ327720 NJM327719:NJM327720 NTI327719:NTI327720 ODE327719:ODE327720 ONA327719:ONA327720 OWW327719:OWW327720 PGS327719:PGS327720 PQO327719:PQO327720 QAK327719:QAK327720 QKG327719:QKG327720 QUC327719:QUC327720 RDY327719:RDY327720 RNU327719:RNU327720 RXQ327719:RXQ327720 SHM327719:SHM327720 SRI327719:SRI327720 TBE327719:TBE327720 TLA327719:TLA327720 TUW327719:TUW327720 UES327719:UES327720 UOO327719:UOO327720 UYK327719:UYK327720 VIG327719:VIG327720 VSC327719:VSC327720 WBY327719:WBY327720 WLU327719:WLU327720 WVQ327719:WVQ327720 C393255:C393256 JE393255:JE393256 TA393255:TA393256 ACW393255:ACW393256 AMS393255:AMS393256 AWO393255:AWO393256 BGK393255:BGK393256 BQG393255:BQG393256 CAC393255:CAC393256 CJY393255:CJY393256 CTU393255:CTU393256 DDQ393255:DDQ393256 DNM393255:DNM393256 DXI393255:DXI393256 EHE393255:EHE393256 ERA393255:ERA393256 FAW393255:FAW393256 FKS393255:FKS393256 FUO393255:FUO393256 GEK393255:GEK393256 GOG393255:GOG393256 GYC393255:GYC393256 HHY393255:HHY393256 HRU393255:HRU393256 IBQ393255:IBQ393256 ILM393255:ILM393256 IVI393255:IVI393256 JFE393255:JFE393256 JPA393255:JPA393256 JYW393255:JYW393256 KIS393255:KIS393256 KSO393255:KSO393256 LCK393255:LCK393256 LMG393255:LMG393256 LWC393255:LWC393256 MFY393255:MFY393256 MPU393255:MPU393256 MZQ393255:MZQ393256 NJM393255:NJM393256 NTI393255:NTI393256 ODE393255:ODE393256 ONA393255:ONA393256 OWW393255:OWW393256 PGS393255:PGS393256 PQO393255:PQO393256 QAK393255:QAK393256 QKG393255:QKG393256 QUC393255:QUC393256 RDY393255:RDY393256 RNU393255:RNU393256 RXQ393255:RXQ393256 SHM393255:SHM393256 SRI393255:SRI393256 TBE393255:TBE393256 TLA393255:TLA393256 TUW393255:TUW393256 UES393255:UES393256 UOO393255:UOO393256 UYK393255:UYK393256 VIG393255:VIG393256 VSC393255:VSC393256 WBY393255:WBY393256 WLU393255:WLU393256 WVQ393255:WVQ393256 C458791:C458792 JE458791:JE458792 TA458791:TA458792 ACW458791:ACW458792 AMS458791:AMS458792 AWO458791:AWO458792 BGK458791:BGK458792 BQG458791:BQG458792 CAC458791:CAC458792 CJY458791:CJY458792 CTU458791:CTU458792 DDQ458791:DDQ458792 DNM458791:DNM458792 DXI458791:DXI458792 EHE458791:EHE458792 ERA458791:ERA458792 FAW458791:FAW458792 FKS458791:FKS458792 FUO458791:FUO458792 GEK458791:GEK458792 GOG458791:GOG458792 GYC458791:GYC458792 HHY458791:HHY458792 HRU458791:HRU458792 IBQ458791:IBQ458792 ILM458791:ILM458792 IVI458791:IVI458792 JFE458791:JFE458792 JPA458791:JPA458792 JYW458791:JYW458792 KIS458791:KIS458792 KSO458791:KSO458792 LCK458791:LCK458792 LMG458791:LMG458792 LWC458791:LWC458792 MFY458791:MFY458792 MPU458791:MPU458792 MZQ458791:MZQ458792 NJM458791:NJM458792 NTI458791:NTI458792 ODE458791:ODE458792 ONA458791:ONA458792 OWW458791:OWW458792 PGS458791:PGS458792 PQO458791:PQO458792 QAK458791:QAK458792 QKG458791:QKG458792 QUC458791:QUC458792 RDY458791:RDY458792 RNU458791:RNU458792 RXQ458791:RXQ458792 SHM458791:SHM458792 SRI458791:SRI458792 TBE458791:TBE458792 TLA458791:TLA458792 TUW458791:TUW458792 UES458791:UES458792 UOO458791:UOO458792 UYK458791:UYK458792 VIG458791:VIG458792 VSC458791:VSC458792 WBY458791:WBY458792 WLU458791:WLU458792 WVQ458791:WVQ458792 C524327:C524328 JE524327:JE524328 TA524327:TA524328 ACW524327:ACW524328 AMS524327:AMS524328 AWO524327:AWO524328 BGK524327:BGK524328 BQG524327:BQG524328 CAC524327:CAC524328 CJY524327:CJY524328 CTU524327:CTU524328 DDQ524327:DDQ524328 DNM524327:DNM524328 DXI524327:DXI524328 EHE524327:EHE524328 ERA524327:ERA524328 FAW524327:FAW524328 FKS524327:FKS524328 FUO524327:FUO524328 GEK524327:GEK524328 GOG524327:GOG524328 GYC524327:GYC524328 HHY524327:HHY524328 HRU524327:HRU524328 IBQ524327:IBQ524328 ILM524327:ILM524328 IVI524327:IVI524328 JFE524327:JFE524328 JPA524327:JPA524328 JYW524327:JYW524328 KIS524327:KIS524328 KSO524327:KSO524328 LCK524327:LCK524328 LMG524327:LMG524328 LWC524327:LWC524328 MFY524327:MFY524328 MPU524327:MPU524328 MZQ524327:MZQ524328 NJM524327:NJM524328 NTI524327:NTI524328 ODE524327:ODE524328 ONA524327:ONA524328 OWW524327:OWW524328 PGS524327:PGS524328 PQO524327:PQO524328 QAK524327:QAK524328 QKG524327:QKG524328 QUC524327:QUC524328 RDY524327:RDY524328 RNU524327:RNU524328 RXQ524327:RXQ524328 SHM524327:SHM524328 SRI524327:SRI524328 TBE524327:TBE524328 TLA524327:TLA524328 TUW524327:TUW524328 UES524327:UES524328 UOO524327:UOO524328 UYK524327:UYK524328 VIG524327:VIG524328 VSC524327:VSC524328 WBY524327:WBY524328 WLU524327:WLU524328 WVQ524327:WVQ524328 C589863:C589864 JE589863:JE589864 TA589863:TA589864 ACW589863:ACW589864 AMS589863:AMS589864 AWO589863:AWO589864 BGK589863:BGK589864 BQG589863:BQG589864 CAC589863:CAC589864 CJY589863:CJY589864 CTU589863:CTU589864 DDQ589863:DDQ589864 DNM589863:DNM589864 DXI589863:DXI589864 EHE589863:EHE589864 ERA589863:ERA589864 FAW589863:FAW589864 FKS589863:FKS589864 FUO589863:FUO589864 GEK589863:GEK589864 GOG589863:GOG589864 GYC589863:GYC589864 HHY589863:HHY589864 HRU589863:HRU589864 IBQ589863:IBQ589864 ILM589863:ILM589864 IVI589863:IVI589864 JFE589863:JFE589864 JPA589863:JPA589864 JYW589863:JYW589864 KIS589863:KIS589864 KSO589863:KSO589864 LCK589863:LCK589864 LMG589863:LMG589864 LWC589863:LWC589864 MFY589863:MFY589864 MPU589863:MPU589864 MZQ589863:MZQ589864 NJM589863:NJM589864 NTI589863:NTI589864 ODE589863:ODE589864 ONA589863:ONA589864 OWW589863:OWW589864 PGS589863:PGS589864 PQO589863:PQO589864 QAK589863:QAK589864 QKG589863:QKG589864 QUC589863:QUC589864 RDY589863:RDY589864 RNU589863:RNU589864 RXQ589863:RXQ589864 SHM589863:SHM589864 SRI589863:SRI589864 TBE589863:TBE589864 TLA589863:TLA589864 TUW589863:TUW589864 UES589863:UES589864 UOO589863:UOO589864 UYK589863:UYK589864 VIG589863:VIG589864 VSC589863:VSC589864 WBY589863:WBY589864 WLU589863:WLU589864 WVQ589863:WVQ589864 C655399:C655400 JE655399:JE655400 TA655399:TA655400 ACW655399:ACW655400 AMS655399:AMS655400 AWO655399:AWO655400 BGK655399:BGK655400 BQG655399:BQG655400 CAC655399:CAC655400 CJY655399:CJY655400 CTU655399:CTU655400 DDQ655399:DDQ655400 DNM655399:DNM655400 DXI655399:DXI655400 EHE655399:EHE655400 ERA655399:ERA655400 FAW655399:FAW655400 FKS655399:FKS655400 FUO655399:FUO655400 GEK655399:GEK655400 GOG655399:GOG655400 GYC655399:GYC655400 HHY655399:HHY655400 HRU655399:HRU655400 IBQ655399:IBQ655400 ILM655399:ILM655400 IVI655399:IVI655400 JFE655399:JFE655400 JPA655399:JPA655400 JYW655399:JYW655400 KIS655399:KIS655400 KSO655399:KSO655400 LCK655399:LCK655400 LMG655399:LMG655400 LWC655399:LWC655400 MFY655399:MFY655400 MPU655399:MPU655400 MZQ655399:MZQ655400 NJM655399:NJM655400 NTI655399:NTI655400 ODE655399:ODE655400 ONA655399:ONA655400 OWW655399:OWW655400 PGS655399:PGS655400 PQO655399:PQO655400 QAK655399:QAK655400 QKG655399:QKG655400 QUC655399:QUC655400 RDY655399:RDY655400 RNU655399:RNU655400 RXQ655399:RXQ655400 SHM655399:SHM655400 SRI655399:SRI655400 TBE655399:TBE655400 TLA655399:TLA655400 TUW655399:TUW655400 UES655399:UES655400 UOO655399:UOO655400 UYK655399:UYK655400 VIG655399:VIG655400 VSC655399:VSC655400 WBY655399:WBY655400 WLU655399:WLU655400 WVQ655399:WVQ655400 C720935:C720936 JE720935:JE720936 TA720935:TA720936 ACW720935:ACW720936 AMS720935:AMS720936 AWO720935:AWO720936 BGK720935:BGK720936 BQG720935:BQG720936 CAC720935:CAC720936 CJY720935:CJY720936 CTU720935:CTU720936 DDQ720935:DDQ720936 DNM720935:DNM720936 DXI720935:DXI720936 EHE720935:EHE720936 ERA720935:ERA720936 FAW720935:FAW720936 FKS720935:FKS720936 FUO720935:FUO720936 GEK720935:GEK720936 GOG720935:GOG720936 GYC720935:GYC720936 HHY720935:HHY720936 HRU720935:HRU720936 IBQ720935:IBQ720936 ILM720935:ILM720936 IVI720935:IVI720936 JFE720935:JFE720936 JPA720935:JPA720936 JYW720935:JYW720936 KIS720935:KIS720936 KSO720935:KSO720936 LCK720935:LCK720936 LMG720935:LMG720936 LWC720935:LWC720936 MFY720935:MFY720936 MPU720935:MPU720936 MZQ720935:MZQ720936 NJM720935:NJM720936 NTI720935:NTI720936 ODE720935:ODE720936 ONA720935:ONA720936 OWW720935:OWW720936 PGS720935:PGS720936 PQO720935:PQO720936 QAK720935:QAK720936 QKG720935:QKG720936 QUC720935:QUC720936 RDY720935:RDY720936 RNU720935:RNU720936 RXQ720935:RXQ720936 SHM720935:SHM720936 SRI720935:SRI720936 TBE720935:TBE720936 TLA720935:TLA720936 TUW720935:TUW720936 UES720935:UES720936 UOO720935:UOO720936 UYK720935:UYK720936 VIG720935:VIG720936 VSC720935:VSC720936 WBY720935:WBY720936 WLU720935:WLU720936 WVQ720935:WVQ720936 C786471:C786472 JE786471:JE786472 TA786471:TA786472 ACW786471:ACW786472 AMS786471:AMS786472 AWO786471:AWO786472 BGK786471:BGK786472 BQG786471:BQG786472 CAC786471:CAC786472 CJY786471:CJY786472 CTU786471:CTU786472 DDQ786471:DDQ786472 DNM786471:DNM786472 DXI786471:DXI786472 EHE786471:EHE786472 ERA786471:ERA786472 FAW786471:FAW786472 FKS786471:FKS786472 FUO786471:FUO786472 GEK786471:GEK786472 GOG786471:GOG786472 GYC786471:GYC786472 HHY786471:HHY786472 HRU786471:HRU786472 IBQ786471:IBQ786472 ILM786471:ILM786472 IVI786471:IVI786472 JFE786471:JFE786472 JPA786471:JPA786472 JYW786471:JYW786472 KIS786471:KIS786472 KSO786471:KSO786472 LCK786471:LCK786472 LMG786471:LMG786472 LWC786471:LWC786472 MFY786471:MFY786472 MPU786471:MPU786472 MZQ786471:MZQ786472 NJM786471:NJM786472 NTI786471:NTI786472 ODE786471:ODE786472 ONA786471:ONA786472 OWW786471:OWW786472 PGS786471:PGS786472 PQO786471:PQO786472 QAK786471:QAK786472 QKG786471:QKG786472 QUC786471:QUC786472 RDY786471:RDY786472 RNU786471:RNU786472 RXQ786471:RXQ786472 SHM786471:SHM786472 SRI786471:SRI786472 TBE786471:TBE786472 TLA786471:TLA786472 TUW786471:TUW786472 UES786471:UES786472 UOO786471:UOO786472 UYK786471:UYK786472 VIG786471:VIG786472 VSC786471:VSC786472 WBY786471:WBY786472 WLU786471:WLU786472 WVQ786471:WVQ786472 C852007:C852008 JE852007:JE852008 TA852007:TA852008 ACW852007:ACW852008 AMS852007:AMS852008 AWO852007:AWO852008 BGK852007:BGK852008 BQG852007:BQG852008 CAC852007:CAC852008 CJY852007:CJY852008 CTU852007:CTU852008 DDQ852007:DDQ852008 DNM852007:DNM852008 DXI852007:DXI852008 EHE852007:EHE852008 ERA852007:ERA852008 FAW852007:FAW852008 FKS852007:FKS852008 FUO852007:FUO852008 GEK852007:GEK852008 GOG852007:GOG852008 GYC852007:GYC852008 HHY852007:HHY852008 HRU852007:HRU852008 IBQ852007:IBQ852008 ILM852007:ILM852008 IVI852007:IVI852008 JFE852007:JFE852008 JPA852007:JPA852008 JYW852007:JYW852008 KIS852007:KIS852008 KSO852007:KSO852008 LCK852007:LCK852008 LMG852007:LMG852008 LWC852007:LWC852008 MFY852007:MFY852008 MPU852007:MPU852008 MZQ852007:MZQ852008 NJM852007:NJM852008 NTI852007:NTI852008 ODE852007:ODE852008 ONA852007:ONA852008 OWW852007:OWW852008 PGS852007:PGS852008 PQO852007:PQO852008 QAK852007:QAK852008 QKG852007:QKG852008 QUC852007:QUC852008 RDY852007:RDY852008 RNU852007:RNU852008 RXQ852007:RXQ852008 SHM852007:SHM852008 SRI852007:SRI852008 TBE852007:TBE852008 TLA852007:TLA852008 TUW852007:TUW852008 UES852007:UES852008 UOO852007:UOO852008 UYK852007:UYK852008 VIG852007:VIG852008 VSC852007:VSC852008 WBY852007:WBY852008 WLU852007:WLU852008 WVQ852007:WVQ852008 C917543:C917544 JE917543:JE917544 TA917543:TA917544 ACW917543:ACW917544 AMS917543:AMS917544 AWO917543:AWO917544 BGK917543:BGK917544 BQG917543:BQG917544 CAC917543:CAC917544 CJY917543:CJY917544 CTU917543:CTU917544 DDQ917543:DDQ917544 DNM917543:DNM917544 DXI917543:DXI917544 EHE917543:EHE917544 ERA917543:ERA917544 FAW917543:FAW917544 FKS917543:FKS917544 FUO917543:FUO917544 GEK917543:GEK917544 GOG917543:GOG917544 GYC917543:GYC917544 HHY917543:HHY917544 HRU917543:HRU917544 IBQ917543:IBQ917544 ILM917543:ILM917544 IVI917543:IVI917544 JFE917543:JFE917544 JPA917543:JPA917544 JYW917543:JYW917544 KIS917543:KIS917544 KSO917543:KSO917544 LCK917543:LCK917544 LMG917543:LMG917544 LWC917543:LWC917544 MFY917543:MFY917544 MPU917543:MPU917544 MZQ917543:MZQ917544 NJM917543:NJM917544 NTI917543:NTI917544 ODE917543:ODE917544 ONA917543:ONA917544 OWW917543:OWW917544 PGS917543:PGS917544 PQO917543:PQO917544 QAK917543:QAK917544 QKG917543:QKG917544 QUC917543:QUC917544 RDY917543:RDY917544 RNU917543:RNU917544 RXQ917543:RXQ917544 SHM917543:SHM917544 SRI917543:SRI917544 TBE917543:TBE917544 TLA917543:TLA917544 TUW917543:TUW917544 UES917543:UES917544 UOO917543:UOO917544 UYK917543:UYK917544 VIG917543:VIG917544 VSC917543:VSC917544 WBY917543:WBY917544 WLU917543:WLU917544 WVQ917543:WVQ917544 C983079:C983080 JE983079:JE983080 TA983079:TA983080 ACW983079:ACW983080 AMS983079:AMS983080 AWO983079:AWO983080 BGK983079:BGK983080 BQG983079:BQG983080 CAC983079:CAC983080 CJY983079:CJY983080 CTU983079:CTU983080 DDQ983079:DDQ983080 DNM983079:DNM983080 DXI983079:DXI983080 EHE983079:EHE983080 ERA983079:ERA983080 FAW983079:FAW983080 FKS983079:FKS983080 FUO983079:FUO983080 GEK983079:GEK983080 GOG983079:GOG983080 GYC983079:GYC983080 HHY983079:HHY983080 HRU983079:HRU983080 IBQ983079:IBQ983080 ILM983079:ILM983080 IVI983079:IVI983080 JFE983079:JFE983080 JPA983079:JPA983080 JYW983079:JYW983080 KIS983079:KIS983080 KSO983079:KSO983080 LCK983079:LCK983080 LMG983079:LMG983080 LWC983079:LWC983080 MFY983079:MFY983080 MPU983079:MPU983080 MZQ983079:MZQ983080 NJM983079:NJM983080 NTI983079:NTI983080 ODE983079:ODE983080 ONA983079:ONA983080 OWW983079:OWW983080 PGS983079:PGS983080 PQO983079:PQO983080 QAK983079:QAK983080 QKG983079:QKG983080 QUC983079:QUC983080 RDY983079:RDY983080 RNU983079:RNU983080 RXQ983079:RXQ983080 SHM983079:SHM983080 SRI983079:SRI983080 TBE983079:TBE983080 TLA983079:TLA983080 TUW983079:TUW983080 UES983079:UES983080 UOO983079:UOO983080 UYK983079:UYK983080 VIG983079:VIG983080 VSC983079:VSC983080 WBY983079:WBY983080 WLU983079:WLU983080 WVQ983079:WVQ983080 C65579 JE65579 TA65579 ACW65579 AMS65579 AWO65579 BGK65579 BQG65579 CAC65579 CJY65579 CTU65579 DDQ65579 DNM65579 DXI65579 EHE65579 ERA65579 FAW65579 FKS65579 FUO65579 GEK65579 GOG65579 GYC65579 HHY65579 HRU65579 IBQ65579 ILM65579 IVI65579 JFE65579 JPA65579 JYW65579 KIS65579 KSO65579 LCK65579 LMG65579 LWC65579 MFY65579 MPU65579 MZQ65579 NJM65579 NTI65579 ODE65579 ONA65579 OWW65579 PGS65579 PQO65579 QAK65579 QKG65579 QUC65579 RDY65579 RNU65579 RXQ65579 SHM65579 SRI65579 TBE65579 TLA65579 TUW65579 UES65579 UOO65579 UYK65579 VIG65579 VSC65579 WBY65579 WLU65579 WVQ65579 C131115 JE131115 TA131115 ACW131115 AMS131115 AWO131115 BGK131115 BQG131115 CAC131115 CJY131115 CTU131115 DDQ131115 DNM131115 DXI131115 EHE131115 ERA131115 FAW131115 FKS131115 FUO131115 GEK131115 GOG131115 GYC131115 HHY131115 HRU131115 IBQ131115 ILM131115 IVI131115 JFE131115 JPA131115 JYW131115 KIS131115 KSO131115 LCK131115 LMG131115 LWC131115 MFY131115 MPU131115 MZQ131115 NJM131115 NTI131115 ODE131115 ONA131115 OWW131115 PGS131115 PQO131115 QAK131115 QKG131115 QUC131115 RDY131115 RNU131115 RXQ131115 SHM131115 SRI131115 TBE131115 TLA131115 TUW131115 UES131115 UOO131115 UYK131115 VIG131115 VSC131115 WBY131115 WLU131115 WVQ131115 C196651 JE196651 TA196651 ACW196651 AMS196651 AWO196651 BGK196651 BQG196651 CAC196651 CJY196651 CTU196651 DDQ196651 DNM196651 DXI196651 EHE196651 ERA196651 FAW196651 FKS196651 FUO196651 GEK196651 GOG196651 GYC196651 HHY196651 HRU196651 IBQ196651 ILM196651 IVI196651 JFE196651 JPA196651 JYW196651 KIS196651 KSO196651 LCK196651 LMG196651 LWC196651 MFY196651 MPU196651 MZQ196651 NJM196651 NTI196651 ODE196651 ONA196651 OWW196651 PGS196651 PQO196651 QAK196651 QKG196651 QUC196651 RDY196651 RNU196651 RXQ196651 SHM196651 SRI196651 TBE196651 TLA196651 TUW196651 UES196651 UOO196651 UYK196651 VIG196651 VSC196651 WBY196651 WLU196651 WVQ196651 C262187 JE262187 TA262187 ACW262187 AMS262187 AWO262187 BGK262187 BQG262187 CAC262187 CJY262187 CTU262187 DDQ262187 DNM262187 DXI262187 EHE262187 ERA262187 FAW262187 FKS262187 FUO262187 GEK262187 GOG262187 GYC262187 HHY262187 HRU262187 IBQ262187 ILM262187 IVI262187 JFE262187 JPA262187 JYW262187 KIS262187 KSO262187 LCK262187 LMG262187 LWC262187 MFY262187 MPU262187 MZQ262187 NJM262187 NTI262187 ODE262187 ONA262187 OWW262187 PGS262187 PQO262187 QAK262187 QKG262187 QUC262187 RDY262187 RNU262187 RXQ262187 SHM262187 SRI262187 TBE262187 TLA262187 TUW262187 UES262187 UOO262187 UYK262187 VIG262187 VSC262187 WBY262187 WLU262187 WVQ262187 C327723 JE327723 TA327723 ACW327723 AMS327723 AWO327723 BGK327723 BQG327723 CAC327723 CJY327723 CTU327723 DDQ327723 DNM327723 DXI327723 EHE327723 ERA327723 FAW327723 FKS327723 FUO327723 GEK327723 GOG327723 GYC327723 HHY327723 HRU327723 IBQ327723 ILM327723 IVI327723 JFE327723 JPA327723 JYW327723 KIS327723 KSO327723 LCK327723 LMG327723 LWC327723 MFY327723 MPU327723 MZQ327723 NJM327723 NTI327723 ODE327723 ONA327723 OWW327723 PGS327723 PQO327723 QAK327723 QKG327723 QUC327723 RDY327723 RNU327723 RXQ327723 SHM327723 SRI327723 TBE327723 TLA327723 TUW327723 UES327723 UOO327723 UYK327723 VIG327723 VSC327723 WBY327723 WLU327723 WVQ327723 C393259 JE393259 TA393259 ACW393259 AMS393259 AWO393259 BGK393259 BQG393259 CAC393259 CJY393259 CTU393259 DDQ393259 DNM393259 DXI393259 EHE393259 ERA393259 FAW393259 FKS393259 FUO393259 GEK393259 GOG393259 GYC393259 HHY393259 HRU393259 IBQ393259 ILM393259 IVI393259 JFE393259 JPA393259 JYW393259 KIS393259 KSO393259 LCK393259 LMG393259 LWC393259 MFY393259 MPU393259 MZQ393259 NJM393259 NTI393259 ODE393259 ONA393259 OWW393259 PGS393259 PQO393259 QAK393259 QKG393259 QUC393259 RDY393259 RNU393259 RXQ393259 SHM393259 SRI393259 TBE393259 TLA393259 TUW393259 UES393259 UOO393259 UYK393259 VIG393259 VSC393259 WBY393259 WLU393259 WVQ393259 C458795 JE458795 TA458795 ACW458795 AMS458795 AWO458795 BGK458795 BQG458795 CAC458795 CJY458795 CTU458795 DDQ458795 DNM458795 DXI458795 EHE458795 ERA458795 FAW458795 FKS458795 FUO458795 GEK458795 GOG458795 GYC458795 HHY458795 HRU458795 IBQ458795 ILM458795 IVI458795 JFE458795 JPA458795 JYW458795 KIS458795 KSO458795 LCK458795 LMG458795 LWC458795 MFY458795 MPU458795 MZQ458795 NJM458795 NTI458795 ODE458795 ONA458795 OWW458795 PGS458795 PQO458795 QAK458795 QKG458795 QUC458795 RDY458795 RNU458795 RXQ458795 SHM458795 SRI458795 TBE458795 TLA458795 TUW458795 UES458795 UOO458795 UYK458795 VIG458795 VSC458795 WBY458795 WLU458795 WVQ458795 C524331 JE524331 TA524331 ACW524331 AMS524331 AWO524331 BGK524331 BQG524331 CAC524331 CJY524331 CTU524331 DDQ524331 DNM524331 DXI524331 EHE524331 ERA524331 FAW524331 FKS524331 FUO524331 GEK524331 GOG524331 GYC524331 HHY524331 HRU524331 IBQ524331 ILM524331 IVI524331 JFE524331 JPA524331 JYW524331 KIS524331 KSO524331 LCK524331 LMG524331 LWC524331 MFY524331 MPU524331 MZQ524331 NJM524331 NTI524331 ODE524331 ONA524331 OWW524331 PGS524331 PQO524331 QAK524331 QKG524331 QUC524331 RDY524331 RNU524331 RXQ524331 SHM524331 SRI524331 TBE524331 TLA524331 TUW524331 UES524331 UOO524331 UYK524331 VIG524331 VSC524331 WBY524331 WLU524331 WVQ524331 C589867 JE589867 TA589867 ACW589867 AMS589867 AWO589867 BGK589867 BQG589867 CAC589867 CJY589867 CTU589867 DDQ589867 DNM589867 DXI589867 EHE589867 ERA589867 FAW589867 FKS589867 FUO589867 GEK589867 GOG589867 GYC589867 HHY589867 HRU589867 IBQ589867 ILM589867 IVI589867 JFE589867 JPA589867 JYW589867 KIS589867 KSO589867 LCK589867 LMG589867 LWC589867 MFY589867 MPU589867 MZQ589867 NJM589867 NTI589867 ODE589867 ONA589867 OWW589867 PGS589867 PQO589867 QAK589867 QKG589867 QUC589867 RDY589867 RNU589867 RXQ589867 SHM589867 SRI589867 TBE589867 TLA589867 TUW589867 UES589867 UOO589867 UYK589867 VIG589867 VSC589867 WBY589867 WLU589867 WVQ589867 C655403 JE655403 TA655403 ACW655403 AMS655403 AWO655403 BGK655403 BQG655403 CAC655403 CJY655403 CTU655403 DDQ655403 DNM655403 DXI655403 EHE655403 ERA655403 FAW655403 FKS655403 FUO655403 GEK655403 GOG655403 GYC655403 HHY655403 HRU655403 IBQ655403 ILM655403 IVI655403 JFE655403 JPA655403 JYW655403 KIS655403 KSO655403 LCK655403 LMG655403 LWC655403 MFY655403 MPU655403 MZQ655403 NJM655403 NTI655403 ODE655403 ONA655403 OWW655403 PGS655403 PQO655403 QAK655403 QKG655403 QUC655403 RDY655403 RNU655403 RXQ655403 SHM655403 SRI655403 TBE655403 TLA655403 TUW655403 UES655403 UOO655403 UYK655403 VIG655403 VSC655403 WBY655403 WLU655403 WVQ655403 C720939 JE720939 TA720939 ACW720939 AMS720939 AWO720939 BGK720939 BQG720939 CAC720939 CJY720939 CTU720939 DDQ720939 DNM720939 DXI720939 EHE720939 ERA720939 FAW720939 FKS720939 FUO720939 GEK720939 GOG720939 GYC720939 HHY720939 HRU720939 IBQ720939 ILM720939 IVI720939 JFE720939 JPA720939 JYW720939 KIS720939 KSO720939 LCK720939 LMG720939 LWC720939 MFY720939 MPU720939 MZQ720939 NJM720939 NTI720939 ODE720939 ONA720939 OWW720939 PGS720939 PQO720939 QAK720939 QKG720939 QUC720939 RDY720939 RNU720939 RXQ720939 SHM720939 SRI720939 TBE720939 TLA720939 TUW720939 UES720939 UOO720939 UYK720939 VIG720939 VSC720939 WBY720939 WLU720939 WVQ720939 C786475 JE786475 TA786475 ACW786475 AMS786475 AWO786475 BGK786475 BQG786475 CAC786475 CJY786475 CTU786475 DDQ786475 DNM786475 DXI786475 EHE786475 ERA786475 FAW786475 FKS786475 FUO786475 GEK786475 GOG786475 GYC786475 HHY786475 HRU786475 IBQ786475 ILM786475 IVI786475 JFE786475 JPA786475 JYW786475 KIS786475 KSO786475 LCK786475 LMG786475 LWC786475 MFY786475 MPU786475 MZQ786475 NJM786475 NTI786475 ODE786475 ONA786475 OWW786475 PGS786475 PQO786475 QAK786475 QKG786475 QUC786475 RDY786475 RNU786475 RXQ786475 SHM786475 SRI786475 TBE786475 TLA786475 TUW786475 UES786475 UOO786475 UYK786475 VIG786475 VSC786475 WBY786475 WLU786475 WVQ786475 C852011 JE852011 TA852011 ACW852011 AMS852011 AWO852011 BGK852011 BQG852011 CAC852011 CJY852011 CTU852011 DDQ852011 DNM852011 DXI852011 EHE852011 ERA852011 FAW852011 FKS852011 FUO852011 GEK852011 GOG852011 GYC852011 HHY852011 HRU852011 IBQ852011 ILM852011 IVI852011 JFE852011 JPA852011 JYW852011 KIS852011 KSO852011 LCK852011 LMG852011 LWC852011 MFY852011 MPU852011 MZQ852011 NJM852011 NTI852011 ODE852011 ONA852011 OWW852011 PGS852011 PQO852011 QAK852011 QKG852011 QUC852011 RDY852011 RNU852011 RXQ852011 SHM852011 SRI852011 TBE852011 TLA852011 TUW852011 UES852011 UOO852011 UYK852011 VIG852011 VSC852011 WBY852011 WLU852011 WVQ852011 C917547 JE917547 TA917547 ACW917547 AMS917547 AWO917547 BGK917547 BQG917547 CAC917547 CJY917547 CTU917547 DDQ917547 DNM917547 DXI917547 EHE917547 ERA917547 FAW917547 FKS917547 FUO917547 GEK917547 GOG917547 GYC917547 HHY917547 HRU917547 IBQ917547 ILM917547 IVI917547 JFE917547 JPA917547 JYW917547 KIS917547 KSO917547 LCK917547 LMG917547 LWC917547 MFY917547 MPU917547 MZQ917547 NJM917547 NTI917547 ODE917547 ONA917547 OWW917547 PGS917547 PQO917547 QAK917547 QKG917547 QUC917547 RDY917547 RNU917547 RXQ917547 SHM917547 SRI917547 TBE917547 TLA917547 TUW917547 UES917547 UOO917547 UYK917547 VIG917547 VSC917547 WBY917547 WLU917547 WVQ917547 C983083 JE983083 TA983083 ACW983083 AMS983083 AWO983083 BGK983083 BQG983083 CAC983083 CJY983083 CTU983083 DDQ983083 DNM983083 DXI983083 EHE983083 ERA983083 FAW983083 FKS983083 FUO983083 GEK983083 GOG983083 GYC983083 HHY983083 HRU983083 IBQ983083 ILM983083 IVI983083 JFE983083 JPA983083 JYW983083 KIS983083 KSO983083 LCK983083 LMG983083 LWC983083 MFY983083 MPU983083 MZQ983083 NJM983083 NTI983083 ODE983083 ONA983083 OWW983083 PGS983083 PQO983083 QAK983083 QKG983083 QUC983083 RDY983083 RNU983083 RXQ983083 SHM983083 SRI983083 TBE983083 TLA983083 TUW983083 UES983083 UOO983083 UYK983083 VIG983083 VSC983083 WBY983083 WLU983083 C34 JE34 TA34 ACW34 AMS34 AWO34 BGK34 BQG34 CAC34 CJY34 CTU34 DDQ34 DNM34 DXI34 EHE34 ERA34 FAW34 FKS34 FUO34 GEK34 GOG34 GYC34 HHY34 HRU34 IBQ34 ILM34 IVI34 JFE34 JPA34 JYW34 KIS34 KSO34 LCK34 LMG34 LWC34 MFY34 MPU34 MZQ34 NJM34 NTI34 ODE34 ONA34 OWW34 PGS34 PQO34 QAK34 QKG34 QUC34 RDY34 RNU34 RXQ34 SHM34 SRI34 TBE34 TLA34 TUW34 UES34 UOO34 UYK34 VIG34 VSC34 WBY34 WLU34 WVQ34 C76:C77 JE23:JE29 TA23:TA29 ACW23:ACW29 AMS23:AMS29 AWO23:AWO29 BGK23:BGK29 BQG23:BQG29 CAC23:CAC29 CJY23:CJY29 CTU23:CTU29 DDQ23:DDQ29 DNM23:DNM29 DXI23:DXI29 EHE23:EHE29 ERA23:ERA29 FAW23:FAW29 FKS23:FKS29 FUO23:FUO29 GEK23:GEK29 GOG23:GOG29 GYC23:GYC29 HHY23:HHY29 HRU23:HRU29 IBQ23:IBQ29 ILM23:ILM29 IVI23:IVI29 JFE23:JFE29 JPA23:JPA29 JYW23:JYW29 KIS23:KIS29 KSO23:KSO29 LCK23:LCK29 LMG23:LMG29 LWC23:LWC29 MFY23:MFY29 MPU23:MPU29 MZQ23:MZQ29 NJM23:NJM29 NTI23:NTI29 ODE23:ODE29 ONA23:ONA29 OWW23:OWW29 PGS23:PGS29 PQO23:PQO29 QAK23:QAK29 QKG23:QKG29 QUC23:QUC29 RDY23:RDY29 RNU23:RNU29 RXQ23:RXQ29 SHM23:SHM29 SRI23:SRI29 TBE23:TBE29 TLA23:TLA29 TUW23:TUW29 UES23:UES29 UOO23:UOO29 UYK23:UYK29 VIG23:VIG29 VSC23:VSC29 WBY23:WBY29 WLU23:WLU29 WVQ23:WVQ29">
      <formula1>0</formula1>
      <formula2>10000</formula2>
    </dataValidation>
    <dataValidation type="textLength" errorStyle="information" allowBlank="1" showInputMessage="1" error="XLBVal:5=56700_x000d_&#10;" sqref="JD76:JD85 SZ76:SZ85 ACV76:ACV85 AMR76:AMR85 AWN76:AWN85 BGJ76:BGJ85 BQF76:BQF85 CAB76:CAB85 CJX76:CJX85 CTT76:CTT85 DDP76:DDP85 DNL76:DNL85 DXH76:DXH85 EHD76:EHD85 EQZ76:EQZ85 FAV76:FAV85 FKR76:FKR85 FUN76:FUN85 GEJ76:GEJ85 GOF76:GOF85 GYB76:GYB85 HHX76:HHX85 HRT76:HRT85 IBP76:IBP85 ILL76:ILL85 IVH76:IVH85 JFD76:JFD85 JOZ76:JOZ85 JYV76:JYV85 KIR76:KIR85 KSN76:KSN85 LCJ76:LCJ85 LMF76:LMF85 LWB76:LWB85 MFX76:MFX85 MPT76:MPT85 MZP76:MZP85 NJL76:NJL85 NTH76:NTH85 ODD76:ODD85 OMZ76:OMZ85 OWV76:OWV85 PGR76:PGR85 PQN76:PQN85 QAJ76:QAJ85 QKF76:QKF85 QUB76:QUB85 RDX76:RDX85 RNT76:RNT85 RXP76:RXP85 SHL76:SHL85 SRH76:SRH85 TBD76:TBD85 TKZ76:TKZ85 TUV76:TUV85 UER76:UER85 UON76:UON85 UYJ76:UYJ85 VIF76:VIF85 VSB76:VSB85 WBX76:WBX85 WLT76:WLT85 WVP76:WVP85 WVP983079:WVP983083 B65575:B65579 JD65575:JD65579 SZ65575:SZ65579 ACV65575:ACV65579 AMR65575:AMR65579 AWN65575:AWN65579 BGJ65575:BGJ65579 BQF65575:BQF65579 CAB65575:CAB65579 CJX65575:CJX65579 CTT65575:CTT65579 DDP65575:DDP65579 DNL65575:DNL65579 DXH65575:DXH65579 EHD65575:EHD65579 EQZ65575:EQZ65579 FAV65575:FAV65579 FKR65575:FKR65579 FUN65575:FUN65579 GEJ65575:GEJ65579 GOF65575:GOF65579 GYB65575:GYB65579 HHX65575:HHX65579 HRT65575:HRT65579 IBP65575:IBP65579 ILL65575:ILL65579 IVH65575:IVH65579 JFD65575:JFD65579 JOZ65575:JOZ65579 JYV65575:JYV65579 KIR65575:KIR65579 KSN65575:KSN65579 LCJ65575:LCJ65579 LMF65575:LMF65579 LWB65575:LWB65579 MFX65575:MFX65579 MPT65575:MPT65579 MZP65575:MZP65579 NJL65575:NJL65579 NTH65575:NTH65579 ODD65575:ODD65579 OMZ65575:OMZ65579 OWV65575:OWV65579 PGR65575:PGR65579 PQN65575:PQN65579 QAJ65575:QAJ65579 QKF65575:QKF65579 QUB65575:QUB65579 RDX65575:RDX65579 RNT65575:RNT65579 RXP65575:RXP65579 SHL65575:SHL65579 SRH65575:SRH65579 TBD65575:TBD65579 TKZ65575:TKZ65579 TUV65575:TUV65579 UER65575:UER65579 UON65575:UON65579 UYJ65575:UYJ65579 VIF65575:VIF65579 VSB65575:VSB65579 WBX65575:WBX65579 WLT65575:WLT65579 WVP65575:WVP65579 B131111:B131115 JD131111:JD131115 SZ131111:SZ131115 ACV131111:ACV131115 AMR131111:AMR131115 AWN131111:AWN131115 BGJ131111:BGJ131115 BQF131111:BQF131115 CAB131111:CAB131115 CJX131111:CJX131115 CTT131111:CTT131115 DDP131111:DDP131115 DNL131111:DNL131115 DXH131111:DXH131115 EHD131111:EHD131115 EQZ131111:EQZ131115 FAV131111:FAV131115 FKR131111:FKR131115 FUN131111:FUN131115 GEJ131111:GEJ131115 GOF131111:GOF131115 GYB131111:GYB131115 HHX131111:HHX131115 HRT131111:HRT131115 IBP131111:IBP131115 ILL131111:ILL131115 IVH131111:IVH131115 JFD131111:JFD131115 JOZ131111:JOZ131115 JYV131111:JYV131115 KIR131111:KIR131115 KSN131111:KSN131115 LCJ131111:LCJ131115 LMF131111:LMF131115 LWB131111:LWB131115 MFX131111:MFX131115 MPT131111:MPT131115 MZP131111:MZP131115 NJL131111:NJL131115 NTH131111:NTH131115 ODD131111:ODD131115 OMZ131111:OMZ131115 OWV131111:OWV131115 PGR131111:PGR131115 PQN131111:PQN131115 QAJ131111:QAJ131115 QKF131111:QKF131115 QUB131111:QUB131115 RDX131111:RDX131115 RNT131111:RNT131115 RXP131111:RXP131115 SHL131111:SHL131115 SRH131111:SRH131115 TBD131111:TBD131115 TKZ131111:TKZ131115 TUV131111:TUV131115 UER131111:UER131115 UON131111:UON131115 UYJ131111:UYJ131115 VIF131111:VIF131115 VSB131111:VSB131115 WBX131111:WBX131115 WLT131111:WLT131115 WVP131111:WVP131115 B196647:B196651 JD196647:JD196651 SZ196647:SZ196651 ACV196647:ACV196651 AMR196647:AMR196651 AWN196647:AWN196651 BGJ196647:BGJ196651 BQF196647:BQF196651 CAB196647:CAB196651 CJX196647:CJX196651 CTT196647:CTT196651 DDP196647:DDP196651 DNL196647:DNL196651 DXH196647:DXH196651 EHD196647:EHD196651 EQZ196647:EQZ196651 FAV196647:FAV196651 FKR196647:FKR196651 FUN196647:FUN196651 GEJ196647:GEJ196651 GOF196647:GOF196651 GYB196647:GYB196651 HHX196647:HHX196651 HRT196647:HRT196651 IBP196647:IBP196651 ILL196647:ILL196651 IVH196647:IVH196651 JFD196647:JFD196651 JOZ196647:JOZ196651 JYV196647:JYV196651 KIR196647:KIR196651 KSN196647:KSN196651 LCJ196647:LCJ196651 LMF196647:LMF196651 LWB196647:LWB196651 MFX196647:MFX196651 MPT196647:MPT196651 MZP196647:MZP196651 NJL196647:NJL196651 NTH196647:NTH196651 ODD196647:ODD196651 OMZ196647:OMZ196651 OWV196647:OWV196651 PGR196647:PGR196651 PQN196647:PQN196651 QAJ196647:QAJ196651 QKF196647:QKF196651 QUB196647:QUB196651 RDX196647:RDX196651 RNT196647:RNT196651 RXP196647:RXP196651 SHL196647:SHL196651 SRH196647:SRH196651 TBD196647:TBD196651 TKZ196647:TKZ196651 TUV196647:TUV196651 UER196647:UER196651 UON196647:UON196651 UYJ196647:UYJ196651 VIF196647:VIF196651 VSB196647:VSB196651 WBX196647:WBX196651 WLT196647:WLT196651 WVP196647:WVP196651 B262183:B262187 JD262183:JD262187 SZ262183:SZ262187 ACV262183:ACV262187 AMR262183:AMR262187 AWN262183:AWN262187 BGJ262183:BGJ262187 BQF262183:BQF262187 CAB262183:CAB262187 CJX262183:CJX262187 CTT262183:CTT262187 DDP262183:DDP262187 DNL262183:DNL262187 DXH262183:DXH262187 EHD262183:EHD262187 EQZ262183:EQZ262187 FAV262183:FAV262187 FKR262183:FKR262187 FUN262183:FUN262187 GEJ262183:GEJ262187 GOF262183:GOF262187 GYB262183:GYB262187 HHX262183:HHX262187 HRT262183:HRT262187 IBP262183:IBP262187 ILL262183:ILL262187 IVH262183:IVH262187 JFD262183:JFD262187 JOZ262183:JOZ262187 JYV262183:JYV262187 KIR262183:KIR262187 KSN262183:KSN262187 LCJ262183:LCJ262187 LMF262183:LMF262187 LWB262183:LWB262187 MFX262183:MFX262187 MPT262183:MPT262187 MZP262183:MZP262187 NJL262183:NJL262187 NTH262183:NTH262187 ODD262183:ODD262187 OMZ262183:OMZ262187 OWV262183:OWV262187 PGR262183:PGR262187 PQN262183:PQN262187 QAJ262183:QAJ262187 QKF262183:QKF262187 QUB262183:QUB262187 RDX262183:RDX262187 RNT262183:RNT262187 RXP262183:RXP262187 SHL262183:SHL262187 SRH262183:SRH262187 TBD262183:TBD262187 TKZ262183:TKZ262187 TUV262183:TUV262187 UER262183:UER262187 UON262183:UON262187 UYJ262183:UYJ262187 VIF262183:VIF262187 VSB262183:VSB262187 WBX262183:WBX262187 WLT262183:WLT262187 WVP262183:WVP262187 B327719:B327723 JD327719:JD327723 SZ327719:SZ327723 ACV327719:ACV327723 AMR327719:AMR327723 AWN327719:AWN327723 BGJ327719:BGJ327723 BQF327719:BQF327723 CAB327719:CAB327723 CJX327719:CJX327723 CTT327719:CTT327723 DDP327719:DDP327723 DNL327719:DNL327723 DXH327719:DXH327723 EHD327719:EHD327723 EQZ327719:EQZ327723 FAV327719:FAV327723 FKR327719:FKR327723 FUN327719:FUN327723 GEJ327719:GEJ327723 GOF327719:GOF327723 GYB327719:GYB327723 HHX327719:HHX327723 HRT327719:HRT327723 IBP327719:IBP327723 ILL327719:ILL327723 IVH327719:IVH327723 JFD327719:JFD327723 JOZ327719:JOZ327723 JYV327719:JYV327723 KIR327719:KIR327723 KSN327719:KSN327723 LCJ327719:LCJ327723 LMF327719:LMF327723 LWB327719:LWB327723 MFX327719:MFX327723 MPT327719:MPT327723 MZP327719:MZP327723 NJL327719:NJL327723 NTH327719:NTH327723 ODD327719:ODD327723 OMZ327719:OMZ327723 OWV327719:OWV327723 PGR327719:PGR327723 PQN327719:PQN327723 QAJ327719:QAJ327723 QKF327719:QKF327723 QUB327719:QUB327723 RDX327719:RDX327723 RNT327719:RNT327723 RXP327719:RXP327723 SHL327719:SHL327723 SRH327719:SRH327723 TBD327719:TBD327723 TKZ327719:TKZ327723 TUV327719:TUV327723 UER327719:UER327723 UON327719:UON327723 UYJ327719:UYJ327723 VIF327719:VIF327723 VSB327719:VSB327723 WBX327719:WBX327723 WLT327719:WLT327723 WVP327719:WVP327723 B393255:B393259 JD393255:JD393259 SZ393255:SZ393259 ACV393255:ACV393259 AMR393255:AMR393259 AWN393255:AWN393259 BGJ393255:BGJ393259 BQF393255:BQF393259 CAB393255:CAB393259 CJX393255:CJX393259 CTT393255:CTT393259 DDP393255:DDP393259 DNL393255:DNL393259 DXH393255:DXH393259 EHD393255:EHD393259 EQZ393255:EQZ393259 FAV393255:FAV393259 FKR393255:FKR393259 FUN393255:FUN393259 GEJ393255:GEJ393259 GOF393255:GOF393259 GYB393255:GYB393259 HHX393255:HHX393259 HRT393255:HRT393259 IBP393255:IBP393259 ILL393255:ILL393259 IVH393255:IVH393259 JFD393255:JFD393259 JOZ393255:JOZ393259 JYV393255:JYV393259 KIR393255:KIR393259 KSN393255:KSN393259 LCJ393255:LCJ393259 LMF393255:LMF393259 LWB393255:LWB393259 MFX393255:MFX393259 MPT393255:MPT393259 MZP393255:MZP393259 NJL393255:NJL393259 NTH393255:NTH393259 ODD393255:ODD393259 OMZ393255:OMZ393259 OWV393255:OWV393259 PGR393255:PGR393259 PQN393255:PQN393259 QAJ393255:QAJ393259 QKF393255:QKF393259 QUB393255:QUB393259 RDX393255:RDX393259 RNT393255:RNT393259 RXP393255:RXP393259 SHL393255:SHL393259 SRH393255:SRH393259 TBD393255:TBD393259 TKZ393255:TKZ393259 TUV393255:TUV393259 UER393255:UER393259 UON393255:UON393259 UYJ393255:UYJ393259 VIF393255:VIF393259 VSB393255:VSB393259 WBX393255:WBX393259 WLT393255:WLT393259 WVP393255:WVP393259 B458791:B458795 JD458791:JD458795 SZ458791:SZ458795 ACV458791:ACV458795 AMR458791:AMR458795 AWN458791:AWN458795 BGJ458791:BGJ458795 BQF458791:BQF458795 CAB458791:CAB458795 CJX458791:CJX458795 CTT458791:CTT458795 DDP458791:DDP458795 DNL458791:DNL458795 DXH458791:DXH458795 EHD458791:EHD458795 EQZ458791:EQZ458795 FAV458791:FAV458795 FKR458791:FKR458795 FUN458791:FUN458795 GEJ458791:GEJ458795 GOF458791:GOF458795 GYB458791:GYB458795 HHX458791:HHX458795 HRT458791:HRT458795 IBP458791:IBP458795 ILL458791:ILL458795 IVH458791:IVH458795 JFD458791:JFD458795 JOZ458791:JOZ458795 JYV458791:JYV458795 KIR458791:KIR458795 KSN458791:KSN458795 LCJ458791:LCJ458795 LMF458791:LMF458795 LWB458791:LWB458795 MFX458791:MFX458795 MPT458791:MPT458795 MZP458791:MZP458795 NJL458791:NJL458795 NTH458791:NTH458795 ODD458791:ODD458795 OMZ458791:OMZ458795 OWV458791:OWV458795 PGR458791:PGR458795 PQN458791:PQN458795 QAJ458791:QAJ458795 QKF458791:QKF458795 QUB458791:QUB458795 RDX458791:RDX458795 RNT458791:RNT458795 RXP458791:RXP458795 SHL458791:SHL458795 SRH458791:SRH458795 TBD458791:TBD458795 TKZ458791:TKZ458795 TUV458791:TUV458795 UER458791:UER458795 UON458791:UON458795 UYJ458791:UYJ458795 VIF458791:VIF458795 VSB458791:VSB458795 WBX458791:WBX458795 WLT458791:WLT458795 WVP458791:WVP458795 B524327:B524331 JD524327:JD524331 SZ524327:SZ524331 ACV524327:ACV524331 AMR524327:AMR524331 AWN524327:AWN524331 BGJ524327:BGJ524331 BQF524327:BQF524331 CAB524327:CAB524331 CJX524327:CJX524331 CTT524327:CTT524331 DDP524327:DDP524331 DNL524327:DNL524331 DXH524327:DXH524331 EHD524327:EHD524331 EQZ524327:EQZ524331 FAV524327:FAV524331 FKR524327:FKR524331 FUN524327:FUN524331 GEJ524327:GEJ524331 GOF524327:GOF524331 GYB524327:GYB524331 HHX524327:HHX524331 HRT524327:HRT524331 IBP524327:IBP524331 ILL524327:ILL524331 IVH524327:IVH524331 JFD524327:JFD524331 JOZ524327:JOZ524331 JYV524327:JYV524331 KIR524327:KIR524331 KSN524327:KSN524331 LCJ524327:LCJ524331 LMF524327:LMF524331 LWB524327:LWB524331 MFX524327:MFX524331 MPT524327:MPT524331 MZP524327:MZP524331 NJL524327:NJL524331 NTH524327:NTH524331 ODD524327:ODD524331 OMZ524327:OMZ524331 OWV524327:OWV524331 PGR524327:PGR524331 PQN524327:PQN524331 QAJ524327:QAJ524331 QKF524327:QKF524331 QUB524327:QUB524331 RDX524327:RDX524331 RNT524327:RNT524331 RXP524327:RXP524331 SHL524327:SHL524331 SRH524327:SRH524331 TBD524327:TBD524331 TKZ524327:TKZ524331 TUV524327:TUV524331 UER524327:UER524331 UON524327:UON524331 UYJ524327:UYJ524331 VIF524327:VIF524331 VSB524327:VSB524331 WBX524327:WBX524331 WLT524327:WLT524331 WVP524327:WVP524331 B589863:B589867 JD589863:JD589867 SZ589863:SZ589867 ACV589863:ACV589867 AMR589863:AMR589867 AWN589863:AWN589867 BGJ589863:BGJ589867 BQF589863:BQF589867 CAB589863:CAB589867 CJX589863:CJX589867 CTT589863:CTT589867 DDP589863:DDP589867 DNL589863:DNL589867 DXH589863:DXH589867 EHD589863:EHD589867 EQZ589863:EQZ589867 FAV589863:FAV589867 FKR589863:FKR589867 FUN589863:FUN589867 GEJ589863:GEJ589867 GOF589863:GOF589867 GYB589863:GYB589867 HHX589863:HHX589867 HRT589863:HRT589867 IBP589863:IBP589867 ILL589863:ILL589867 IVH589863:IVH589867 JFD589863:JFD589867 JOZ589863:JOZ589867 JYV589863:JYV589867 KIR589863:KIR589867 KSN589863:KSN589867 LCJ589863:LCJ589867 LMF589863:LMF589867 LWB589863:LWB589867 MFX589863:MFX589867 MPT589863:MPT589867 MZP589863:MZP589867 NJL589863:NJL589867 NTH589863:NTH589867 ODD589863:ODD589867 OMZ589863:OMZ589867 OWV589863:OWV589867 PGR589863:PGR589867 PQN589863:PQN589867 QAJ589863:QAJ589867 QKF589863:QKF589867 QUB589863:QUB589867 RDX589863:RDX589867 RNT589863:RNT589867 RXP589863:RXP589867 SHL589863:SHL589867 SRH589863:SRH589867 TBD589863:TBD589867 TKZ589863:TKZ589867 TUV589863:TUV589867 UER589863:UER589867 UON589863:UON589867 UYJ589863:UYJ589867 VIF589863:VIF589867 VSB589863:VSB589867 WBX589863:WBX589867 WLT589863:WLT589867 WVP589863:WVP589867 B655399:B655403 JD655399:JD655403 SZ655399:SZ655403 ACV655399:ACV655403 AMR655399:AMR655403 AWN655399:AWN655403 BGJ655399:BGJ655403 BQF655399:BQF655403 CAB655399:CAB655403 CJX655399:CJX655403 CTT655399:CTT655403 DDP655399:DDP655403 DNL655399:DNL655403 DXH655399:DXH655403 EHD655399:EHD655403 EQZ655399:EQZ655403 FAV655399:FAV655403 FKR655399:FKR655403 FUN655399:FUN655403 GEJ655399:GEJ655403 GOF655399:GOF655403 GYB655399:GYB655403 HHX655399:HHX655403 HRT655399:HRT655403 IBP655399:IBP655403 ILL655399:ILL655403 IVH655399:IVH655403 JFD655399:JFD655403 JOZ655399:JOZ655403 JYV655399:JYV655403 KIR655399:KIR655403 KSN655399:KSN655403 LCJ655399:LCJ655403 LMF655399:LMF655403 LWB655399:LWB655403 MFX655399:MFX655403 MPT655399:MPT655403 MZP655399:MZP655403 NJL655399:NJL655403 NTH655399:NTH655403 ODD655399:ODD655403 OMZ655399:OMZ655403 OWV655399:OWV655403 PGR655399:PGR655403 PQN655399:PQN655403 QAJ655399:QAJ655403 QKF655399:QKF655403 QUB655399:QUB655403 RDX655399:RDX655403 RNT655399:RNT655403 RXP655399:RXP655403 SHL655399:SHL655403 SRH655399:SRH655403 TBD655399:TBD655403 TKZ655399:TKZ655403 TUV655399:TUV655403 UER655399:UER655403 UON655399:UON655403 UYJ655399:UYJ655403 VIF655399:VIF655403 VSB655399:VSB655403 WBX655399:WBX655403 WLT655399:WLT655403 WVP655399:WVP655403 B720935:B720939 JD720935:JD720939 SZ720935:SZ720939 ACV720935:ACV720939 AMR720935:AMR720939 AWN720935:AWN720939 BGJ720935:BGJ720939 BQF720935:BQF720939 CAB720935:CAB720939 CJX720935:CJX720939 CTT720935:CTT720939 DDP720935:DDP720939 DNL720935:DNL720939 DXH720935:DXH720939 EHD720935:EHD720939 EQZ720935:EQZ720939 FAV720935:FAV720939 FKR720935:FKR720939 FUN720935:FUN720939 GEJ720935:GEJ720939 GOF720935:GOF720939 GYB720935:GYB720939 HHX720935:HHX720939 HRT720935:HRT720939 IBP720935:IBP720939 ILL720935:ILL720939 IVH720935:IVH720939 JFD720935:JFD720939 JOZ720935:JOZ720939 JYV720935:JYV720939 KIR720935:KIR720939 KSN720935:KSN720939 LCJ720935:LCJ720939 LMF720935:LMF720939 LWB720935:LWB720939 MFX720935:MFX720939 MPT720935:MPT720939 MZP720935:MZP720939 NJL720935:NJL720939 NTH720935:NTH720939 ODD720935:ODD720939 OMZ720935:OMZ720939 OWV720935:OWV720939 PGR720935:PGR720939 PQN720935:PQN720939 QAJ720935:QAJ720939 QKF720935:QKF720939 QUB720935:QUB720939 RDX720935:RDX720939 RNT720935:RNT720939 RXP720935:RXP720939 SHL720935:SHL720939 SRH720935:SRH720939 TBD720935:TBD720939 TKZ720935:TKZ720939 TUV720935:TUV720939 UER720935:UER720939 UON720935:UON720939 UYJ720935:UYJ720939 VIF720935:VIF720939 VSB720935:VSB720939 WBX720935:WBX720939 WLT720935:WLT720939 WVP720935:WVP720939 B786471:B786475 JD786471:JD786475 SZ786471:SZ786475 ACV786471:ACV786475 AMR786471:AMR786475 AWN786471:AWN786475 BGJ786471:BGJ786475 BQF786471:BQF786475 CAB786471:CAB786475 CJX786471:CJX786475 CTT786471:CTT786475 DDP786471:DDP786475 DNL786471:DNL786475 DXH786471:DXH786475 EHD786471:EHD786475 EQZ786471:EQZ786475 FAV786471:FAV786475 FKR786471:FKR786475 FUN786471:FUN786475 GEJ786471:GEJ786475 GOF786471:GOF786475 GYB786471:GYB786475 HHX786471:HHX786475 HRT786471:HRT786475 IBP786471:IBP786475 ILL786471:ILL786475 IVH786471:IVH786475 JFD786471:JFD786475 JOZ786471:JOZ786475 JYV786471:JYV786475 KIR786471:KIR786475 KSN786471:KSN786475 LCJ786471:LCJ786475 LMF786471:LMF786475 LWB786471:LWB786475 MFX786471:MFX786475 MPT786471:MPT786475 MZP786471:MZP786475 NJL786471:NJL786475 NTH786471:NTH786475 ODD786471:ODD786475 OMZ786471:OMZ786475 OWV786471:OWV786475 PGR786471:PGR786475 PQN786471:PQN786475 QAJ786471:QAJ786475 QKF786471:QKF786475 QUB786471:QUB786475 RDX786471:RDX786475 RNT786471:RNT786475 RXP786471:RXP786475 SHL786471:SHL786475 SRH786471:SRH786475 TBD786471:TBD786475 TKZ786471:TKZ786475 TUV786471:TUV786475 UER786471:UER786475 UON786471:UON786475 UYJ786471:UYJ786475 VIF786471:VIF786475 VSB786471:VSB786475 WBX786471:WBX786475 WLT786471:WLT786475 WVP786471:WVP786475 B852007:B852011 JD852007:JD852011 SZ852007:SZ852011 ACV852007:ACV852011 AMR852007:AMR852011 AWN852007:AWN852011 BGJ852007:BGJ852011 BQF852007:BQF852011 CAB852007:CAB852011 CJX852007:CJX852011 CTT852007:CTT852011 DDP852007:DDP852011 DNL852007:DNL852011 DXH852007:DXH852011 EHD852007:EHD852011 EQZ852007:EQZ852011 FAV852007:FAV852011 FKR852007:FKR852011 FUN852007:FUN852011 GEJ852007:GEJ852011 GOF852007:GOF852011 GYB852007:GYB852011 HHX852007:HHX852011 HRT852007:HRT852011 IBP852007:IBP852011 ILL852007:ILL852011 IVH852007:IVH852011 JFD852007:JFD852011 JOZ852007:JOZ852011 JYV852007:JYV852011 KIR852007:KIR852011 KSN852007:KSN852011 LCJ852007:LCJ852011 LMF852007:LMF852011 LWB852007:LWB852011 MFX852007:MFX852011 MPT852007:MPT852011 MZP852007:MZP852011 NJL852007:NJL852011 NTH852007:NTH852011 ODD852007:ODD852011 OMZ852007:OMZ852011 OWV852007:OWV852011 PGR852007:PGR852011 PQN852007:PQN852011 QAJ852007:QAJ852011 QKF852007:QKF852011 QUB852007:QUB852011 RDX852007:RDX852011 RNT852007:RNT852011 RXP852007:RXP852011 SHL852007:SHL852011 SRH852007:SRH852011 TBD852007:TBD852011 TKZ852007:TKZ852011 TUV852007:TUV852011 UER852007:UER852011 UON852007:UON852011 UYJ852007:UYJ852011 VIF852007:VIF852011 VSB852007:VSB852011 WBX852007:WBX852011 WLT852007:WLT852011 WVP852007:WVP852011 B917543:B917547 JD917543:JD917547 SZ917543:SZ917547 ACV917543:ACV917547 AMR917543:AMR917547 AWN917543:AWN917547 BGJ917543:BGJ917547 BQF917543:BQF917547 CAB917543:CAB917547 CJX917543:CJX917547 CTT917543:CTT917547 DDP917543:DDP917547 DNL917543:DNL917547 DXH917543:DXH917547 EHD917543:EHD917547 EQZ917543:EQZ917547 FAV917543:FAV917547 FKR917543:FKR917547 FUN917543:FUN917547 GEJ917543:GEJ917547 GOF917543:GOF917547 GYB917543:GYB917547 HHX917543:HHX917547 HRT917543:HRT917547 IBP917543:IBP917547 ILL917543:ILL917547 IVH917543:IVH917547 JFD917543:JFD917547 JOZ917543:JOZ917547 JYV917543:JYV917547 KIR917543:KIR917547 KSN917543:KSN917547 LCJ917543:LCJ917547 LMF917543:LMF917547 LWB917543:LWB917547 MFX917543:MFX917547 MPT917543:MPT917547 MZP917543:MZP917547 NJL917543:NJL917547 NTH917543:NTH917547 ODD917543:ODD917547 OMZ917543:OMZ917547 OWV917543:OWV917547 PGR917543:PGR917547 PQN917543:PQN917547 QAJ917543:QAJ917547 QKF917543:QKF917547 QUB917543:QUB917547 RDX917543:RDX917547 RNT917543:RNT917547 RXP917543:RXP917547 SHL917543:SHL917547 SRH917543:SRH917547 TBD917543:TBD917547 TKZ917543:TKZ917547 TUV917543:TUV917547 UER917543:UER917547 UON917543:UON917547 UYJ917543:UYJ917547 VIF917543:VIF917547 VSB917543:VSB917547 WBX917543:WBX917547 WLT917543:WLT917547 WVP917543:WVP917547 B983079:B983083 JD983079:JD983083 SZ983079:SZ983083 ACV983079:ACV983083 AMR983079:AMR983083 AWN983079:AWN983083 BGJ983079:BGJ983083 BQF983079:BQF983083 CAB983079:CAB983083 CJX983079:CJX983083 CTT983079:CTT983083 DDP983079:DDP983083 DNL983079:DNL983083 DXH983079:DXH983083 EHD983079:EHD983083 EQZ983079:EQZ983083 FAV983079:FAV983083 FKR983079:FKR983083 FUN983079:FUN983083 GEJ983079:GEJ983083 GOF983079:GOF983083 GYB983079:GYB983083 HHX983079:HHX983083 HRT983079:HRT983083 IBP983079:IBP983083 ILL983079:ILL983083 IVH983079:IVH983083 JFD983079:JFD983083 JOZ983079:JOZ983083 JYV983079:JYV983083 KIR983079:KIR983083 KSN983079:KSN983083 LCJ983079:LCJ983083 LMF983079:LMF983083 LWB983079:LWB983083 MFX983079:MFX983083 MPT983079:MPT983083 MZP983079:MZP983083 NJL983079:NJL983083 NTH983079:NTH983083 ODD983079:ODD983083 OMZ983079:OMZ983083 OWV983079:OWV983083 PGR983079:PGR983083 PQN983079:PQN983083 QAJ983079:QAJ983083 QKF983079:QKF983083 QUB983079:QUB983083 RDX983079:RDX983083 RNT983079:RNT983083 RXP983079:RXP983083 SHL983079:SHL983083 SRH983079:SRH983083 TBD983079:TBD983083 TKZ983079:TKZ983083 TUV983079:TUV983083 UER983079:UER983083 UON983079:UON983083 UYJ983079:UYJ983083 VIF983079:VIF983083 VSB983079:VSB983083 WBX983079:WBX983083 WLT983079:WLT983083 B34 JD34 SZ34 ACV34 AMR34 AWN34 BGJ34 BQF34 CAB34 CJX34 CTT34 DDP34 DNL34 DXH34 EHD34 EQZ34 FAV34 FKR34 FUN34 GEJ34 GOF34 GYB34 HHX34 HRT34 IBP34 ILL34 IVH34 JFD34 JOZ34 JYV34 KIR34 KSN34 LCJ34 LMF34 LWB34 MFX34 MPT34 MZP34 NJL34 NTH34 ODD34 OMZ34 OWV34 PGR34 PQN34 QAJ34 QKF34 QUB34 RDX34 RNT34 RXP34 SHL34 SRH34 TBD34 TKZ34 TUV34 UER34 UON34 UYJ34 VIF34 VSB34 WBX34 WLT34 WVP34 B76:B77 JD23:JD29 SZ23:SZ29 ACV23:ACV29 AMR23:AMR29 AWN23:AWN29 BGJ23:BGJ29 BQF23:BQF29 CAB23:CAB29 CJX23:CJX29 CTT23:CTT29 DDP23:DDP29 DNL23:DNL29 DXH23:DXH29 EHD23:EHD29 EQZ23:EQZ29 FAV23:FAV29 FKR23:FKR29 FUN23:FUN29 GEJ23:GEJ29 GOF23:GOF29 GYB23:GYB29 HHX23:HHX29 HRT23:HRT29 IBP23:IBP29 ILL23:ILL29 IVH23:IVH29 JFD23:JFD29 JOZ23:JOZ29 JYV23:JYV29 KIR23:KIR29 KSN23:KSN29 LCJ23:LCJ29 LMF23:LMF29 LWB23:LWB29 MFX23:MFX29 MPT23:MPT29 MZP23:MZP29 NJL23:NJL29 NTH23:NTH29 ODD23:ODD29 OMZ23:OMZ29 OWV23:OWV29 PGR23:PGR29 PQN23:PQN29 QAJ23:QAJ29 QKF23:QKF29 QUB23:QUB29 RDX23:RDX29 RNT23:RNT29 RXP23:RXP29 SHL23:SHL29 SRH23:SRH29 TBD23:TBD29 TKZ23:TKZ29 TUV23:TUV29 UER23:UER29 UON23:UON29 UYJ23:UYJ29 VIF23:VIF29 VSB23:VSB29 WBX23:WBX29 WLT23:WLT29 WVP23:WVP29">
      <formula1>0</formula1>
      <formula2>10000</formula2>
    </dataValidation>
    <dataValidation type="textLength" errorStyle="information" allowBlank="1" showInputMessage="1" error="XLBVal:5=40.5_x000d_&#10;" sqref="B65581 JD65581 SZ65581 ACV65581 AMR65581 AWN65581 BGJ65581 BQF65581 CAB65581 CJX65581 CTT65581 DDP65581 DNL65581 DXH65581 EHD65581 EQZ65581 FAV65581 FKR65581 FUN65581 GEJ65581 GOF65581 GYB65581 HHX65581 HRT65581 IBP65581 ILL65581 IVH65581 JFD65581 JOZ65581 JYV65581 KIR65581 KSN65581 LCJ65581 LMF65581 LWB65581 MFX65581 MPT65581 MZP65581 NJL65581 NTH65581 ODD65581 OMZ65581 OWV65581 PGR65581 PQN65581 QAJ65581 QKF65581 QUB65581 RDX65581 RNT65581 RXP65581 SHL65581 SRH65581 TBD65581 TKZ65581 TUV65581 UER65581 UON65581 UYJ65581 VIF65581 VSB65581 WBX65581 WLT65581 WVP65581 B131117 JD131117 SZ131117 ACV131117 AMR131117 AWN131117 BGJ131117 BQF131117 CAB131117 CJX131117 CTT131117 DDP131117 DNL131117 DXH131117 EHD131117 EQZ131117 FAV131117 FKR131117 FUN131117 GEJ131117 GOF131117 GYB131117 HHX131117 HRT131117 IBP131117 ILL131117 IVH131117 JFD131117 JOZ131117 JYV131117 KIR131117 KSN131117 LCJ131117 LMF131117 LWB131117 MFX131117 MPT131117 MZP131117 NJL131117 NTH131117 ODD131117 OMZ131117 OWV131117 PGR131117 PQN131117 QAJ131117 QKF131117 QUB131117 RDX131117 RNT131117 RXP131117 SHL131117 SRH131117 TBD131117 TKZ131117 TUV131117 UER131117 UON131117 UYJ131117 VIF131117 VSB131117 WBX131117 WLT131117 WVP131117 B196653 JD196653 SZ196653 ACV196653 AMR196653 AWN196653 BGJ196653 BQF196653 CAB196653 CJX196653 CTT196653 DDP196653 DNL196653 DXH196653 EHD196653 EQZ196653 FAV196653 FKR196653 FUN196653 GEJ196653 GOF196653 GYB196653 HHX196653 HRT196653 IBP196653 ILL196653 IVH196653 JFD196653 JOZ196653 JYV196653 KIR196653 KSN196653 LCJ196653 LMF196653 LWB196653 MFX196653 MPT196653 MZP196653 NJL196653 NTH196653 ODD196653 OMZ196653 OWV196653 PGR196653 PQN196653 QAJ196653 QKF196653 QUB196653 RDX196653 RNT196653 RXP196653 SHL196653 SRH196653 TBD196653 TKZ196653 TUV196653 UER196653 UON196653 UYJ196653 VIF196653 VSB196653 WBX196653 WLT196653 WVP196653 B262189 JD262189 SZ262189 ACV262189 AMR262189 AWN262189 BGJ262189 BQF262189 CAB262189 CJX262189 CTT262189 DDP262189 DNL262189 DXH262189 EHD262189 EQZ262189 FAV262189 FKR262189 FUN262189 GEJ262189 GOF262189 GYB262189 HHX262189 HRT262189 IBP262189 ILL262189 IVH262189 JFD262189 JOZ262189 JYV262189 KIR262189 KSN262189 LCJ262189 LMF262189 LWB262189 MFX262189 MPT262189 MZP262189 NJL262189 NTH262189 ODD262189 OMZ262189 OWV262189 PGR262189 PQN262189 QAJ262189 QKF262189 QUB262189 RDX262189 RNT262189 RXP262189 SHL262189 SRH262189 TBD262189 TKZ262189 TUV262189 UER262189 UON262189 UYJ262189 VIF262189 VSB262189 WBX262189 WLT262189 WVP262189 B327725 JD327725 SZ327725 ACV327725 AMR327725 AWN327725 BGJ327725 BQF327725 CAB327725 CJX327725 CTT327725 DDP327725 DNL327725 DXH327725 EHD327725 EQZ327725 FAV327725 FKR327725 FUN327725 GEJ327725 GOF327725 GYB327725 HHX327725 HRT327725 IBP327725 ILL327725 IVH327725 JFD327725 JOZ327725 JYV327725 KIR327725 KSN327725 LCJ327725 LMF327725 LWB327725 MFX327725 MPT327725 MZP327725 NJL327725 NTH327725 ODD327725 OMZ327725 OWV327725 PGR327725 PQN327725 QAJ327725 QKF327725 QUB327725 RDX327725 RNT327725 RXP327725 SHL327725 SRH327725 TBD327725 TKZ327725 TUV327725 UER327725 UON327725 UYJ327725 VIF327725 VSB327725 WBX327725 WLT327725 WVP327725 B393261 JD393261 SZ393261 ACV393261 AMR393261 AWN393261 BGJ393261 BQF393261 CAB393261 CJX393261 CTT393261 DDP393261 DNL393261 DXH393261 EHD393261 EQZ393261 FAV393261 FKR393261 FUN393261 GEJ393261 GOF393261 GYB393261 HHX393261 HRT393261 IBP393261 ILL393261 IVH393261 JFD393261 JOZ393261 JYV393261 KIR393261 KSN393261 LCJ393261 LMF393261 LWB393261 MFX393261 MPT393261 MZP393261 NJL393261 NTH393261 ODD393261 OMZ393261 OWV393261 PGR393261 PQN393261 QAJ393261 QKF393261 QUB393261 RDX393261 RNT393261 RXP393261 SHL393261 SRH393261 TBD393261 TKZ393261 TUV393261 UER393261 UON393261 UYJ393261 VIF393261 VSB393261 WBX393261 WLT393261 WVP393261 B458797 JD458797 SZ458797 ACV458797 AMR458797 AWN458797 BGJ458797 BQF458797 CAB458797 CJX458797 CTT458797 DDP458797 DNL458797 DXH458797 EHD458797 EQZ458797 FAV458797 FKR458797 FUN458797 GEJ458797 GOF458797 GYB458797 HHX458797 HRT458797 IBP458797 ILL458797 IVH458797 JFD458797 JOZ458797 JYV458797 KIR458797 KSN458797 LCJ458797 LMF458797 LWB458797 MFX458797 MPT458797 MZP458797 NJL458797 NTH458797 ODD458797 OMZ458797 OWV458797 PGR458797 PQN458797 QAJ458797 QKF458797 QUB458797 RDX458797 RNT458797 RXP458797 SHL458797 SRH458797 TBD458797 TKZ458797 TUV458797 UER458797 UON458797 UYJ458797 VIF458797 VSB458797 WBX458797 WLT458797 WVP458797 B524333 JD524333 SZ524333 ACV524333 AMR524333 AWN524333 BGJ524333 BQF524333 CAB524333 CJX524333 CTT524333 DDP524333 DNL524333 DXH524333 EHD524333 EQZ524333 FAV524333 FKR524333 FUN524333 GEJ524333 GOF524333 GYB524333 HHX524333 HRT524333 IBP524333 ILL524333 IVH524333 JFD524333 JOZ524333 JYV524333 KIR524333 KSN524333 LCJ524333 LMF524333 LWB524333 MFX524333 MPT524333 MZP524333 NJL524333 NTH524333 ODD524333 OMZ524333 OWV524333 PGR524333 PQN524333 QAJ524333 QKF524333 QUB524333 RDX524333 RNT524333 RXP524333 SHL524333 SRH524333 TBD524333 TKZ524333 TUV524333 UER524333 UON524333 UYJ524333 VIF524333 VSB524333 WBX524333 WLT524333 WVP524333 B589869 JD589869 SZ589869 ACV589869 AMR589869 AWN589869 BGJ589869 BQF589869 CAB589869 CJX589869 CTT589869 DDP589869 DNL589869 DXH589869 EHD589869 EQZ589869 FAV589869 FKR589869 FUN589869 GEJ589869 GOF589869 GYB589869 HHX589869 HRT589869 IBP589869 ILL589869 IVH589869 JFD589869 JOZ589869 JYV589869 KIR589869 KSN589869 LCJ589869 LMF589869 LWB589869 MFX589869 MPT589869 MZP589869 NJL589869 NTH589869 ODD589869 OMZ589869 OWV589869 PGR589869 PQN589869 QAJ589869 QKF589869 QUB589869 RDX589869 RNT589869 RXP589869 SHL589869 SRH589869 TBD589869 TKZ589869 TUV589869 UER589869 UON589869 UYJ589869 VIF589869 VSB589869 WBX589869 WLT589869 WVP589869 B655405 JD655405 SZ655405 ACV655405 AMR655405 AWN655405 BGJ655405 BQF655405 CAB655405 CJX655405 CTT655405 DDP655405 DNL655405 DXH655405 EHD655405 EQZ655405 FAV655405 FKR655405 FUN655405 GEJ655405 GOF655405 GYB655405 HHX655405 HRT655405 IBP655405 ILL655405 IVH655405 JFD655405 JOZ655405 JYV655405 KIR655405 KSN655405 LCJ655405 LMF655405 LWB655405 MFX655405 MPT655405 MZP655405 NJL655405 NTH655405 ODD655405 OMZ655405 OWV655405 PGR655405 PQN655405 QAJ655405 QKF655405 QUB655405 RDX655405 RNT655405 RXP655405 SHL655405 SRH655405 TBD655405 TKZ655405 TUV655405 UER655405 UON655405 UYJ655405 VIF655405 VSB655405 WBX655405 WLT655405 WVP655405 B720941 JD720941 SZ720941 ACV720941 AMR720941 AWN720941 BGJ720941 BQF720941 CAB720941 CJX720941 CTT720941 DDP720941 DNL720941 DXH720941 EHD720941 EQZ720941 FAV720941 FKR720941 FUN720941 GEJ720941 GOF720941 GYB720941 HHX720941 HRT720941 IBP720941 ILL720941 IVH720941 JFD720941 JOZ720941 JYV720941 KIR720941 KSN720941 LCJ720941 LMF720941 LWB720941 MFX720941 MPT720941 MZP720941 NJL720941 NTH720941 ODD720941 OMZ720941 OWV720941 PGR720941 PQN720941 QAJ720941 QKF720941 QUB720941 RDX720941 RNT720941 RXP720941 SHL720941 SRH720941 TBD720941 TKZ720941 TUV720941 UER720941 UON720941 UYJ720941 VIF720941 VSB720941 WBX720941 WLT720941 WVP720941 B786477 JD786477 SZ786477 ACV786477 AMR786477 AWN786477 BGJ786477 BQF786477 CAB786477 CJX786477 CTT786477 DDP786477 DNL786477 DXH786477 EHD786477 EQZ786477 FAV786477 FKR786477 FUN786477 GEJ786477 GOF786477 GYB786477 HHX786477 HRT786477 IBP786477 ILL786477 IVH786477 JFD786477 JOZ786477 JYV786477 KIR786477 KSN786477 LCJ786477 LMF786477 LWB786477 MFX786477 MPT786477 MZP786477 NJL786477 NTH786477 ODD786477 OMZ786477 OWV786477 PGR786477 PQN786477 QAJ786477 QKF786477 QUB786477 RDX786477 RNT786477 RXP786477 SHL786477 SRH786477 TBD786477 TKZ786477 TUV786477 UER786477 UON786477 UYJ786477 VIF786477 VSB786477 WBX786477 WLT786477 WVP786477 B852013 JD852013 SZ852013 ACV852013 AMR852013 AWN852013 BGJ852013 BQF852013 CAB852013 CJX852013 CTT852013 DDP852013 DNL852013 DXH852013 EHD852013 EQZ852013 FAV852013 FKR852013 FUN852013 GEJ852013 GOF852013 GYB852013 HHX852013 HRT852013 IBP852013 ILL852013 IVH852013 JFD852013 JOZ852013 JYV852013 KIR852013 KSN852013 LCJ852013 LMF852013 LWB852013 MFX852013 MPT852013 MZP852013 NJL852013 NTH852013 ODD852013 OMZ852013 OWV852013 PGR852013 PQN852013 QAJ852013 QKF852013 QUB852013 RDX852013 RNT852013 RXP852013 SHL852013 SRH852013 TBD852013 TKZ852013 TUV852013 UER852013 UON852013 UYJ852013 VIF852013 VSB852013 WBX852013 WLT852013 WVP852013 B917549 JD917549 SZ917549 ACV917549 AMR917549 AWN917549 BGJ917549 BQF917549 CAB917549 CJX917549 CTT917549 DDP917549 DNL917549 DXH917549 EHD917549 EQZ917549 FAV917549 FKR917549 FUN917549 GEJ917549 GOF917549 GYB917549 HHX917549 HRT917549 IBP917549 ILL917549 IVH917549 JFD917549 JOZ917549 JYV917549 KIR917549 KSN917549 LCJ917549 LMF917549 LWB917549 MFX917549 MPT917549 MZP917549 NJL917549 NTH917549 ODD917549 OMZ917549 OWV917549 PGR917549 PQN917549 QAJ917549 QKF917549 QUB917549 RDX917549 RNT917549 RXP917549 SHL917549 SRH917549 TBD917549 TKZ917549 TUV917549 UER917549 UON917549 UYJ917549 VIF917549 VSB917549 WBX917549 WLT917549 WVP917549 B983085 JD983085 SZ983085 ACV983085 AMR983085 AWN983085 BGJ983085 BQF983085 CAB983085 CJX983085 CTT983085 DDP983085 DNL983085 DXH983085 EHD983085 EQZ983085 FAV983085 FKR983085 FUN983085 GEJ983085 GOF983085 GYB983085 HHX983085 HRT983085 IBP983085 ILL983085 IVH983085 JFD983085 JOZ983085 JYV983085 KIR983085 KSN983085 LCJ983085 LMF983085 LWB983085 MFX983085 MPT983085 MZP983085 NJL983085 NTH983085 ODD983085 OMZ983085 OWV983085 PGR983085 PQN983085 QAJ983085 QKF983085 QUB983085 RDX983085 RNT983085 RXP983085 SHL983085 SRH983085 TBD983085 TKZ983085 TUV983085 UER983085 UON983085 UYJ983085 VIF983085 VSB983085 WBX983085 WLT983085 WVP983085">
      <formula1>0</formula1>
      <formula2>10000</formula2>
    </dataValidation>
    <dataValidation type="textLength" errorStyle="information" allowBlank="1" showInputMessage="1" error="XLBVal:5=2.52612182199522E-02_x000d_&#10;" sqref="C65596 JE65596 TA65596 ACW65596 AMS65596 AWO65596 BGK65596 BQG65596 CAC65596 CJY65596 CTU65596 DDQ65596 DNM65596 DXI65596 EHE65596 ERA65596 FAW65596 FKS65596 FUO65596 GEK65596 GOG65596 GYC65596 HHY65596 HRU65596 IBQ65596 ILM65596 IVI65596 JFE65596 JPA65596 JYW65596 KIS65596 KSO65596 LCK65596 LMG65596 LWC65596 MFY65596 MPU65596 MZQ65596 NJM65596 NTI65596 ODE65596 ONA65596 OWW65596 PGS65596 PQO65596 QAK65596 QKG65596 QUC65596 RDY65596 RNU65596 RXQ65596 SHM65596 SRI65596 TBE65596 TLA65596 TUW65596 UES65596 UOO65596 UYK65596 VIG65596 VSC65596 WBY65596 WLU65596 WVQ65596 C131132 JE131132 TA131132 ACW131132 AMS131132 AWO131132 BGK131132 BQG131132 CAC131132 CJY131132 CTU131132 DDQ131132 DNM131132 DXI131132 EHE131132 ERA131132 FAW131132 FKS131132 FUO131132 GEK131132 GOG131132 GYC131132 HHY131132 HRU131132 IBQ131132 ILM131132 IVI131132 JFE131132 JPA131132 JYW131132 KIS131132 KSO131132 LCK131132 LMG131132 LWC131132 MFY131132 MPU131132 MZQ131132 NJM131132 NTI131132 ODE131132 ONA131132 OWW131132 PGS131132 PQO131132 QAK131132 QKG131132 QUC131132 RDY131132 RNU131132 RXQ131132 SHM131132 SRI131132 TBE131132 TLA131132 TUW131132 UES131132 UOO131132 UYK131132 VIG131132 VSC131132 WBY131132 WLU131132 WVQ131132 C196668 JE196668 TA196668 ACW196668 AMS196668 AWO196668 BGK196668 BQG196668 CAC196668 CJY196668 CTU196668 DDQ196668 DNM196668 DXI196668 EHE196668 ERA196668 FAW196668 FKS196668 FUO196668 GEK196668 GOG196668 GYC196668 HHY196668 HRU196668 IBQ196668 ILM196668 IVI196668 JFE196668 JPA196668 JYW196668 KIS196668 KSO196668 LCK196668 LMG196668 LWC196668 MFY196668 MPU196668 MZQ196668 NJM196668 NTI196668 ODE196668 ONA196668 OWW196668 PGS196668 PQO196668 QAK196668 QKG196668 QUC196668 RDY196668 RNU196668 RXQ196668 SHM196668 SRI196668 TBE196668 TLA196668 TUW196668 UES196668 UOO196668 UYK196668 VIG196668 VSC196668 WBY196668 WLU196668 WVQ196668 C262204 JE262204 TA262204 ACW262204 AMS262204 AWO262204 BGK262204 BQG262204 CAC262204 CJY262204 CTU262204 DDQ262204 DNM262204 DXI262204 EHE262204 ERA262204 FAW262204 FKS262204 FUO262204 GEK262204 GOG262204 GYC262204 HHY262204 HRU262204 IBQ262204 ILM262204 IVI262204 JFE262204 JPA262204 JYW262204 KIS262204 KSO262204 LCK262204 LMG262204 LWC262204 MFY262204 MPU262204 MZQ262204 NJM262204 NTI262204 ODE262204 ONA262204 OWW262204 PGS262204 PQO262204 QAK262204 QKG262204 QUC262204 RDY262204 RNU262204 RXQ262204 SHM262204 SRI262204 TBE262204 TLA262204 TUW262204 UES262204 UOO262204 UYK262204 VIG262204 VSC262204 WBY262204 WLU262204 WVQ262204 C327740 JE327740 TA327740 ACW327740 AMS327740 AWO327740 BGK327740 BQG327740 CAC327740 CJY327740 CTU327740 DDQ327740 DNM327740 DXI327740 EHE327740 ERA327740 FAW327740 FKS327740 FUO327740 GEK327740 GOG327740 GYC327740 HHY327740 HRU327740 IBQ327740 ILM327740 IVI327740 JFE327740 JPA327740 JYW327740 KIS327740 KSO327740 LCK327740 LMG327740 LWC327740 MFY327740 MPU327740 MZQ327740 NJM327740 NTI327740 ODE327740 ONA327740 OWW327740 PGS327740 PQO327740 QAK327740 QKG327740 QUC327740 RDY327740 RNU327740 RXQ327740 SHM327740 SRI327740 TBE327740 TLA327740 TUW327740 UES327740 UOO327740 UYK327740 VIG327740 VSC327740 WBY327740 WLU327740 WVQ327740 C393276 JE393276 TA393276 ACW393276 AMS393276 AWO393276 BGK393276 BQG393276 CAC393276 CJY393276 CTU393276 DDQ393276 DNM393276 DXI393276 EHE393276 ERA393276 FAW393276 FKS393276 FUO393276 GEK393276 GOG393276 GYC393276 HHY393276 HRU393276 IBQ393276 ILM393276 IVI393276 JFE393276 JPA393276 JYW393276 KIS393276 KSO393276 LCK393276 LMG393276 LWC393276 MFY393276 MPU393276 MZQ393276 NJM393276 NTI393276 ODE393276 ONA393276 OWW393276 PGS393276 PQO393276 QAK393276 QKG393276 QUC393276 RDY393276 RNU393276 RXQ393276 SHM393276 SRI393276 TBE393276 TLA393276 TUW393276 UES393276 UOO393276 UYK393276 VIG393276 VSC393276 WBY393276 WLU393276 WVQ393276 C458812 JE458812 TA458812 ACW458812 AMS458812 AWO458812 BGK458812 BQG458812 CAC458812 CJY458812 CTU458812 DDQ458812 DNM458812 DXI458812 EHE458812 ERA458812 FAW458812 FKS458812 FUO458812 GEK458812 GOG458812 GYC458812 HHY458812 HRU458812 IBQ458812 ILM458812 IVI458812 JFE458812 JPA458812 JYW458812 KIS458812 KSO458812 LCK458812 LMG458812 LWC458812 MFY458812 MPU458812 MZQ458812 NJM458812 NTI458812 ODE458812 ONA458812 OWW458812 PGS458812 PQO458812 QAK458812 QKG458812 QUC458812 RDY458812 RNU458812 RXQ458812 SHM458812 SRI458812 TBE458812 TLA458812 TUW458812 UES458812 UOO458812 UYK458812 VIG458812 VSC458812 WBY458812 WLU458812 WVQ458812 C524348 JE524348 TA524348 ACW524348 AMS524348 AWO524348 BGK524348 BQG524348 CAC524348 CJY524348 CTU524348 DDQ524348 DNM524348 DXI524348 EHE524348 ERA524348 FAW524348 FKS524348 FUO524348 GEK524348 GOG524348 GYC524348 HHY524348 HRU524348 IBQ524348 ILM524348 IVI524348 JFE524348 JPA524348 JYW524348 KIS524348 KSO524348 LCK524348 LMG524348 LWC524348 MFY524348 MPU524348 MZQ524348 NJM524348 NTI524348 ODE524348 ONA524348 OWW524348 PGS524348 PQO524348 QAK524348 QKG524348 QUC524348 RDY524348 RNU524348 RXQ524348 SHM524348 SRI524348 TBE524348 TLA524348 TUW524348 UES524348 UOO524348 UYK524348 VIG524348 VSC524348 WBY524348 WLU524348 WVQ524348 C589884 JE589884 TA589884 ACW589884 AMS589884 AWO589884 BGK589884 BQG589884 CAC589884 CJY589884 CTU589884 DDQ589884 DNM589884 DXI589884 EHE589884 ERA589884 FAW589884 FKS589884 FUO589884 GEK589884 GOG589884 GYC589884 HHY589884 HRU589884 IBQ589884 ILM589884 IVI589884 JFE589884 JPA589884 JYW589884 KIS589884 KSO589884 LCK589884 LMG589884 LWC589884 MFY589884 MPU589884 MZQ589884 NJM589884 NTI589884 ODE589884 ONA589884 OWW589884 PGS589884 PQO589884 QAK589884 QKG589884 QUC589884 RDY589884 RNU589884 RXQ589884 SHM589884 SRI589884 TBE589884 TLA589884 TUW589884 UES589884 UOO589884 UYK589884 VIG589884 VSC589884 WBY589884 WLU589884 WVQ589884 C655420 JE655420 TA655420 ACW655420 AMS655420 AWO655420 BGK655420 BQG655420 CAC655420 CJY655420 CTU655420 DDQ655420 DNM655420 DXI655420 EHE655420 ERA655420 FAW655420 FKS655420 FUO655420 GEK655420 GOG655420 GYC655420 HHY655420 HRU655420 IBQ655420 ILM655420 IVI655420 JFE655420 JPA655420 JYW655420 KIS655420 KSO655420 LCK655420 LMG655420 LWC655420 MFY655420 MPU655420 MZQ655420 NJM655420 NTI655420 ODE655420 ONA655420 OWW655420 PGS655420 PQO655420 QAK655420 QKG655420 QUC655420 RDY655420 RNU655420 RXQ655420 SHM655420 SRI655420 TBE655420 TLA655420 TUW655420 UES655420 UOO655420 UYK655420 VIG655420 VSC655420 WBY655420 WLU655420 WVQ655420 C720956 JE720956 TA720956 ACW720956 AMS720956 AWO720956 BGK720956 BQG720956 CAC720956 CJY720956 CTU720956 DDQ720956 DNM720956 DXI720956 EHE720956 ERA720956 FAW720956 FKS720956 FUO720956 GEK720956 GOG720956 GYC720956 HHY720956 HRU720956 IBQ720956 ILM720956 IVI720956 JFE720956 JPA720956 JYW720956 KIS720956 KSO720956 LCK720956 LMG720956 LWC720956 MFY720956 MPU720956 MZQ720956 NJM720956 NTI720956 ODE720956 ONA720956 OWW720956 PGS720956 PQO720956 QAK720956 QKG720956 QUC720956 RDY720956 RNU720956 RXQ720956 SHM720956 SRI720956 TBE720956 TLA720956 TUW720956 UES720956 UOO720956 UYK720956 VIG720956 VSC720956 WBY720956 WLU720956 WVQ720956 C786492 JE786492 TA786492 ACW786492 AMS786492 AWO786492 BGK786492 BQG786492 CAC786492 CJY786492 CTU786492 DDQ786492 DNM786492 DXI786492 EHE786492 ERA786492 FAW786492 FKS786492 FUO786492 GEK786492 GOG786492 GYC786492 HHY786492 HRU786492 IBQ786492 ILM786492 IVI786492 JFE786492 JPA786492 JYW786492 KIS786492 KSO786492 LCK786492 LMG786492 LWC786492 MFY786492 MPU786492 MZQ786492 NJM786492 NTI786492 ODE786492 ONA786492 OWW786492 PGS786492 PQO786492 QAK786492 QKG786492 QUC786492 RDY786492 RNU786492 RXQ786492 SHM786492 SRI786492 TBE786492 TLA786492 TUW786492 UES786492 UOO786492 UYK786492 VIG786492 VSC786492 WBY786492 WLU786492 WVQ786492 C852028 JE852028 TA852028 ACW852028 AMS852028 AWO852028 BGK852028 BQG852028 CAC852028 CJY852028 CTU852028 DDQ852028 DNM852028 DXI852028 EHE852028 ERA852028 FAW852028 FKS852028 FUO852028 GEK852028 GOG852028 GYC852028 HHY852028 HRU852028 IBQ852028 ILM852028 IVI852028 JFE852028 JPA852028 JYW852028 KIS852028 KSO852028 LCK852028 LMG852028 LWC852028 MFY852028 MPU852028 MZQ852028 NJM852028 NTI852028 ODE852028 ONA852028 OWW852028 PGS852028 PQO852028 QAK852028 QKG852028 QUC852028 RDY852028 RNU852028 RXQ852028 SHM852028 SRI852028 TBE852028 TLA852028 TUW852028 UES852028 UOO852028 UYK852028 VIG852028 VSC852028 WBY852028 WLU852028 WVQ852028 C917564 JE917564 TA917564 ACW917564 AMS917564 AWO917564 BGK917564 BQG917564 CAC917564 CJY917564 CTU917564 DDQ917564 DNM917564 DXI917564 EHE917564 ERA917564 FAW917564 FKS917564 FUO917564 GEK917564 GOG917564 GYC917564 HHY917564 HRU917564 IBQ917564 ILM917564 IVI917564 JFE917564 JPA917564 JYW917564 KIS917564 KSO917564 LCK917564 LMG917564 LWC917564 MFY917564 MPU917564 MZQ917564 NJM917564 NTI917564 ODE917564 ONA917564 OWW917564 PGS917564 PQO917564 QAK917564 QKG917564 QUC917564 RDY917564 RNU917564 RXQ917564 SHM917564 SRI917564 TBE917564 TLA917564 TUW917564 UES917564 UOO917564 UYK917564 VIG917564 VSC917564 WBY917564 WLU917564 WVQ917564 C983100 JE983100 TA983100 ACW983100 AMS983100 AWO983100 BGK983100 BQG983100 CAC983100 CJY983100 CTU983100 DDQ983100 DNM983100 DXI983100 EHE983100 ERA983100 FAW983100 FKS983100 FUO983100 GEK983100 GOG983100 GYC983100 HHY983100 HRU983100 IBQ983100 ILM983100 IVI983100 JFE983100 JPA983100 JYW983100 KIS983100 KSO983100 LCK983100 LMG983100 LWC983100 MFY983100 MPU983100 MZQ983100 NJM983100 NTI983100 ODE983100 ONA983100 OWW983100 PGS983100 PQO983100 QAK983100 QKG983100 QUC983100 RDY983100 RNU983100 RXQ983100 SHM983100 SRI983100 TBE983100 TLA983100 TUW983100 UES983100 UOO983100 UYK983100 VIG983100 VSC983100 WBY983100 WLU983100 WVQ983100">
      <formula1>0</formula1>
      <formula2>10000</formula2>
    </dataValidation>
    <dataValidation type="textLength" errorStyle="information" allowBlank="1" showInputMessage="1" error="XLBVal:5=16500_x000d_&#10;" sqref="B65596 JD65596 SZ65596 ACV65596 AMR65596 AWN65596 BGJ65596 BQF65596 CAB65596 CJX65596 CTT65596 DDP65596 DNL65596 DXH65596 EHD65596 EQZ65596 FAV65596 FKR65596 FUN65596 GEJ65596 GOF65596 GYB65596 HHX65596 HRT65596 IBP65596 ILL65596 IVH65596 JFD65596 JOZ65596 JYV65596 KIR65596 KSN65596 LCJ65596 LMF65596 LWB65596 MFX65596 MPT65596 MZP65596 NJL65596 NTH65596 ODD65596 OMZ65596 OWV65596 PGR65596 PQN65596 QAJ65596 QKF65596 QUB65596 RDX65596 RNT65596 RXP65596 SHL65596 SRH65596 TBD65596 TKZ65596 TUV65596 UER65596 UON65596 UYJ65596 VIF65596 VSB65596 WBX65596 WLT65596 WVP65596 B131132 JD131132 SZ131132 ACV131132 AMR131132 AWN131132 BGJ131132 BQF131132 CAB131132 CJX131132 CTT131132 DDP131132 DNL131132 DXH131132 EHD131132 EQZ131132 FAV131132 FKR131132 FUN131132 GEJ131132 GOF131132 GYB131132 HHX131132 HRT131132 IBP131132 ILL131132 IVH131132 JFD131132 JOZ131132 JYV131132 KIR131132 KSN131132 LCJ131132 LMF131132 LWB131132 MFX131132 MPT131132 MZP131132 NJL131132 NTH131132 ODD131132 OMZ131132 OWV131132 PGR131132 PQN131132 QAJ131132 QKF131132 QUB131132 RDX131132 RNT131132 RXP131132 SHL131132 SRH131132 TBD131132 TKZ131132 TUV131132 UER131132 UON131132 UYJ131132 VIF131132 VSB131132 WBX131132 WLT131132 WVP131132 B196668 JD196668 SZ196668 ACV196668 AMR196668 AWN196668 BGJ196668 BQF196668 CAB196668 CJX196668 CTT196668 DDP196668 DNL196668 DXH196668 EHD196668 EQZ196668 FAV196668 FKR196668 FUN196668 GEJ196668 GOF196668 GYB196668 HHX196668 HRT196668 IBP196668 ILL196668 IVH196668 JFD196668 JOZ196668 JYV196668 KIR196668 KSN196668 LCJ196668 LMF196668 LWB196668 MFX196668 MPT196668 MZP196668 NJL196668 NTH196668 ODD196668 OMZ196668 OWV196668 PGR196668 PQN196668 QAJ196668 QKF196668 QUB196668 RDX196668 RNT196668 RXP196668 SHL196668 SRH196668 TBD196668 TKZ196668 TUV196668 UER196668 UON196668 UYJ196668 VIF196668 VSB196668 WBX196668 WLT196668 WVP196668 B262204 JD262204 SZ262204 ACV262204 AMR262204 AWN262204 BGJ262204 BQF262204 CAB262204 CJX262204 CTT262204 DDP262204 DNL262204 DXH262204 EHD262204 EQZ262204 FAV262204 FKR262204 FUN262204 GEJ262204 GOF262204 GYB262204 HHX262204 HRT262204 IBP262204 ILL262204 IVH262204 JFD262204 JOZ262204 JYV262204 KIR262204 KSN262204 LCJ262204 LMF262204 LWB262204 MFX262204 MPT262204 MZP262204 NJL262204 NTH262204 ODD262204 OMZ262204 OWV262204 PGR262204 PQN262204 QAJ262204 QKF262204 QUB262204 RDX262204 RNT262204 RXP262204 SHL262204 SRH262204 TBD262204 TKZ262204 TUV262204 UER262204 UON262204 UYJ262204 VIF262204 VSB262204 WBX262204 WLT262204 WVP262204 B327740 JD327740 SZ327740 ACV327740 AMR327740 AWN327740 BGJ327740 BQF327740 CAB327740 CJX327740 CTT327740 DDP327740 DNL327740 DXH327740 EHD327740 EQZ327740 FAV327740 FKR327740 FUN327740 GEJ327740 GOF327740 GYB327740 HHX327740 HRT327740 IBP327740 ILL327740 IVH327740 JFD327740 JOZ327740 JYV327740 KIR327740 KSN327740 LCJ327740 LMF327740 LWB327740 MFX327740 MPT327740 MZP327740 NJL327740 NTH327740 ODD327740 OMZ327740 OWV327740 PGR327740 PQN327740 QAJ327740 QKF327740 QUB327740 RDX327740 RNT327740 RXP327740 SHL327740 SRH327740 TBD327740 TKZ327740 TUV327740 UER327740 UON327740 UYJ327740 VIF327740 VSB327740 WBX327740 WLT327740 WVP327740 B393276 JD393276 SZ393276 ACV393276 AMR393276 AWN393276 BGJ393276 BQF393276 CAB393276 CJX393276 CTT393276 DDP393276 DNL393276 DXH393276 EHD393276 EQZ393276 FAV393276 FKR393276 FUN393276 GEJ393276 GOF393276 GYB393276 HHX393276 HRT393276 IBP393276 ILL393276 IVH393276 JFD393276 JOZ393276 JYV393276 KIR393276 KSN393276 LCJ393276 LMF393276 LWB393276 MFX393276 MPT393276 MZP393276 NJL393276 NTH393276 ODD393276 OMZ393276 OWV393276 PGR393276 PQN393276 QAJ393276 QKF393276 QUB393276 RDX393276 RNT393276 RXP393276 SHL393276 SRH393276 TBD393276 TKZ393276 TUV393276 UER393276 UON393276 UYJ393276 VIF393276 VSB393276 WBX393276 WLT393276 WVP393276 B458812 JD458812 SZ458812 ACV458812 AMR458812 AWN458812 BGJ458812 BQF458812 CAB458812 CJX458812 CTT458812 DDP458812 DNL458812 DXH458812 EHD458812 EQZ458812 FAV458812 FKR458812 FUN458812 GEJ458812 GOF458812 GYB458812 HHX458812 HRT458812 IBP458812 ILL458812 IVH458812 JFD458812 JOZ458812 JYV458812 KIR458812 KSN458812 LCJ458812 LMF458812 LWB458812 MFX458812 MPT458812 MZP458812 NJL458812 NTH458812 ODD458812 OMZ458812 OWV458812 PGR458812 PQN458812 QAJ458812 QKF458812 QUB458812 RDX458812 RNT458812 RXP458812 SHL458812 SRH458812 TBD458812 TKZ458812 TUV458812 UER458812 UON458812 UYJ458812 VIF458812 VSB458812 WBX458812 WLT458812 WVP458812 B524348 JD524348 SZ524348 ACV524348 AMR524348 AWN524348 BGJ524348 BQF524348 CAB524348 CJX524348 CTT524348 DDP524348 DNL524348 DXH524348 EHD524348 EQZ524348 FAV524348 FKR524348 FUN524348 GEJ524348 GOF524348 GYB524348 HHX524348 HRT524348 IBP524348 ILL524348 IVH524348 JFD524348 JOZ524348 JYV524348 KIR524348 KSN524348 LCJ524348 LMF524348 LWB524348 MFX524348 MPT524348 MZP524348 NJL524348 NTH524348 ODD524348 OMZ524348 OWV524348 PGR524348 PQN524348 QAJ524348 QKF524348 QUB524348 RDX524348 RNT524348 RXP524348 SHL524348 SRH524348 TBD524348 TKZ524348 TUV524348 UER524348 UON524348 UYJ524348 VIF524348 VSB524348 WBX524348 WLT524348 WVP524348 B589884 JD589884 SZ589884 ACV589884 AMR589884 AWN589884 BGJ589884 BQF589884 CAB589884 CJX589884 CTT589884 DDP589884 DNL589884 DXH589884 EHD589884 EQZ589884 FAV589884 FKR589884 FUN589884 GEJ589884 GOF589884 GYB589884 HHX589884 HRT589884 IBP589884 ILL589884 IVH589884 JFD589884 JOZ589884 JYV589884 KIR589884 KSN589884 LCJ589884 LMF589884 LWB589884 MFX589884 MPT589884 MZP589884 NJL589884 NTH589884 ODD589884 OMZ589884 OWV589884 PGR589884 PQN589884 QAJ589884 QKF589884 QUB589884 RDX589884 RNT589884 RXP589884 SHL589884 SRH589884 TBD589884 TKZ589884 TUV589884 UER589884 UON589884 UYJ589884 VIF589884 VSB589884 WBX589884 WLT589884 WVP589884 B655420 JD655420 SZ655420 ACV655420 AMR655420 AWN655420 BGJ655420 BQF655420 CAB655420 CJX655420 CTT655420 DDP655420 DNL655420 DXH655420 EHD655420 EQZ655420 FAV655420 FKR655420 FUN655420 GEJ655420 GOF655420 GYB655420 HHX655420 HRT655420 IBP655420 ILL655420 IVH655420 JFD655420 JOZ655420 JYV655420 KIR655420 KSN655420 LCJ655420 LMF655420 LWB655420 MFX655420 MPT655420 MZP655420 NJL655420 NTH655420 ODD655420 OMZ655420 OWV655420 PGR655420 PQN655420 QAJ655420 QKF655420 QUB655420 RDX655420 RNT655420 RXP655420 SHL655420 SRH655420 TBD655420 TKZ655420 TUV655420 UER655420 UON655420 UYJ655420 VIF655420 VSB655420 WBX655420 WLT655420 WVP655420 B720956 JD720956 SZ720956 ACV720956 AMR720956 AWN720956 BGJ720956 BQF720956 CAB720956 CJX720956 CTT720956 DDP720956 DNL720956 DXH720956 EHD720956 EQZ720956 FAV720956 FKR720956 FUN720956 GEJ720956 GOF720956 GYB720956 HHX720956 HRT720956 IBP720956 ILL720956 IVH720956 JFD720956 JOZ720956 JYV720956 KIR720956 KSN720956 LCJ720956 LMF720956 LWB720956 MFX720956 MPT720956 MZP720956 NJL720956 NTH720956 ODD720956 OMZ720956 OWV720956 PGR720956 PQN720956 QAJ720956 QKF720956 QUB720956 RDX720956 RNT720956 RXP720956 SHL720956 SRH720956 TBD720956 TKZ720956 TUV720956 UER720956 UON720956 UYJ720956 VIF720956 VSB720956 WBX720956 WLT720956 WVP720956 B786492 JD786492 SZ786492 ACV786492 AMR786492 AWN786492 BGJ786492 BQF786492 CAB786492 CJX786492 CTT786492 DDP786492 DNL786492 DXH786492 EHD786492 EQZ786492 FAV786492 FKR786492 FUN786492 GEJ786492 GOF786492 GYB786492 HHX786492 HRT786492 IBP786492 ILL786492 IVH786492 JFD786492 JOZ786492 JYV786492 KIR786492 KSN786492 LCJ786492 LMF786492 LWB786492 MFX786492 MPT786492 MZP786492 NJL786492 NTH786492 ODD786492 OMZ786492 OWV786492 PGR786492 PQN786492 QAJ786492 QKF786492 QUB786492 RDX786492 RNT786492 RXP786492 SHL786492 SRH786492 TBD786492 TKZ786492 TUV786492 UER786492 UON786492 UYJ786492 VIF786492 VSB786492 WBX786492 WLT786492 WVP786492 B852028 JD852028 SZ852028 ACV852028 AMR852028 AWN852028 BGJ852028 BQF852028 CAB852028 CJX852028 CTT852028 DDP852028 DNL852028 DXH852028 EHD852028 EQZ852028 FAV852028 FKR852028 FUN852028 GEJ852028 GOF852028 GYB852028 HHX852028 HRT852028 IBP852028 ILL852028 IVH852028 JFD852028 JOZ852028 JYV852028 KIR852028 KSN852028 LCJ852028 LMF852028 LWB852028 MFX852028 MPT852028 MZP852028 NJL852028 NTH852028 ODD852028 OMZ852028 OWV852028 PGR852028 PQN852028 QAJ852028 QKF852028 QUB852028 RDX852028 RNT852028 RXP852028 SHL852028 SRH852028 TBD852028 TKZ852028 TUV852028 UER852028 UON852028 UYJ852028 VIF852028 VSB852028 WBX852028 WLT852028 WVP852028 B917564 JD917564 SZ917564 ACV917564 AMR917564 AWN917564 BGJ917564 BQF917564 CAB917564 CJX917564 CTT917564 DDP917564 DNL917564 DXH917564 EHD917564 EQZ917564 FAV917564 FKR917564 FUN917564 GEJ917564 GOF917564 GYB917564 HHX917564 HRT917564 IBP917564 ILL917564 IVH917564 JFD917564 JOZ917564 JYV917564 KIR917564 KSN917564 LCJ917564 LMF917564 LWB917564 MFX917564 MPT917564 MZP917564 NJL917564 NTH917564 ODD917564 OMZ917564 OWV917564 PGR917564 PQN917564 QAJ917564 QKF917564 QUB917564 RDX917564 RNT917564 RXP917564 SHL917564 SRH917564 TBD917564 TKZ917564 TUV917564 UER917564 UON917564 UYJ917564 VIF917564 VSB917564 WBX917564 WLT917564 WVP917564 B983100 JD983100 SZ983100 ACV983100 AMR983100 AWN983100 BGJ983100 BQF983100 CAB983100 CJX983100 CTT983100 DDP983100 DNL983100 DXH983100 EHD983100 EQZ983100 FAV983100 FKR983100 FUN983100 GEJ983100 GOF983100 GYB983100 HHX983100 HRT983100 IBP983100 ILL983100 IVH983100 JFD983100 JOZ983100 JYV983100 KIR983100 KSN983100 LCJ983100 LMF983100 LWB983100 MFX983100 MPT983100 MZP983100 NJL983100 NTH983100 ODD983100 OMZ983100 OWV983100 PGR983100 PQN983100 QAJ983100 QKF983100 QUB983100 RDX983100 RNT983100 RXP983100 SHL983100 SRH983100 TBD983100 TKZ983100 TUV983100 UER983100 UON983100 UYJ983100 VIF983100 VSB983100 WBX983100 WLT983100 WVP983100">
      <formula1>0</formula1>
      <formula2>10000</formula2>
    </dataValidation>
    <dataValidation type="textLength" errorStyle="information" allowBlank="1" showInputMessage="1" error="XLBVal:5=0.015450526554784_x000d_&#10;" sqref="WVQ983099 C65595 JE65595 TA65595 ACW65595 AMS65595 AWO65595 BGK65595 BQG65595 CAC65595 CJY65595 CTU65595 DDQ65595 DNM65595 DXI65595 EHE65595 ERA65595 FAW65595 FKS65595 FUO65595 GEK65595 GOG65595 GYC65595 HHY65595 HRU65595 IBQ65595 ILM65595 IVI65595 JFE65595 JPA65595 JYW65595 KIS65595 KSO65595 LCK65595 LMG65595 LWC65595 MFY65595 MPU65595 MZQ65595 NJM65595 NTI65595 ODE65595 ONA65595 OWW65595 PGS65595 PQO65595 QAK65595 QKG65595 QUC65595 RDY65595 RNU65595 RXQ65595 SHM65595 SRI65595 TBE65595 TLA65595 TUW65595 UES65595 UOO65595 UYK65595 VIG65595 VSC65595 WBY65595 WLU65595 WVQ65595 C131131 JE131131 TA131131 ACW131131 AMS131131 AWO131131 BGK131131 BQG131131 CAC131131 CJY131131 CTU131131 DDQ131131 DNM131131 DXI131131 EHE131131 ERA131131 FAW131131 FKS131131 FUO131131 GEK131131 GOG131131 GYC131131 HHY131131 HRU131131 IBQ131131 ILM131131 IVI131131 JFE131131 JPA131131 JYW131131 KIS131131 KSO131131 LCK131131 LMG131131 LWC131131 MFY131131 MPU131131 MZQ131131 NJM131131 NTI131131 ODE131131 ONA131131 OWW131131 PGS131131 PQO131131 QAK131131 QKG131131 QUC131131 RDY131131 RNU131131 RXQ131131 SHM131131 SRI131131 TBE131131 TLA131131 TUW131131 UES131131 UOO131131 UYK131131 VIG131131 VSC131131 WBY131131 WLU131131 WVQ131131 C196667 JE196667 TA196667 ACW196667 AMS196667 AWO196667 BGK196667 BQG196667 CAC196667 CJY196667 CTU196667 DDQ196667 DNM196667 DXI196667 EHE196667 ERA196667 FAW196667 FKS196667 FUO196667 GEK196667 GOG196667 GYC196667 HHY196667 HRU196667 IBQ196667 ILM196667 IVI196667 JFE196667 JPA196667 JYW196667 KIS196667 KSO196667 LCK196667 LMG196667 LWC196667 MFY196667 MPU196667 MZQ196667 NJM196667 NTI196667 ODE196667 ONA196667 OWW196667 PGS196667 PQO196667 QAK196667 QKG196667 QUC196667 RDY196667 RNU196667 RXQ196667 SHM196667 SRI196667 TBE196667 TLA196667 TUW196667 UES196667 UOO196667 UYK196667 VIG196667 VSC196667 WBY196667 WLU196667 WVQ196667 C262203 JE262203 TA262203 ACW262203 AMS262203 AWO262203 BGK262203 BQG262203 CAC262203 CJY262203 CTU262203 DDQ262203 DNM262203 DXI262203 EHE262203 ERA262203 FAW262203 FKS262203 FUO262203 GEK262203 GOG262203 GYC262203 HHY262203 HRU262203 IBQ262203 ILM262203 IVI262203 JFE262203 JPA262203 JYW262203 KIS262203 KSO262203 LCK262203 LMG262203 LWC262203 MFY262203 MPU262203 MZQ262203 NJM262203 NTI262203 ODE262203 ONA262203 OWW262203 PGS262203 PQO262203 QAK262203 QKG262203 QUC262203 RDY262203 RNU262203 RXQ262203 SHM262203 SRI262203 TBE262203 TLA262203 TUW262203 UES262203 UOO262203 UYK262203 VIG262203 VSC262203 WBY262203 WLU262203 WVQ262203 C327739 JE327739 TA327739 ACW327739 AMS327739 AWO327739 BGK327739 BQG327739 CAC327739 CJY327739 CTU327739 DDQ327739 DNM327739 DXI327739 EHE327739 ERA327739 FAW327739 FKS327739 FUO327739 GEK327739 GOG327739 GYC327739 HHY327739 HRU327739 IBQ327739 ILM327739 IVI327739 JFE327739 JPA327739 JYW327739 KIS327739 KSO327739 LCK327739 LMG327739 LWC327739 MFY327739 MPU327739 MZQ327739 NJM327739 NTI327739 ODE327739 ONA327739 OWW327739 PGS327739 PQO327739 QAK327739 QKG327739 QUC327739 RDY327739 RNU327739 RXQ327739 SHM327739 SRI327739 TBE327739 TLA327739 TUW327739 UES327739 UOO327739 UYK327739 VIG327739 VSC327739 WBY327739 WLU327739 WVQ327739 C393275 JE393275 TA393275 ACW393275 AMS393275 AWO393275 BGK393275 BQG393275 CAC393275 CJY393275 CTU393275 DDQ393275 DNM393275 DXI393275 EHE393275 ERA393275 FAW393275 FKS393275 FUO393275 GEK393275 GOG393275 GYC393275 HHY393275 HRU393275 IBQ393275 ILM393275 IVI393275 JFE393275 JPA393275 JYW393275 KIS393275 KSO393275 LCK393275 LMG393275 LWC393275 MFY393275 MPU393275 MZQ393275 NJM393275 NTI393275 ODE393275 ONA393275 OWW393275 PGS393275 PQO393275 QAK393275 QKG393275 QUC393275 RDY393275 RNU393275 RXQ393275 SHM393275 SRI393275 TBE393275 TLA393275 TUW393275 UES393275 UOO393275 UYK393275 VIG393275 VSC393275 WBY393275 WLU393275 WVQ393275 C458811 JE458811 TA458811 ACW458811 AMS458811 AWO458811 BGK458811 BQG458811 CAC458811 CJY458811 CTU458811 DDQ458811 DNM458811 DXI458811 EHE458811 ERA458811 FAW458811 FKS458811 FUO458811 GEK458811 GOG458811 GYC458811 HHY458811 HRU458811 IBQ458811 ILM458811 IVI458811 JFE458811 JPA458811 JYW458811 KIS458811 KSO458811 LCK458811 LMG458811 LWC458811 MFY458811 MPU458811 MZQ458811 NJM458811 NTI458811 ODE458811 ONA458811 OWW458811 PGS458811 PQO458811 QAK458811 QKG458811 QUC458811 RDY458811 RNU458811 RXQ458811 SHM458811 SRI458811 TBE458811 TLA458811 TUW458811 UES458811 UOO458811 UYK458811 VIG458811 VSC458811 WBY458811 WLU458811 WVQ458811 C524347 JE524347 TA524347 ACW524347 AMS524347 AWO524347 BGK524347 BQG524347 CAC524347 CJY524347 CTU524347 DDQ524347 DNM524347 DXI524347 EHE524347 ERA524347 FAW524347 FKS524347 FUO524347 GEK524347 GOG524347 GYC524347 HHY524347 HRU524347 IBQ524347 ILM524347 IVI524347 JFE524347 JPA524347 JYW524347 KIS524347 KSO524347 LCK524347 LMG524347 LWC524347 MFY524347 MPU524347 MZQ524347 NJM524347 NTI524347 ODE524347 ONA524347 OWW524347 PGS524347 PQO524347 QAK524347 QKG524347 QUC524347 RDY524347 RNU524347 RXQ524347 SHM524347 SRI524347 TBE524347 TLA524347 TUW524347 UES524347 UOO524347 UYK524347 VIG524347 VSC524347 WBY524347 WLU524347 WVQ524347 C589883 JE589883 TA589883 ACW589883 AMS589883 AWO589883 BGK589883 BQG589883 CAC589883 CJY589883 CTU589883 DDQ589883 DNM589883 DXI589883 EHE589883 ERA589883 FAW589883 FKS589883 FUO589883 GEK589883 GOG589883 GYC589883 HHY589883 HRU589883 IBQ589883 ILM589883 IVI589883 JFE589883 JPA589883 JYW589883 KIS589883 KSO589883 LCK589883 LMG589883 LWC589883 MFY589883 MPU589883 MZQ589883 NJM589883 NTI589883 ODE589883 ONA589883 OWW589883 PGS589883 PQO589883 QAK589883 QKG589883 QUC589883 RDY589883 RNU589883 RXQ589883 SHM589883 SRI589883 TBE589883 TLA589883 TUW589883 UES589883 UOO589883 UYK589883 VIG589883 VSC589883 WBY589883 WLU589883 WVQ589883 C655419 JE655419 TA655419 ACW655419 AMS655419 AWO655419 BGK655419 BQG655419 CAC655419 CJY655419 CTU655419 DDQ655419 DNM655419 DXI655419 EHE655419 ERA655419 FAW655419 FKS655419 FUO655419 GEK655419 GOG655419 GYC655419 HHY655419 HRU655419 IBQ655419 ILM655419 IVI655419 JFE655419 JPA655419 JYW655419 KIS655419 KSO655419 LCK655419 LMG655419 LWC655419 MFY655419 MPU655419 MZQ655419 NJM655419 NTI655419 ODE655419 ONA655419 OWW655419 PGS655419 PQO655419 QAK655419 QKG655419 QUC655419 RDY655419 RNU655419 RXQ655419 SHM655419 SRI655419 TBE655419 TLA655419 TUW655419 UES655419 UOO655419 UYK655419 VIG655419 VSC655419 WBY655419 WLU655419 WVQ655419 C720955 JE720955 TA720955 ACW720955 AMS720955 AWO720955 BGK720955 BQG720955 CAC720955 CJY720955 CTU720955 DDQ720955 DNM720955 DXI720955 EHE720955 ERA720955 FAW720955 FKS720955 FUO720955 GEK720955 GOG720955 GYC720955 HHY720955 HRU720955 IBQ720955 ILM720955 IVI720955 JFE720955 JPA720955 JYW720955 KIS720955 KSO720955 LCK720955 LMG720955 LWC720955 MFY720955 MPU720955 MZQ720955 NJM720955 NTI720955 ODE720955 ONA720955 OWW720955 PGS720955 PQO720955 QAK720955 QKG720955 QUC720955 RDY720955 RNU720955 RXQ720955 SHM720955 SRI720955 TBE720955 TLA720955 TUW720955 UES720955 UOO720955 UYK720955 VIG720955 VSC720955 WBY720955 WLU720955 WVQ720955 C786491 JE786491 TA786491 ACW786491 AMS786491 AWO786491 BGK786491 BQG786491 CAC786491 CJY786491 CTU786491 DDQ786491 DNM786491 DXI786491 EHE786491 ERA786491 FAW786491 FKS786491 FUO786491 GEK786491 GOG786491 GYC786491 HHY786491 HRU786491 IBQ786491 ILM786491 IVI786491 JFE786491 JPA786491 JYW786491 KIS786491 KSO786491 LCK786491 LMG786491 LWC786491 MFY786491 MPU786491 MZQ786491 NJM786491 NTI786491 ODE786491 ONA786491 OWW786491 PGS786491 PQO786491 QAK786491 QKG786491 QUC786491 RDY786491 RNU786491 RXQ786491 SHM786491 SRI786491 TBE786491 TLA786491 TUW786491 UES786491 UOO786491 UYK786491 VIG786491 VSC786491 WBY786491 WLU786491 WVQ786491 C852027 JE852027 TA852027 ACW852027 AMS852027 AWO852027 BGK852027 BQG852027 CAC852027 CJY852027 CTU852027 DDQ852027 DNM852027 DXI852027 EHE852027 ERA852027 FAW852027 FKS852027 FUO852027 GEK852027 GOG852027 GYC852027 HHY852027 HRU852027 IBQ852027 ILM852027 IVI852027 JFE852027 JPA852027 JYW852027 KIS852027 KSO852027 LCK852027 LMG852027 LWC852027 MFY852027 MPU852027 MZQ852027 NJM852027 NTI852027 ODE852027 ONA852027 OWW852027 PGS852027 PQO852027 QAK852027 QKG852027 QUC852027 RDY852027 RNU852027 RXQ852027 SHM852027 SRI852027 TBE852027 TLA852027 TUW852027 UES852027 UOO852027 UYK852027 VIG852027 VSC852027 WBY852027 WLU852027 WVQ852027 C917563 JE917563 TA917563 ACW917563 AMS917563 AWO917563 BGK917563 BQG917563 CAC917563 CJY917563 CTU917563 DDQ917563 DNM917563 DXI917563 EHE917563 ERA917563 FAW917563 FKS917563 FUO917563 GEK917563 GOG917563 GYC917563 HHY917563 HRU917563 IBQ917563 ILM917563 IVI917563 JFE917563 JPA917563 JYW917563 KIS917563 KSO917563 LCK917563 LMG917563 LWC917563 MFY917563 MPU917563 MZQ917563 NJM917563 NTI917563 ODE917563 ONA917563 OWW917563 PGS917563 PQO917563 QAK917563 QKG917563 QUC917563 RDY917563 RNU917563 RXQ917563 SHM917563 SRI917563 TBE917563 TLA917563 TUW917563 UES917563 UOO917563 UYK917563 VIG917563 VSC917563 WBY917563 WLU917563 WVQ917563 C983099 JE983099 TA983099 ACW983099 AMS983099 AWO983099 BGK983099 BQG983099 CAC983099 CJY983099 CTU983099 DDQ983099 DNM983099 DXI983099 EHE983099 ERA983099 FAW983099 FKS983099 FUO983099 GEK983099 GOG983099 GYC983099 HHY983099 HRU983099 IBQ983099 ILM983099 IVI983099 JFE983099 JPA983099 JYW983099 KIS983099 KSO983099 LCK983099 LMG983099 LWC983099 MFY983099 MPU983099 MZQ983099 NJM983099 NTI983099 ODE983099 ONA983099 OWW983099 PGS983099 PQO983099 QAK983099 QKG983099 QUC983099 RDY983099 RNU983099 RXQ983099 SHM983099 SRI983099 TBE983099 TLA983099 TUW983099 UES983099 UOO983099 UYK983099 VIG983099 VSC983099 WBY983099 WLU983099 WLU109 WBY109 VSC109 VIG109 UYK109 UOO109 UES109 TUW109 TLA109 TBE109 SRI109 SHM109 RXQ109 RNU109 RDY109 QUC109 QKG109 QAK109 PQO109 PGS109 OWW109 ONA109 ODE109 NTI109 NJM109 MZQ109 MPU109 MFY109 LWC109 LMG109 LCK109 KSO109 KIS109 JYW109 JPA109 JFE109 IVI109 ILM109 IBQ109 HRU109 HHY109 GYC109 GOG109 GEK109 FUO109 FKS109 FAW109 ERA109 EHE109 DXI109 DNM109 DDQ109 CTU109 CJY109 CAC109 BQG109 BGK109 AWO109 AMS109 ACW109 TA109 JE109 C109 WVQ109 WLU58 WBY58 VSC58 VIG58 UYK58 UOO58 UES58 TUW58 TLA58 TBE58 SRI58 SHM58 RXQ58 RNU58 RDY58 QUC58 QKG58 QAK58 PQO58 PGS58 OWW58 ONA58 ODE58 NTI58 NJM58 MZQ58 MPU58 MFY58 LWC58 LMG58 LCK58 KSO58 KIS58 JYW58 JPA58 JFE58 IVI58 ILM58 IBQ58 HRU58 HHY58 GYC58 GOG58 GEK58 FUO58 FKS58 FAW58 ERA58 EHE58 DXI58 DNM58 DDQ58 CTU58 CJY58 CAC58 BQG58 BGK58 AWO58 AMS58 ACW58 TA58 JE58 C58 WVQ58">
      <formula1>0</formula1>
      <formula2>10000</formula2>
    </dataValidation>
    <dataValidation type="textLength" errorStyle="information" allowBlank="1" showInputMessage="1" error="XLBVal:5=10091.9_x000d_&#10;" sqref="WVP983099 B65595 JD65595 SZ65595 ACV65595 AMR65595 AWN65595 BGJ65595 BQF65595 CAB65595 CJX65595 CTT65595 DDP65595 DNL65595 DXH65595 EHD65595 EQZ65595 FAV65595 FKR65595 FUN65595 GEJ65595 GOF65595 GYB65595 HHX65595 HRT65595 IBP65595 ILL65595 IVH65595 JFD65595 JOZ65595 JYV65595 KIR65595 KSN65595 LCJ65595 LMF65595 LWB65595 MFX65595 MPT65595 MZP65595 NJL65595 NTH65595 ODD65595 OMZ65595 OWV65595 PGR65595 PQN65595 QAJ65595 QKF65595 QUB65595 RDX65595 RNT65595 RXP65595 SHL65595 SRH65595 TBD65595 TKZ65595 TUV65595 UER65595 UON65595 UYJ65595 VIF65595 VSB65595 WBX65595 WLT65595 WVP65595 B131131 JD131131 SZ131131 ACV131131 AMR131131 AWN131131 BGJ131131 BQF131131 CAB131131 CJX131131 CTT131131 DDP131131 DNL131131 DXH131131 EHD131131 EQZ131131 FAV131131 FKR131131 FUN131131 GEJ131131 GOF131131 GYB131131 HHX131131 HRT131131 IBP131131 ILL131131 IVH131131 JFD131131 JOZ131131 JYV131131 KIR131131 KSN131131 LCJ131131 LMF131131 LWB131131 MFX131131 MPT131131 MZP131131 NJL131131 NTH131131 ODD131131 OMZ131131 OWV131131 PGR131131 PQN131131 QAJ131131 QKF131131 QUB131131 RDX131131 RNT131131 RXP131131 SHL131131 SRH131131 TBD131131 TKZ131131 TUV131131 UER131131 UON131131 UYJ131131 VIF131131 VSB131131 WBX131131 WLT131131 WVP131131 B196667 JD196667 SZ196667 ACV196667 AMR196667 AWN196667 BGJ196667 BQF196667 CAB196667 CJX196667 CTT196667 DDP196667 DNL196667 DXH196667 EHD196667 EQZ196667 FAV196667 FKR196667 FUN196667 GEJ196667 GOF196667 GYB196667 HHX196667 HRT196667 IBP196667 ILL196667 IVH196667 JFD196667 JOZ196667 JYV196667 KIR196667 KSN196667 LCJ196667 LMF196667 LWB196667 MFX196667 MPT196667 MZP196667 NJL196667 NTH196667 ODD196667 OMZ196667 OWV196667 PGR196667 PQN196667 QAJ196667 QKF196667 QUB196667 RDX196667 RNT196667 RXP196667 SHL196667 SRH196667 TBD196667 TKZ196667 TUV196667 UER196667 UON196667 UYJ196667 VIF196667 VSB196667 WBX196667 WLT196667 WVP196667 B262203 JD262203 SZ262203 ACV262203 AMR262203 AWN262203 BGJ262203 BQF262203 CAB262203 CJX262203 CTT262203 DDP262203 DNL262203 DXH262203 EHD262203 EQZ262203 FAV262203 FKR262203 FUN262203 GEJ262203 GOF262203 GYB262203 HHX262203 HRT262203 IBP262203 ILL262203 IVH262203 JFD262203 JOZ262203 JYV262203 KIR262203 KSN262203 LCJ262203 LMF262203 LWB262203 MFX262203 MPT262203 MZP262203 NJL262203 NTH262203 ODD262203 OMZ262203 OWV262203 PGR262203 PQN262203 QAJ262203 QKF262203 QUB262203 RDX262203 RNT262203 RXP262203 SHL262203 SRH262203 TBD262203 TKZ262203 TUV262203 UER262203 UON262203 UYJ262203 VIF262203 VSB262203 WBX262203 WLT262203 WVP262203 B327739 JD327739 SZ327739 ACV327739 AMR327739 AWN327739 BGJ327739 BQF327739 CAB327739 CJX327739 CTT327739 DDP327739 DNL327739 DXH327739 EHD327739 EQZ327739 FAV327739 FKR327739 FUN327739 GEJ327739 GOF327739 GYB327739 HHX327739 HRT327739 IBP327739 ILL327739 IVH327739 JFD327739 JOZ327739 JYV327739 KIR327739 KSN327739 LCJ327739 LMF327739 LWB327739 MFX327739 MPT327739 MZP327739 NJL327739 NTH327739 ODD327739 OMZ327739 OWV327739 PGR327739 PQN327739 QAJ327739 QKF327739 QUB327739 RDX327739 RNT327739 RXP327739 SHL327739 SRH327739 TBD327739 TKZ327739 TUV327739 UER327739 UON327739 UYJ327739 VIF327739 VSB327739 WBX327739 WLT327739 WVP327739 B393275 JD393275 SZ393275 ACV393275 AMR393275 AWN393275 BGJ393275 BQF393275 CAB393275 CJX393275 CTT393275 DDP393275 DNL393275 DXH393275 EHD393275 EQZ393275 FAV393275 FKR393275 FUN393275 GEJ393275 GOF393275 GYB393275 HHX393275 HRT393275 IBP393275 ILL393275 IVH393275 JFD393275 JOZ393275 JYV393275 KIR393275 KSN393275 LCJ393275 LMF393275 LWB393275 MFX393275 MPT393275 MZP393275 NJL393275 NTH393275 ODD393275 OMZ393275 OWV393275 PGR393275 PQN393275 QAJ393275 QKF393275 QUB393275 RDX393275 RNT393275 RXP393275 SHL393275 SRH393275 TBD393275 TKZ393275 TUV393275 UER393275 UON393275 UYJ393275 VIF393275 VSB393275 WBX393275 WLT393275 WVP393275 B458811 JD458811 SZ458811 ACV458811 AMR458811 AWN458811 BGJ458811 BQF458811 CAB458811 CJX458811 CTT458811 DDP458811 DNL458811 DXH458811 EHD458811 EQZ458811 FAV458811 FKR458811 FUN458811 GEJ458811 GOF458811 GYB458811 HHX458811 HRT458811 IBP458811 ILL458811 IVH458811 JFD458811 JOZ458811 JYV458811 KIR458811 KSN458811 LCJ458811 LMF458811 LWB458811 MFX458811 MPT458811 MZP458811 NJL458811 NTH458811 ODD458811 OMZ458811 OWV458811 PGR458811 PQN458811 QAJ458811 QKF458811 QUB458811 RDX458811 RNT458811 RXP458811 SHL458811 SRH458811 TBD458811 TKZ458811 TUV458811 UER458811 UON458811 UYJ458811 VIF458811 VSB458811 WBX458811 WLT458811 WVP458811 B524347 JD524347 SZ524347 ACV524347 AMR524347 AWN524347 BGJ524347 BQF524347 CAB524347 CJX524347 CTT524347 DDP524347 DNL524347 DXH524347 EHD524347 EQZ524347 FAV524347 FKR524347 FUN524347 GEJ524347 GOF524347 GYB524347 HHX524347 HRT524347 IBP524347 ILL524347 IVH524347 JFD524347 JOZ524347 JYV524347 KIR524347 KSN524347 LCJ524347 LMF524347 LWB524347 MFX524347 MPT524347 MZP524347 NJL524347 NTH524347 ODD524347 OMZ524347 OWV524347 PGR524347 PQN524347 QAJ524347 QKF524347 QUB524347 RDX524347 RNT524347 RXP524347 SHL524347 SRH524347 TBD524347 TKZ524347 TUV524347 UER524347 UON524347 UYJ524347 VIF524347 VSB524347 WBX524347 WLT524347 WVP524347 B589883 JD589883 SZ589883 ACV589883 AMR589883 AWN589883 BGJ589883 BQF589883 CAB589883 CJX589883 CTT589883 DDP589883 DNL589883 DXH589883 EHD589883 EQZ589883 FAV589883 FKR589883 FUN589883 GEJ589883 GOF589883 GYB589883 HHX589883 HRT589883 IBP589883 ILL589883 IVH589883 JFD589883 JOZ589883 JYV589883 KIR589883 KSN589883 LCJ589883 LMF589883 LWB589883 MFX589883 MPT589883 MZP589883 NJL589883 NTH589883 ODD589883 OMZ589883 OWV589883 PGR589883 PQN589883 QAJ589883 QKF589883 QUB589883 RDX589883 RNT589883 RXP589883 SHL589883 SRH589883 TBD589883 TKZ589883 TUV589883 UER589883 UON589883 UYJ589883 VIF589883 VSB589883 WBX589883 WLT589883 WVP589883 B655419 JD655419 SZ655419 ACV655419 AMR655419 AWN655419 BGJ655419 BQF655419 CAB655419 CJX655419 CTT655419 DDP655419 DNL655419 DXH655419 EHD655419 EQZ655419 FAV655419 FKR655419 FUN655419 GEJ655419 GOF655419 GYB655419 HHX655419 HRT655419 IBP655419 ILL655419 IVH655419 JFD655419 JOZ655419 JYV655419 KIR655419 KSN655419 LCJ655419 LMF655419 LWB655419 MFX655419 MPT655419 MZP655419 NJL655419 NTH655419 ODD655419 OMZ655419 OWV655419 PGR655419 PQN655419 QAJ655419 QKF655419 QUB655419 RDX655419 RNT655419 RXP655419 SHL655419 SRH655419 TBD655419 TKZ655419 TUV655419 UER655419 UON655419 UYJ655419 VIF655419 VSB655419 WBX655419 WLT655419 WVP655419 B720955 JD720955 SZ720955 ACV720955 AMR720955 AWN720955 BGJ720955 BQF720955 CAB720955 CJX720955 CTT720955 DDP720955 DNL720955 DXH720955 EHD720955 EQZ720955 FAV720955 FKR720955 FUN720955 GEJ720955 GOF720955 GYB720955 HHX720955 HRT720955 IBP720955 ILL720955 IVH720955 JFD720955 JOZ720955 JYV720955 KIR720955 KSN720955 LCJ720955 LMF720955 LWB720955 MFX720955 MPT720955 MZP720955 NJL720955 NTH720955 ODD720955 OMZ720955 OWV720955 PGR720955 PQN720955 QAJ720955 QKF720955 QUB720955 RDX720955 RNT720955 RXP720955 SHL720955 SRH720955 TBD720955 TKZ720955 TUV720955 UER720955 UON720955 UYJ720955 VIF720955 VSB720955 WBX720955 WLT720955 WVP720955 B786491 JD786491 SZ786491 ACV786491 AMR786491 AWN786491 BGJ786491 BQF786491 CAB786491 CJX786491 CTT786491 DDP786491 DNL786491 DXH786491 EHD786491 EQZ786491 FAV786491 FKR786491 FUN786491 GEJ786491 GOF786491 GYB786491 HHX786491 HRT786491 IBP786491 ILL786491 IVH786491 JFD786491 JOZ786491 JYV786491 KIR786491 KSN786491 LCJ786491 LMF786491 LWB786491 MFX786491 MPT786491 MZP786491 NJL786491 NTH786491 ODD786491 OMZ786491 OWV786491 PGR786491 PQN786491 QAJ786491 QKF786491 QUB786491 RDX786491 RNT786491 RXP786491 SHL786491 SRH786491 TBD786491 TKZ786491 TUV786491 UER786491 UON786491 UYJ786491 VIF786491 VSB786491 WBX786491 WLT786491 WVP786491 B852027 JD852027 SZ852027 ACV852027 AMR852027 AWN852027 BGJ852027 BQF852027 CAB852027 CJX852027 CTT852027 DDP852027 DNL852027 DXH852027 EHD852027 EQZ852027 FAV852027 FKR852027 FUN852027 GEJ852027 GOF852027 GYB852027 HHX852027 HRT852027 IBP852027 ILL852027 IVH852027 JFD852027 JOZ852027 JYV852027 KIR852027 KSN852027 LCJ852027 LMF852027 LWB852027 MFX852027 MPT852027 MZP852027 NJL852027 NTH852027 ODD852027 OMZ852027 OWV852027 PGR852027 PQN852027 QAJ852027 QKF852027 QUB852027 RDX852027 RNT852027 RXP852027 SHL852027 SRH852027 TBD852027 TKZ852027 TUV852027 UER852027 UON852027 UYJ852027 VIF852027 VSB852027 WBX852027 WLT852027 WVP852027 B917563 JD917563 SZ917563 ACV917563 AMR917563 AWN917563 BGJ917563 BQF917563 CAB917563 CJX917563 CTT917563 DDP917563 DNL917563 DXH917563 EHD917563 EQZ917563 FAV917563 FKR917563 FUN917563 GEJ917563 GOF917563 GYB917563 HHX917563 HRT917563 IBP917563 ILL917563 IVH917563 JFD917563 JOZ917563 JYV917563 KIR917563 KSN917563 LCJ917563 LMF917563 LWB917563 MFX917563 MPT917563 MZP917563 NJL917563 NTH917563 ODD917563 OMZ917563 OWV917563 PGR917563 PQN917563 QAJ917563 QKF917563 QUB917563 RDX917563 RNT917563 RXP917563 SHL917563 SRH917563 TBD917563 TKZ917563 TUV917563 UER917563 UON917563 UYJ917563 VIF917563 VSB917563 WBX917563 WLT917563 WVP917563 B983099 JD983099 SZ983099 ACV983099 AMR983099 AWN983099 BGJ983099 BQF983099 CAB983099 CJX983099 CTT983099 DDP983099 DNL983099 DXH983099 EHD983099 EQZ983099 FAV983099 FKR983099 FUN983099 GEJ983099 GOF983099 GYB983099 HHX983099 HRT983099 IBP983099 ILL983099 IVH983099 JFD983099 JOZ983099 JYV983099 KIR983099 KSN983099 LCJ983099 LMF983099 LWB983099 MFX983099 MPT983099 MZP983099 NJL983099 NTH983099 ODD983099 OMZ983099 OWV983099 PGR983099 PQN983099 QAJ983099 QKF983099 QUB983099 RDX983099 RNT983099 RXP983099 SHL983099 SRH983099 TBD983099 TKZ983099 TUV983099 UER983099 UON983099 UYJ983099 VIF983099 VSB983099 WBX983099 WLT983099 WLT109 WBX109 VSB109 VIF109 UYJ109 UON109 UER109 TUV109 TKZ109 TBD109 SRH109 SHL109 RXP109 RNT109 RDX109 QUB109 QKF109 QAJ109 PQN109 PGR109 OWV109 OMZ109 ODD109 NTH109 NJL109 MZP109 MPT109 MFX109 LWB109 LMF109 LCJ109 KSN109 KIR109 JYV109 JOZ109 JFD109 IVH109 ILL109 IBP109 HRT109 HHX109 GYB109 GOF109 GEJ109 FUN109 FKR109 FAV109 EQZ109 EHD109 DXH109 DNL109 DDP109 CTT109 CJX109 CAB109 BQF109 BGJ109 AWN109 AMR109 ACV109 SZ109 JD109 B109 WVP109 WLT58 WBX58 VSB58 VIF58 UYJ58 UON58 UER58 TUV58 TKZ58 TBD58 SRH58 SHL58 RXP58 RNT58 RDX58 QUB58 QKF58 QAJ58 PQN58 PGR58 OWV58 OMZ58 ODD58 NTH58 NJL58 MZP58 MPT58 MFX58 LWB58 LMF58 LCJ58 KSN58 KIR58 JYV58 JOZ58 JFD58 IVH58 ILL58 IBP58 HRT58 HHX58 GYB58 GOF58 GEJ58 FUN58 FKR58 FAV58 EQZ58 EHD58 DXH58 DNL58 DDP58 CTT58 CJX58 CAB58 BQF58 BGJ58 AWN58 AMR58 ACV58 SZ58 JD58 B58 WVP58">
      <formula1>0</formula1>
      <formula2>10000</formula2>
    </dataValidation>
    <dataValidation type="textLength" errorStyle="information" allowBlank="1" showInputMessage="1" error="XLBVal:5=653175.15_x000d_&#10;" sqref="B65597 JD65597 SZ65597 ACV65597 AMR65597 AWN65597 BGJ65597 BQF65597 CAB65597 CJX65597 CTT65597 DDP65597 DNL65597 DXH65597 EHD65597 EQZ65597 FAV65597 FKR65597 FUN65597 GEJ65597 GOF65597 GYB65597 HHX65597 HRT65597 IBP65597 ILL65597 IVH65597 JFD65597 JOZ65597 JYV65597 KIR65597 KSN65597 LCJ65597 LMF65597 LWB65597 MFX65597 MPT65597 MZP65597 NJL65597 NTH65597 ODD65597 OMZ65597 OWV65597 PGR65597 PQN65597 QAJ65597 QKF65597 QUB65597 RDX65597 RNT65597 RXP65597 SHL65597 SRH65597 TBD65597 TKZ65597 TUV65597 UER65597 UON65597 UYJ65597 VIF65597 VSB65597 WBX65597 WLT65597 WVP65597 B131133 JD131133 SZ131133 ACV131133 AMR131133 AWN131133 BGJ131133 BQF131133 CAB131133 CJX131133 CTT131133 DDP131133 DNL131133 DXH131133 EHD131133 EQZ131133 FAV131133 FKR131133 FUN131133 GEJ131133 GOF131133 GYB131133 HHX131133 HRT131133 IBP131133 ILL131133 IVH131133 JFD131133 JOZ131133 JYV131133 KIR131133 KSN131133 LCJ131133 LMF131133 LWB131133 MFX131133 MPT131133 MZP131133 NJL131133 NTH131133 ODD131133 OMZ131133 OWV131133 PGR131133 PQN131133 QAJ131133 QKF131133 QUB131133 RDX131133 RNT131133 RXP131133 SHL131133 SRH131133 TBD131133 TKZ131133 TUV131133 UER131133 UON131133 UYJ131133 VIF131133 VSB131133 WBX131133 WLT131133 WVP131133 B196669 JD196669 SZ196669 ACV196669 AMR196669 AWN196669 BGJ196669 BQF196669 CAB196669 CJX196669 CTT196669 DDP196669 DNL196669 DXH196669 EHD196669 EQZ196669 FAV196669 FKR196669 FUN196669 GEJ196669 GOF196669 GYB196669 HHX196669 HRT196669 IBP196669 ILL196669 IVH196669 JFD196669 JOZ196669 JYV196669 KIR196669 KSN196669 LCJ196669 LMF196669 LWB196669 MFX196669 MPT196669 MZP196669 NJL196669 NTH196669 ODD196669 OMZ196669 OWV196669 PGR196669 PQN196669 QAJ196669 QKF196669 QUB196669 RDX196669 RNT196669 RXP196669 SHL196669 SRH196669 TBD196669 TKZ196669 TUV196669 UER196669 UON196669 UYJ196669 VIF196669 VSB196669 WBX196669 WLT196669 WVP196669 B262205 JD262205 SZ262205 ACV262205 AMR262205 AWN262205 BGJ262205 BQF262205 CAB262205 CJX262205 CTT262205 DDP262205 DNL262205 DXH262205 EHD262205 EQZ262205 FAV262205 FKR262205 FUN262205 GEJ262205 GOF262205 GYB262205 HHX262205 HRT262205 IBP262205 ILL262205 IVH262205 JFD262205 JOZ262205 JYV262205 KIR262205 KSN262205 LCJ262205 LMF262205 LWB262205 MFX262205 MPT262205 MZP262205 NJL262205 NTH262205 ODD262205 OMZ262205 OWV262205 PGR262205 PQN262205 QAJ262205 QKF262205 QUB262205 RDX262205 RNT262205 RXP262205 SHL262205 SRH262205 TBD262205 TKZ262205 TUV262205 UER262205 UON262205 UYJ262205 VIF262205 VSB262205 WBX262205 WLT262205 WVP262205 B327741 JD327741 SZ327741 ACV327741 AMR327741 AWN327741 BGJ327741 BQF327741 CAB327741 CJX327741 CTT327741 DDP327741 DNL327741 DXH327741 EHD327741 EQZ327741 FAV327741 FKR327741 FUN327741 GEJ327741 GOF327741 GYB327741 HHX327741 HRT327741 IBP327741 ILL327741 IVH327741 JFD327741 JOZ327741 JYV327741 KIR327741 KSN327741 LCJ327741 LMF327741 LWB327741 MFX327741 MPT327741 MZP327741 NJL327741 NTH327741 ODD327741 OMZ327741 OWV327741 PGR327741 PQN327741 QAJ327741 QKF327741 QUB327741 RDX327741 RNT327741 RXP327741 SHL327741 SRH327741 TBD327741 TKZ327741 TUV327741 UER327741 UON327741 UYJ327741 VIF327741 VSB327741 WBX327741 WLT327741 WVP327741 B393277 JD393277 SZ393277 ACV393277 AMR393277 AWN393277 BGJ393277 BQF393277 CAB393277 CJX393277 CTT393277 DDP393277 DNL393277 DXH393277 EHD393277 EQZ393277 FAV393277 FKR393277 FUN393277 GEJ393277 GOF393277 GYB393277 HHX393277 HRT393277 IBP393277 ILL393277 IVH393277 JFD393277 JOZ393277 JYV393277 KIR393277 KSN393277 LCJ393277 LMF393277 LWB393277 MFX393277 MPT393277 MZP393277 NJL393277 NTH393277 ODD393277 OMZ393277 OWV393277 PGR393277 PQN393277 QAJ393277 QKF393277 QUB393277 RDX393277 RNT393277 RXP393277 SHL393277 SRH393277 TBD393277 TKZ393277 TUV393277 UER393277 UON393277 UYJ393277 VIF393277 VSB393277 WBX393277 WLT393277 WVP393277 B458813 JD458813 SZ458813 ACV458813 AMR458813 AWN458813 BGJ458813 BQF458813 CAB458813 CJX458813 CTT458813 DDP458813 DNL458813 DXH458813 EHD458813 EQZ458813 FAV458813 FKR458813 FUN458813 GEJ458813 GOF458813 GYB458813 HHX458813 HRT458813 IBP458813 ILL458813 IVH458813 JFD458813 JOZ458813 JYV458813 KIR458813 KSN458813 LCJ458813 LMF458813 LWB458813 MFX458813 MPT458813 MZP458813 NJL458813 NTH458813 ODD458813 OMZ458813 OWV458813 PGR458813 PQN458813 QAJ458813 QKF458813 QUB458813 RDX458813 RNT458813 RXP458813 SHL458813 SRH458813 TBD458813 TKZ458813 TUV458813 UER458813 UON458813 UYJ458813 VIF458813 VSB458813 WBX458813 WLT458813 WVP458813 B524349 JD524349 SZ524349 ACV524349 AMR524349 AWN524349 BGJ524349 BQF524349 CAB524349 CJX524349 CTT524349 DDP524349 DNL524349 DXH524349 EHD524349 EQZ524349 FAV524349 FKR524349 FUN524349 GEJ524349 GOF524349 GYB524349 HHX524349 HRT524349 IBP524349 ILL524349 IVH524349 JFD524349 JOZ524349 JYV524349 KIR524349 KSN524349 LCJ524349 LMF524349 LWB524349 MFX524349 MPT524349 MZP524349 NJL524349 NTH524349 ODD524349 OMZ524349 OWV524349 PGR524349 PQN524349 QAJ524349 QKF524349 QUB524349 RDX524349 RNT524349 RXP524349 SHL524349 SRH524349 TBD524349 TKZ524349 TUV524349 UER524349 UON524349 UYJ524349 VIF524349 VSB524349 WBX524349 WLT524349 WVP524349 B589885 JD589885 SZ589885 ACV589885 AMR589885 AWN589885 BGJ589885 BQF589885 CAB589885 CJX589885 CTT589885 DDP589885 DNL589885 DXH589885 EHD589885 EQZ589885 FAV589885 FKR589885 FUN589885 GEJ589885 GOF589885 GYB589885 HHX589885 HRT589885 IBP589885 ILL589885 IVH589885 JFD589885 JOZ589885 JYV589885 KIR589885 KSN589885 LCJ589885 LMF589885 LWB589885 MFX589885 MPT589885 MZP589885 NJL589885 NTH589885 ODD589885 OMZ589885 OWV589885 PGR589885 PQN589885 QAJ589885 QKF589885 QUB589885 RDX589885 RNT589885 RXP589885 SHL589885 SRH589885 TBD589885 TKZ589885 TUV589885 UER589885 UON589885 UYJ589885 VIF589885 VSB589885 WBX589885 WLT589885 WVP589885 B655421 JD655421 SZ655421 ACV655421 AMR655421 AWN655421 BGJ655421 BQF655421 CAB655421 CJX655421 CTT655421 DDP655421 DNL655421 DXH655421 EHD655421 EQZ655421 FAV655421 FKR655421 FUN655421 GEJ655421 GOF655421 GYB655421 HHX655421 HRT655421 IBP655421 ILL655421 IVH655421 JFD655421 JOZ655421 JYV655421 KIR655421 KSN655421 LCJ655421 LMF655421 LWB655421 MFX655421 MPT655421 MZP655421 NJL655421 NTH655421 ODD655421 OMZ655421 OWV655421 PGR655421 PQN655421 QAJ655421 QKF655421 QUB655421 RDX655421 RNT655421 RXP655421 SHL655421 SRH655421 TBD655421 TKZ655421 TUV655421 UER655421 UON655421 UYJ655421 VIF655421 VSB655421 WBX655421 WLT655421 WVP655421 B720957 JD720957 SZ720957 ACV720957 AMR720957 AWN720957 BGJ720957 BQF720957 CAB720957 CJX720957 CTT720957 DDP720957 DNL720957 DXH720957 EHD720957 EQZ720957 FAV720957 FKR720957 FUN720957 GEJ720957 GOF720957 GYB720957 HHX720957 HRT720957 IBP720957 ILL720957 IVH720957 JFD720957 JOZ720957 JYV720957 KIR720957 KSN720957 LCJ720957 LMF720957 LWB720957 MFX720957 MPT720957 MZP720957 NJL720957 NTH720957 ODD720957 OMZ720957 OWV720957 PGR720957 PQN720957 QAJ720957 QKF720957 QUB720957 RDX720957 RNT720957 RXP720957 SHL720957 SRH720957 TBD720957 TKZ720957 TUV720957 UER720957 UON720957 UYJ720957 VIF720957 VSB720957 WBX720957 WLT720957 WVP720957 B786493 JD786493 SZ786493 ACV786493 AMR786493 AWN786493 BGJ786493 BQF786493 CAB786493 CJX786493 CTT786493 DDP786493 DNL786493 DXH786493 EHD786493 EQZ786493 FAV786493 FKR786493 FUN786493 GEJ786493 GOF786493 GYB786493 HHX786493 HRT786493 IBP786493 ILL786493 IVH786493 JFD786493 JOZ786493 JYV786493 KIR786493 KSN786493 LCJ786493 LMF786493 LWB786493 MFX786493 MPT786493 MZP786493 NJL786493 NTH786493 ODD786493 OMZ786493 OWV786493 PGR786493 PQN786493 QAJ786493 QKF786493 QUB786493 RDX786493 RNT786493 RXP786493 SHL786493 SRH786493 TBD786493 TKZ786493 TUV786493 UER786493 UON786493 UYJ786493 VIF786493 VSB786493 WBX786493 WLT786493 WVP786493 B852029 JD852029 SZ852029 ACV852029 AMR852029 AWN852029 BGJ852029 BQF852029 CAB852029 CJX852029 CTT852029 DDP852029 DNL852029 DXH852029 EHD852029 EQZ852029 FAV852029 FKR852029 FUN852029 GEJ852029 GOF852029 GYB852029 HHX852029 HRT852029 IBP852029 ILL852029 IVH852029 JFD852029 JOZ852029 JYV852029 KIR852029 KSN852029 LCJ852029 LMF852029 LWB852029 MFX852029 MPT852029 MZP852029 NJL852029 NTH852029 ODD852029 OMZ852029 OWV852029 PGR852029 PQN852029 QAJ852029 QKF852029 QUB852029 RDX852029 RNT852029 RXP852029 SHL852029 SRH852029 TBD852029 TKZ852029 TUV852029 UER852029 UON852029 UYJ852029 VIF852029 VSB852029 WBX852029 WLT852029 WVP852029 B917565 JD917565 SZ917565 ACV917565 AMR917565 AWN917565 BGJ917565 BQF917565 CAB917565 CJX917565 CTT917565 DDP917565 DNL917565 DXH917565 EHD917565 EQZ917565 FAV917565 FKR917565 FUN917565 GEJ917565 GOF917565 GYB917565 HHX917565 HRT917565 IBP917565 ILL917565 IVH917565 JFD917565 JOZ917565 JYV917565 KIR917565 KSN917565 LCJ917565 LMF917565 LWB917565 MFX917565 MPT917565 MZP917565 NJL917565 NTH917565 ODD917565 OMZ917565 OWV917565 PGR917565 PQN917565 QAJ917565 QKF917565 QUB917565 RDX917565 RNT917565 RXP917565 SHL917565 SRH917565 TBD917565 TKZ917565 TUV917565 UER917565 UON917565 UYJ917565 VIF917565 VSB917565 WBX917565 WLT917565 WVP917565 B983101 JD983101 SZ983101 ACV983101 AMR983101 AWN983101 BGJ983101 BQF983101 CAB983101 CJX983101 CTT983101 DDP983101 DNL983101 DXH983101 EHD983101 EQZ983101 FAV983101 FKR983101 FUN983101 GEJ983101 GOF983101 GYB983101 HHX983101 HRT983101 IBP983101 ILL983101 IVH983101 JFD983101 JOZ983101 JYV983101 KIR983101 KSN983101 LCJ983101 LMF983101 LWB983101 MFX983101 MPT983101 MZP983101 NJL983101 NTH983101 ODD983101 OMZ983101 OWV983101 PGR983101 PQN983101 QAJ983101 QKF983101 QUB983101 RDX983101 RNT983101 RXP983101 SHL983101 SRH983101 TBD983101 TKZ983101 TUV983101 UER983101 UON983101 UYJ983101 VIF983101 VSB983101 WBX983101 WLT983101 WVP983101">
      <formula1>0</formula1>
      <formula2>10000</formula2>
    </dataValidation>
    <dataValidation type="textLength" errorStyle="information" allowBlank="1" showInputMessage="1" error="XLBVal:5=64.0004373423045_x000d_&#10;" sqref="WVR983077:WVU983077 JF74:JI74 TB74:TE74 ACX74:ADA74 AMT74:AMW74 AWP74:AWS74 BGL74:BGO74 BQH74:BQK74 CAD74:CAG74 CJZ74:CKC74 CTV74:CTY74 DDR74:DDU74 DNN74:DNQ74 DXJ74:DXM74 EHF74:EHI74 ERB74:ERE74 FAX74:FBA74 FKT74:FKW74 FUP74:FUS74 GEL74:GEO74 GOH74:GOK74 GYD74:GYG74 HHZ74:HIC74 HRV74:HRY74 IBR74:IBU74 ILN74:ILQ74 IVJ74:IVM74 JFF74:JFI74 JPB74:JPE74 JYX74:JZA74 KIT74:KIW74 KSP74:KSS74 LCL74:LCO74 LMH74:LMK74 LWD74:LWG74 MFZ74:MGC74 MPV74:MPY74 MZR74:MZU74 NJN74:NJQ74 NTJ74:NTM74 ODF74:ODI74 ONB74:ONE74 OWX74:OXA74 PGT74:PGW74 PQP74:PQS74 QAL74:QAO74 QKH74:QKK74 QUD74:QUG74 RDZ74:REC74 RNV74:RNY74 RXR74:RXU74 SHN74:SHQ74 SRJ74:SRM74 TBF74:TBI74 TLB74:TLE74 TUX74:TVA74 UET74:UEW74 UOP74:UOS74 UYL74:UYO74 VIH74:VIK74 VSD74:VSG74 WBZ74:WCC74 WLV74:WLY74 WVR74:WVU74 JF65573:JI65573 TB65573:TE65573 ACX65573:ADA65573 AMT65573:AMW65573 AWP65573:AWS65573 BGL65573:BGO65573 BQH65573:BQK65573 CAD65573:CAG65573 CJZ65573:CKC65573 CTV65573:CTY65573 DDR65573:DDU65573 DNN65573:DNQ65573 DXJ65573:DXM65573 EHF65573:EHI65573 ERB65573:ERE65573 FAX65573:FBA65573 FKT65573:FKW65573 FUP65573:FUS65573 GEL65573:GEO65573 GOH65573:GOK65573 GYD65573:GYG65573 HHZ65573:HIC65573 HRV65573:HRY65573 IBR65573:IBU65573 ILN65573:ILQ65573 IVJ65573:IVM65573 JFF65573:JFI65573 JPB65573:JPE65573 JYX65573:JZA65573 KIT65573:KIW65573 KSP65573:KSS65573 LCL65573:LCO65573 LMH65573:LMK65573 LWD65573:LWG65573 MFZ65573:MGC65573 MPV65573:MPY65573 MZR65573:MZU65573 NJN65573:NJQ65573 NTJ65573:NTM65573 ODF65573:ODI65573 ONB65573:ONE65573 OWX65573:OXA65573 PGT65573:PGW65573 PQP65573:PQS65573 QAL65573:QAO65573 QKH65573:QKK65573 QUD65573:QUG65573 RDZ65573:REC65573 RNV65573:RNY65573 RXR65573:RXU65573 SHN65573:SHQ65573 SRJ65573:SRM65573 TBF65573:TBI65573 TLB65573:TLE65573 TUX65573:TVA65573 UET65573:UEW65573 UOP65573:UOS65573 UYL65573:UYO65573 VIH65573:VIK65573 VSD65573:VSG65573 WBZ65573:WCC65573 WLV65573:WLY65573 WVR65573:WVU65573 JF131109:JI131109 TB131109:TE131109 ACX131109:ADA131109 AMT131109:AMW131109 AWP131109:AWS131109 BGL131109:BGO131109 BQH131109:BQK131109 CAD131109:CAG131109 CJZ131109:CKC131109 CTV131109:CTY131109 DDR131109:DDU131109 DNN131109:DNQ131109 DXJ131109:DXM131109 EHF131109:EHI131109 ERB131109:ERE131109 FAX131109:FBA131109 FKT131109:FKW131109 FUP131109:FUS131109 GEL131109:GEO131109 GOH131109:GOK131109 GYD131109:GYG131109 HHZ131109:HIC131109 HRV131109:HRY131109 IBR131109:IBU131109 ILN131109:ILQ131109 IVJ131109:IVM131109 JFF131109:JFI131109 JPB131109:JPE131109 JYX131109:JZA131109 KIT131109:KIW131109 KSP131109:KSS131109 LCL131109:LCO131109 LMH131109:LMK131109 LWD131109:LWG131109 MFZ131109:MGC131109 MPV131109:MPY131109 MZR131109:MZU131109 NJN131109:NJQ131109 NTJ131109:NTM131109 ODF131109:ODI131109 ONB131109:ONE131109 OWX131109:OXA131109 PGT131109:PGW131109 PQP131109:PQS131109 QAL131109:QAO131109 QKH131109:QKK131109 QUD131109:QUG131109 RDZ131109:REC131109 RNV131109:RNY131109 RXR131109:RXU131109 SHN131109:SHQ131109 SRJ131109:SRM131109 TBF131109:TBI131109 TLB131109:TLE131109 TUX131109:TVA131109 UET131109:UEW131109 UOP131109:UOS131109 UYL131109:UYO131109 VIH131109:VIK131109 VSD131109:VSG131109 WBZ131109:WCC131109 WLV131109:WLY131109 WVR131109:WVU131109 JF196645:JI196645 TB196645:TE196645 ACX196645:ADA196645 AMT196645:AMW196645 AWP196645:AWS196645 BGL196645:BGO196645 BQH196645:BQK196645 CAD196645:CAG196645 CJZ196645:CKC196645 CTV196645:CTY196645 DDR196645:DDU196645 DNN196645:DNQ196645 DXJ196645:DXM196645 EHF196645:EHI196645 ERB196645:ERE196645 FAX196645:FBA196645 FKT196645:FKW196645 FUP196645:FUS196645 GEL196645:GEO196645 GOH196645:GOK196645 GYD196645:GYG196645 HHZ196645:HIC196645 HRV196645:HRY196645 IBR196645:IBU196645 ILN196645:ILQ196645 IVJ196645:IVM196645 JFF196645:JFI196645 JPB196645:JPE196645 JYX196645:JZA196645 KIT196645:KIW196645 KSP196645:KSS196645 LCL196645:LCO196645 LMH196645:LMK196645 LWD196645:LWG196645 MFZ196645:MGC196645 MPV196645:MPY196645 MZR196645:MZU196645 NJN196645:NJQ196645 NTJ196645:NTM196645 ODF196645:ODI196645 ONB196645:ONE196645 OWX196645:OXA196645 PGT196645:PGW196645 PQP196645:PQS196645 QAL196645:QAO196645 QKH196645:QKK196645 QUD196645:QUG196645 RDZ196645:REC196645 RNV196645:RNY196645 RXR196645:RXU196645 SHN196645:SHQ196645 SRJ196645:SRM196645 TBF196645:TBI196645 TLB196645:TLE196645 TUX196645:TVA196645 UET196645:UEW196645 UOP196645:UOS196645 UYL196645:UYO196645 VIH196645:VIK196645 VSD196645:VSG196645 WBZ196645:WCC196645 WLV196645:WLY196645 WVR196645:WVU196645 JF262181:JI262181 TB262181:TE262181 ACX262181:ADA262181 AMT262181:AMW262181 AWP262181:AWS262181 BGL262181:BGO262181 BQH262181:BQK262181 CAD262181:CAG262181 CJZ262181:CKC262181 CTV262181:CTY262181 DDR262181:DDU262181 DNN262181:DNQ262181 DXJ262181:DXM262181 EHF262181:EHI262181 ERB262181:ERE262181 FAX262181:FBA262181 FKT262181:FKW262181 FUP262181:FUS262181 GEL262181:GEO262181 GOH262181:GOK262181 GYD262181:GYG262181 HHZ262181:HIC262181 HRV262181:HRY262181 IBR262181:IBU262181 ILN262181:ILQ262181 IVJ262181:IVM262181 JFF262181:JFI262181 JPB262181:JPE262181 JYX262181:JZA262181 KIT262181:KIW262181 KSP262181:KSS262181 LCL262181:LCO262181 LMH262181:LMK262181 LWD262181:LWG262181 MFZ262181:MGC262181 MPV262181:MPY262181 MZR262181:MZU262181 NJN262181:NJQ262181 NTJ262181:NTM262181 ODF262181:ODI262181 ONB262181:ONE262181 OWX262181:OXA262181 PGT262181:PGW262181 PQP262181:PQS262181 QAL262181:QAO262181 QKH262181:QKK262181 QUD262181:QUG262181 RDZ262181:REC262181 RNV262181:RNY262181 RXR262181:RXU262181 SHN262181:SHQ262181 SRJ262181:SRM262181 TBF262181:TBI262181 TLB262181:TLE262181 TUX262181:TVA262181 UET262181:UEW262181 UOP262181:UOS262181 UYL262181:UYO262181 VIH262181:VIK262181 VSD262181:VSG262181 WBZ262181:WCC262181 WLV262181:WLY262181 WVR262181:WVU262181 JF327717:JI327717 TB327717:TE327717 ACX327717:ADA327717 AMT327717:AMW327717 AWP327717:AWS327717 BGL327717:BGO327717 BQH327717:BQK327717 CAD327717:CAG327717 CJZ327717:CKC327717 CTV327717:CTY327717 DDR327717:DDU327717 DNN327717:DNQ327717 DXJ327717:DXM327717 EHF327717:EHI327717 ERB327717:ERE327717 FAX327717:FBA327717 FKT327717:FKW327717 FUP327717:FUS327717 GEL327717:GEO327717 GOH327717:GOK327717 GYD327717:GYG327717 HHZ327717:HIC327717 HRV327717:HRY327717 IBR327717:IBU327717 ILN327717:ILQ327717 IVJ327717:IVM327717 JFF327717:JFI327717 JPB327717:JPE327717 JYX327717:JZA327717 KIT327717:KIW327717 KSP327717:KSS327717 LCL327717:LCO327717 LMH327717:LMK327717 LWD327717:LWG327717 MFZ327717:MGC327717 MPV327717:MPY327717 MZR327717:MZU327717 NJN327717:NJQ327717 NTJ327717:NTM327717 ODF327717:ODI327717 ONB327717:ONE327717 OWX327717:OXA327717 PGT327717:PGW327717 PQP327717:PQS327717 QAL327717:QAO327717 QKH327717:QKK327717 QUD327717:QUG327717 RDZ327717:REC327717 RNV327717:RNY327717 RXR327717:RXU327717 SHN327717:SHQ327717 SRJ327717:SRM327717 TBF327717:TBI327717 TLB327717:TLE327717 TUX327717:TVA327717 UET327717:UEW327717 UOP327717:UOS327717 UYL327717:UYO327717 VIH327717:VIK327717 VSD327717:VSG327717 WBZ327717:WCC327717 WLV327717:WLY327717 WVR327717:WVU327717 JF393253:JI393253 TB393253:TE393253 ACX393253:ADA393253 AMT393253:AMW393253 AWP393253:AWS393253 BGL393253:BGO393253 BQH393253:BQK393253 CAD393253:CAG393253 CJZ393253:CKC393253 CTV393253:CTY393253 DDR393253:DDU393253 DNN393253:DNQ393253 DXJ393253:DXM393253 EHF393253:EHI393253 ERB393253:ERE393253 FAX393253:FBA393253 FKT393253:FKW393253 FUP393253:FUS393253 GEL393253:GEO393253 GOH393253:GOK393253 GYD393253:GYG393253 HHZ393253:HIC393253 HRV393253:HRY393253 IBR393253:IBU393253 ILN393253:ILQ393253 IVJ393253:IVM393253 JFF393253:JFI393253 JPB393253:JPE393253 JYX393253:JZA393253 KIT393253:KIW393253 KSP393253:KSS393253 LCL393253:LCO393253 LMH393253:LMK393253 LWD393253:LWG393253 MFZ393253:MGC393253 MPV393253:MPY393253 MZR393253:MZU393253 NJN393253:NJQ393253 NTJ393253:NTM393253 ODF393253:ODI393253 ONB393253:ONE393253 OWX393253:OXA393253 PGT393253:PGW393253 PQP393253:PQS393253 QAL393253:QAO393253 QKH393253:QKK393253 QUD393253:QUG393253 RDZ393253:REC393253 RNV393253:RNY393253 RXR393253:RXU393253 SHN393253:SHQ393253 SRJ393253:SRM393253 TBF393253:TBI393253 TLB393253:TLE393253 TUX393253:TVA393253 UET393253:UEW393253 UOP393253:UOS393253 UYL393253:UYO393253 VIH393253:VIK393253 VSD393253:VSG393253 WBZ393253:WCC393253 WLV393253:WLY393253 WVR393253:WVU393253 JF458789:JI458789 TB458789:TE458789 ACX458789:ADA458789 AMT458789:AMW458789 AWP458789:AWS458789 BGL458789:BGO458789 BQH458789:BQK458789 CAD458789:CAG458789 CJZ458789:CKC458789 CTV458789:CTY458789 DDR458789:DDU458789 DNN458789:DNQ458789 DXJ458789:DXM458789 EHF458789:EHI458789 ERB458789:ERE458789 FAX458789:FBA458789 FKT458789:FKW458789 FUP458789:FUS458789 GEL458789:GEO458789 GOH458789:GOK458789 GYD458789:GYG458789 HHZ458789:HIC458789 HRV458789:HRY458789 IBR458789:IBU458789 ILN458789:ILQ458789 IVJ458789:IVM458789 JFF458789:JFI458789 JPB458789:JPE458789 JYX458789:JZA458789 KIT458789:KIW458789 KSP458789:KSS458789 LCL458789:LCO458789 LMH458789:LMK458789 LWD458789:LWG458789 MFZ458789:MGC458789 MPV458789:MPY458789 MZR458789:MZU458789 NJN458789:NJQ458789 NTJ458789:NTM458789 ODF458789:ODI458789 ONB458789:ONE458789 OWX458789:OXA458789 PGT458789:PGW458789 PQP458789:PQS458789 QAL458789:QAO458789 QKH458789:QKK458789 QUD458789:QUG458789 RDZ458789:REC458789 RNV458789:RNY458789 RXR458789:RXU458789 SHN458789:SHQ458789 SRJ458789:SRM458789 TBF458789:TBI458789 TLB458789:TLE458789 TUX458789:TVA458789 UET458789:UEW458789 UOP458789:UOS458789 UYL458789:UYO458789 VIH458789:VIK458789 VSD458789:VSG458789 WBZ458789:WCC458789 WLV458789:WLY458789 WVR458789:WVU458789 JF524325:JI524325 TB524325:TE524325 ACX524325:ADA524325 AMT524325:AMW524325 AWP524325:AWS524325 BGL524325:BGO524325 BQH524325:BQK524325 CAD524325:CAG524325 CJZ524325:CKC524325 CTV524325:CTY524325 DDR524325:DDU524325 DNN524325:DNQ524325 DXJ524325:DXM524325 EHF524325:EHI524325 ERB524325:ERE524325 FAX524325:FBA524325 FKT524325:FKW524325 FUP524325:FUS524325 GEL524325:GEO524325 GOH524325:GOK524325 GYD524325:GYG524325 HHZ524325:HIC524325 HRV524325:HRY524325 IBR524325:IBU524325 ILN524325:ILQ524325 IVJ524325:IVM524325 JFF524325:JFI524325 JPB524325:JPE524325 JYX524325:JZA524325 KIT524325:KIW524325 KSP524325:KSS524325 LCL524325:LCO524325 LMH524325:LMK524325 LWD524325:LWG524325 MFZ524325:MGC524325 MPV524325:MPY524325 MZR524325:MZU524325 NJN524325:NJQ524325 NTJ524325:NTM524325 ODF524325:ODI524325 ONB524325:ONE524325 OWX524325:OXA524325 PGT524325:PGW524325 PQP524325:PQS524325 QAL524325:QAO524325 QKH524325:QKK524325 QUD524325:QUG524325 RDZ524325:REC524325 RNV524325:RNY524325 RXR524325:RXU524325 SHN524325:SHQ524325 SRJ524325:SRM524325 TBF524325:TBI524325 TLB524325:TLE524325 TUX524325:TVA524325 UET524325:UEW524325 UOP524325:UOS524325 UYL524325:UYO524325 VIH524325:VIK524325 VSD524325:VSG524325 WBZ524325:WCC524325 WLV524325:WLY524325 WVR524325:WVU524325 JF589861:JI589861 TB589861:TE589861 ACX589861:ADA589861 AMT589861:AMW589861 AWP589861:AWS589861 BGL589861:BGO589861 BQH589861:BQK589861 CAD589861:CAG589861 CJZ589861:CKC589861 CTV589861:CTY589861 DDR589861:DDU589861 DNN589861:DNQ589861 DXJ589861:DXM589861 EHF589861:EHI589861 ERB589861:ERE589861 FAX589861:FBA589861 FKT589861:FKW589861 FUP589861:FUS589861 GEL589861:GEO589861 GOH589861:GOK589861 GYD589861:GYG589861 HHZ589861:HIC589861 HRV589861:HRY589861 IBR589861:IBU589861 ILN589861:ILQ589861 IVJ589861:IVM589861 JFF589861:JFI589861 JPB589861:JPE589861 JYX589861:JZA589861 KIT589861:KIW589861 KSP589861:KSS589861 LCL589861:LCO589861 LMH589861:LMK589861 LWD589861:LWG589861 MFZ589861:MGC589861 MPV589861:MPY589861 MZR589861:MZU589861 NJN589861:NJQ589861 NTJ589861:NTM589861 ODF589861:ODI589861 ONB589861:ONE589861 OWX589861:OXA589861 PGT589861:PGW589861 PQP589861:PQS589861 QAL589861:QAO589861 QKH589861:QKK589861 QUD589861:QUG589861 RDZ589861:REC589861 RNV589861:RNY589861 RXR589861:RXU589861 SHN589861:SHQ589861 SRJ589861:SRM589861 TBF589861:TBI589861 TLB589861:TLE589861 TUX589861:TVA589861 UET589861:UEW589861 UOP589861:UOS589861 UYL589861:UYO589861 VIH589861:VIK589861 VSD589861:VSG589861 WBZ589861:WCC589861 WLV589861:WLY589861 WVR589861:WVU589861 JF655397:JI655397 TB655397:TE655397 ACX655397:ADA655397 AMT655397:AMW655397 AWP655397:AWS655397 BGL655397:BGO655397 BQH655397:BQK655397 CAD655397:CAG655397 CJZ655397:CKC655397 CTV655397:CTY655397 DDR655397:DDU655397 DNN655397:DNQ655397 DXJ655397:DXM655397 EHF655397:EHI655397 ERB655397:ERE655397 FAX655397:FBA655397 FKT655397:FKW655397 FUP655397:FUS655397 GEL655397:GEO655397 GOH655397:GOK655397 GYD655397:GYG655397 HHZ655397:HIC655397 HRV655397:HRY655397 IBR655397:IBU655397 ILN655397:ILQ655397 IVJ655397:IVM655397 JFF655397:JFI655397 JPB655397:JPE655397 JYX655397:JZA655397 KIT655397:KIW655397 KSP655397:KSS655397 LCL655397:LCO655397 LMH655397:LMK655397 LWD655397:LWG655397 MFZ655397:MGC655397 MPV655397:MPY655397 MZR655397:MZU655397 NJN655397:NJQ655397 NTJ655397:NTM655397 ODF655397:ODI655397 ONB655397:ONE655397 OWX655397:OXA655397 PGT655397:PGW655397 PQP655397:PQS655397 QAL655397:QAO655397 QKH655397:QKK655397 QUD655397:QUG655397 RDZ655397:REC655397 RNV655397:RNY655397 RXR655397:RXU655397 SHN655397:SHQ655397 SRJ655397:SRM655397 TBF655397:TBI655397 TLB655397:TLE655397 TUX655397:TVA655397 UET655397:UEW655397 UOP655397:UOS655397 UYL655397:UYO655397 VIH655397:VIK655397 VSD655397:VSG655397 WBZ655397:WCC655397 WLV655397:WLY655397 WVR655397:WVU655397 JF720933:JI720933 TB720933:TE720933 ACX720933:ADA720933 AMT720933:AMW720933 AWP720933:AWS720933 BGL720933:BGO720933 BQH720933:BQK720933 CAD720933:CAG720933 CJZ720933:CKC720933 CTV720933:CTY720933 DDR720933:DDU720933 DNN720933:DNQ720933 DXJ720933:DXM720933 EHF720933:EHI720933 ERB720933:ERE720933 FAX720933:FBA720933 FKT720933:FKW720933 FUP720933:FUS720933 GEL720933:GEO720933 GOH720933:GOK720933 GYD720933:GYG720933 HHZ720933:HIC720933 HRV720933:HRY720933 IBR720933:IBU720933 ILN720933:ILQ720933 IVJ720933:IVM720933 JFF720933:JFI720933 JPB720933:JPE720933 JYX720933:JZA720933 KIT720933:KIW720933 KSP720933:KSS720933 LCL720933:LCO720933 LMH720933:LMK720933 LWD720933:LWG720933 MFZ720933:MGC720933 MPV720933:MPY720933 MZR720933:MZU720933 NJN720933:NJQ720933 NTJ720933:NTM720933 ODF720933:ODI720933 ONB720933:ONE720933 OWX720933:OXA720933 PGT720933:PGW720933 PQP720933:PQS720933 QAL720933:QAO720933 QKH720933:QKK720933 QUD720933:QUG720933 RDZ720933:REC720933 RNV720933:RNY720933 RXR720933:RXU720933 SHN720933:SHQ720933 SRJ720933:SRM720933 TBF720933:TBI720933 TLB720933:TLE720933 TUX720933:TVA720933 UET720933:UEW720933 UOP720933:UOS720933 UYL720933:UYO720933 VIH720933:VIK720933 VSD720933:VSG720933 WBZ720933:WCC720933 WLV720933:WLY720933 WVR720933:WVU720933 JF786469:JI786469 TB786469:TE786469 ACX786469:ADA786469 AMT786469:AMW786469 AWP786469:AWS786469 BGL786469:BGO786469 BQH786469:BQK786469 CAD786469:CAG786469 CJZ786469:CKC786469 CTV786469:CTY786469 DDR786469:DDU786469 DNN786469:DNQ786469 DXJ786469:DXM786469 EHF786469:EHI786469 ERB786469:ERE786469 FAX786469:FBA786469 FKT786469:FKW786469 FUP786469:FUS786469 GEL786469:GEO786469 GOH786469:GOK786469 GYD786469:GYG786469 HHZ786469:HIC786469 HRV786469:HRY786469 IBR786469:IBU786469 ILN786469:ILQ786469 IVJ786469:IVM786469 JFF786469:JFI786469 JPB786469:JPE786469 JYX786469:JZA786469 KIT786469:KIW786469 KSP786469:KSS786469 LCL786469:LCO786469 LMH786469:LMK786469 LWD786469:LWG786469 MFZ786469:MGC786469 MPV786469:MPY786469 MZR786469:MZU786469 NJN786469:NJQ786469 NTJ786469:NTM786469 ODF786469:ODI786469 ONB786469:ONE786469 OWX786469:OXA786469 PGT786469:PGW786469 PQP786469:PQS786469 QAL786469:QAO786469 QKH786469:QKK786469 QUD786469:QUG786469 RDZ786469:REC786469 RNV786469:RNY786469 RXR786469:RXU786469 SHN786469:SHQ786469 SRJ786469:SRM786469 TBF786469:TBI786469 TLB786469:TLE786469 TUX786469:TVA786469 UET786469:UEW786469 UOP786469:UOS786469 UYL786469:UYO786469 VIH786469:VIK786469 VSD786469:VSG786469 WBZ786469:WCC786469 WLV786469:WLY786469 WVR786469:WVU786469 JF852005:JI852005 TB852005:TE852005 ACX852005:ADA852005 AMT852005:AMW852005 AWP852005:AWS852005 BGL852005:BGO852005 BQH852005:BQK852005 CAD852005:CAG852005 CJZ852005:CKC852005 CTV852005:CTY852005 DDR852005:DDU852005 DNN852005:DNQ852005 DXJ852005:DXM852005 EHF852005:EHI852005 ERB852005:ERE852005 FAX852005:FBA852005 FKT852005:FKW852005 FUP852005:FUS852005 GEL852005:GEO852005 GOH852005:GOK852005 GYD852005:GYG852005 HHZ852005:HIC852005 HRV852005:HRY852005 IBR852005:IBU852005 ILN852005:ILQ852005 IVJ852005:IVM852005 JFF852005:JFI852005 JPB852005:JPE852005 JYX852005:JZA852005 KIT852005:KIW852005 KSP852005:KSS852005 LCL852005:LCO852005 LMH852005:LMK852005 LWD852005:LWG852005 MFZ852005:MGC852005 MPV852005:MPY852005 MZR852005:MZU852005 NJN852005:NJQ852005 NTJ852005:NTM852005 ODF852005:ODI852005 ONB852005:ONE852005 OWX852005:OXA852005 PGT852005:PGW852005 PQP852005:PQS852005 QAL852005:QAO852005 QKH852005:QKK852005 QUD852005:QUG852005 RDZ852005:REC852005 RNV852005:RNY852005 RXR852005:RXU852005 SHN852005:SHQ852005 SRJ852005:SRM852005 TBF852005:TBI852005 TLB852005:TLE852005 TUX852005:TVA852005 UET852005:UEW852005 UOP852005:UOS852005 UYL852005:UYO852005 VIH852005:VIK852005 VSD852005:VSG852005 WBZ852005:WCC852005 WLV852005:WLY852005 WVR852005:WVU852005 JF917541:JI917541 TB917541:TE917541 ACX917541:ADA917541 AMT917541:AMW917541 AWP917541:AWS917541 BGL917541:BGO917541 BQH917541:BQK917541 CAD917541:CAG917541 CJZ917541:CKC917541 CTV917541:CTY917541 DDR917541:DDU917541 DNN917541:DNQ917541 DXJ917541:DXM917541 EHF917541:EHI917541 ERB917541:ERE917541 FAX917541:FBA917541 FKT917541:FKW917541 FUP917541:FUS917541 GEL917541:GEO917541 GOH917541:GOK917541 GYD917541:GYG917541 HHZ917541:HIC917541 HRV917541:HRY917541 IBR917541:IBU917541 ILN917541:ILQ917541 IVJ917541:IVM917541 JFF917541:JFI917541 JPB917541:JPE917541 JYX917541:JZA917541 KIT917541:KIW917541 KSP917541:KSS917541 LCL917541:LCO917541 LMH917541:LMK917541 LWD917541:LWG917541 MFZ917541:MGC917541 MPV917541:MPY917541 MZR917541:MZU917541 NJN917541:NJQ917541 NTJ917541:NTM917541 ODF917541:ODI917541 ONB917541:ONE917541 OWX917541:OXA917541 PGT917541:PGW917541 PQP917541:PQS917541 QAL917541:QAO917541 QKH917541:QKK917541 QUD917541:QUG917541 RDZ917541:REC917541 RNV917541:RNY917541 RXR917541:RXU917541 SHN917541:SHQ917541 SRJ917541:SRM917541 TBF917541:TBI917541 TLB917541:TLE917541 TUX917541:TVA917541 UET917541:UEW917541 UOP917541:UOS917541 UYL917541:UYO917541 VIH917541:VIK917541 VSD917541:VSG917541 WBZ917541:WCC917541 WLV917541:WLY917541 WVR917541:WVU917541 JF983077:JI983077 TB983077:TE983077 ACX983077:ADA983077 AMT983077:AMW983077 AWP983077:AWS983077 BGL983077:BGO983077 BQH983077:BQK983077 CAD983077:CAG983077 CJZ983077:CKC983077 CTV983077:CTY983077 DDR983077:DDU983077 DNN983077:DNQ983077 DXJ983077:DXM983077 EHF983077:EHI983077 ERB983077:ERE983077 FAX983077:FBA983077 FKT983077:FKW983077 FUP983077:FUS983077 GEL983077:GEO983077 GOH983077:GOK983077 GYD983077:GYG983077 HHZ983077:HIC983077 HRV983077:HRY983077 IBR983077:IBU983077 ILN983077:ILQ983077 IVJ983077:IVM983077 JFF983077:JFI983077 JPB983077:JPE983077 JYX983077:JZA983077 KIT983077:KIW983077 KSP983077:KSS983077 LCL983077:LCO983077 LMH983077:LMK983077 LWD983077:LWG983077 MFZ983077:MGC983077 MPV983077:MPY983077 MZR983077:MZU983077 NJN983077:NJQ983077 NTJ983077:NTM983077 ODF983077:ODI983077 ONB983077:ONE983077 OWX983077:OXA983077 PGT983077:PGW983077 PQP983077:PQS983077 QAL983077:QAO983077 QKH983077:QKK983077 QUD983077:QUG983077 RDZ983077:REC983077 RNV983077:RNY983077 RXR983077:RXU983077 SHN983077:SHQ983077 SRJ983077:SRM983077 TBF983077:TBI983077 TLB983077:TLE983077 TUX983077:TVA983077 UET983077:UEW983077 UOP983077:UOS983077 UYL983077:UYO983077 VIH983077:VIK983077 VSD983077:VSG983077 WBZ983077:WCC983077 WLV983077:WLY983077 D983077:M983077 D917541:M917541 D852005:M852005 D786469:M786469 D720933:M720933 D655397:M655397 D589861:M589861 D524325:M524325 D458789:M458789 D393253:M393253 D327717:M327717 D262181:M262181 D196645:M196645 D131109:M131109 D65573:M65573 D74:O74 JF32:JI32 TB32:TE32 ACX32:ADA32 AMT32:AMW32 AWP32:AWS32 BGL32:BGO32 BQH32:BQK32 CAD32:CAG32 CJZ32:CKC32 CTV32:CTY32 DDR32:DDU32 DNN32:DNQ32 DXJ32:DXM32 EHF32:EHI32 ERB32:ERE32 FAX32:FBA32 FKT32:FKW32 FUP32:FUS32 GEL32:GEO32 GOH32:GOK32 GYD32:GYG32 HHZ32:HIC32 HRV32:HRY32 IBR32:IBU32 ILN32:ILQ32 IVJ32:IVM32 JFF32:JFI32 JPB32:JPE32 JYX32:JZA32 KIT32:KIW32 KSP32:KSS32 LCL32:LCO32 LMH32:LMK32 LWD32:LWG32 MFZ32:MGC32 MPV32:MPY32 MZR32:MZU32 NJN32:NJQ32 NTJ32:NTM32 ODF32:ODI32 ONB32:ONE32 OWX32:OXA32 PGT32:PGW32 PQP32:PQS32 QAL32:QAO32 QKH32:QKK32 QUD32:QUG32 RDZ32:REC32 RNV32:RNY32 RXR32:RXU32 SHN32:SHQ32 SRJ32:SRM32 TBF32:TBI32 TLB32:TLE32 TUX32:TVA32 UET32:UEW32 UOP32:UOS32 UYL32:UYO32 VIH32:VIK32 VSD32:VSG32 WBZ32:WCC32 WLV32:WLY32 WVR32:WVU32 D32:O32 M75:O77 M85:O85">
      <formula1>0</formula1>
      <formula2>10000</formula2>
    </dataValidation>
    <dataValidation type="textLength" errorStyle="information" allowBlank="1" showInputMessage="1" error="XLBVal:5=19.9112915601023_x000d_&#10;" sqref="WVR983089:WVU983090 JF65585:JI65586 TB65585:TE65586 ACX65585:ADA65586 AMT65585:AMW65586 AWP65585:AWS65586 BGL65585:BGO65586 BQH65585:BQK65586 CAD65585:CAG65586 CJZ65585:CKC65586 CTV65585:CTY65586 DDR65585:DDU65586 DNN65585:DNQ65586 DXJ65585:DXM65586 EHF65585:EHI65586 ERB65585:ERE65586 FAX65585:FBA65586 FKT65585:FKW65586 FUP65585:FUS65586 GEL65585:GEO65586 GOH65585:GOK65586 GYD65585:GYG65586 HHZ65585:HIC65586 HRV65585:HRY65586 IBR65585:IBU65586 ILN65585:ILQ65586 IVJ65585:IVM65586 JFF65585:JFI65586 JPB65585:JPE65586 JYX65585:JZA65586 KIT65585:KIW65586 KSP65585:KSS65586 LCL65585:LCO65586 LMH65585:LMK65586 LWD65585:LWG65586 MFZ65585:MGC65586 MPV65585:MPY65586 MZR65585:MZU65586 NJN65585:NJQ65586 NTJ65585:NTM65586 ODF65585:ODI65586 ONB65585:ONE65586 OWX65585:OXA65586 PGT65585:PGW65586 PQP65585:PQS65586 QAL65585:QAO65586 QKH65585:QKK65586 QUD65585:QUG65586 RDZ65585:REC65586 RNV65585:RNY65586 RXR65585:RXU65586 SHN65585:SHQ65586 SRJ65585:SRM65586 TBF65585:TBI65586 TLB65585:TLE65586 TUX65585:TVA65586 UET65585:UEW65586 UOP65585:UOS65586 UYL65585:UYO65586 VIH65585:VIK65586 VSD65585:VSG65586 WBZ65585:WCC65586 WLV65585:WLY65586 WVR65585:WVU65586 JF131121:JI131122 TB131121:TE131122 ACX131121:ADA131122 AMT131121:AMW131122 AWP131121:AWS131122 BGL131121:BGO131122 BQH131121:BQK131122 CAD131121:CAG131122 CJZ131121:CKC131122 CTV131121:CTY131122 DDR131121:DDU131122 DNN131121:DNQ131122 DXJ131121:DXM131122 EHF131121:EHI131122 ERB131121:ERE131122 FAX131121:FBA131122 FKT131121:FKW131122 FUP131121:FUS131122 GEL131121:GEO131122 GOH131121:GOK131122 GYD131121:GYG131122 HHZ131121:HIC131122 HRV131121:HRY131122 IBR131121:IBU131122 ILN131121:ILQ131122 IVJ131121:IVM131122 JFF131121:JFI131122 JPB131121:JPE131122 JYX131121:JZA131122 KIT131121:KIW131122 KSP131121:KSS131122 LCL131121:LCO131122 LMH131121:LMK131122 LWD131121:LWG131122 MFZ131121:MGC131122 MPV131121:MPY131122 MZR131121:MZU131122 NJN131121:NJQ131122 NTJ131121:NTM131122 ODF131121:ODI131122 ONB131121:ONE131122 OWX131121:OXA131122 PGT131121:PGW131122 PQP131121:PQS131122 QAL131121:QAO131122 QKH131121:QKK131122 QUD131121:QUG131122 RDZ131121:REC131122 RNV131121:RNY131122 RXR131121:RXU131122 SHN131121:SHQ131122 SRJ131121:SRM131122 TBF131121:TBI131122 TLB131121:TLE131122 TUX131121:TVA131122 UET131121:UEW131122 UOP131121:UOS131122 UYL131121:UYO131122 VIH131121:VIK131122 VSD131121:VSG131122 WBZ131121:WCC131122 WLV131121:WLY131122 WVR131121:WVU131122 JF196657:JI196658 TB196657:TE196658 ACX196657:ADA196658 AMT196657:AMW196658 AWP196657:AWS196658 BGL196657:BGO196658 BQH196657:BQK196658 CAD196657:CAG196658 CJZ196657:CKC196658 CTV196657:CTY196658 DDR196657:DDU196658 DNN196657:DNQ196658 DXJ196657:DXM196658 EHF196657:EHI196658 ERB196657:ERE196658 FAX196657:FBA196658 FKT196657:FKW196658 FUP196657:FUS196658 GEL196657:GEO196658 GOH196657:GOK196658 GYD196657:GYG196658 HHZ196657:HIC196658 HRV196657:HRY196658 IBR196657:IBU196658 ILN196657:ILQ196658 IVJ196657:IVM196658 JFF196657:JFI196658 JPB196657:JPE196658 JYX196657:JZA196658 KIT196657:KIW196658 KSP196657:KSS196658 LCL196657:LCO196658 LMH196657:LMK196658 LWD196657:LWG196658 MFZ196657:MGC196658 MPV196657:MPY196658 MZR196657:MZU196658 NJN196657:NJQ196658 NTJ196657:NTM196658 ODF196657:ODI196658 ONB196657:ONE196658 OWX196657:OXA196658 PGT196657:PGW196658 PQP196657:PQS196658 QAL196657:QAO196658 QKH196657:QKK196658 QUD196657:QUG196658 RDZ196657:REC196658 RNV196657:RNY196658 RXR196657:RXU196658 SHN196657:SHQ196658 SRJ196657:SRM196658 TBF196657:TBI196658 TLB196657:TLE196658 TUX196657:TVA196658 UET196657:UEW196658 UOP196657:UOS196658 UYL196657:UYO196658 VIH196657:VIK196658 VSD196657:VSG196658 WBZ196657:WCC196658 WLV196657:WLY196658 WVR196657:WVU196658 JF262193:JI262194 TB262193:TE262194 ACX262193:ADA262194 AMT262193:AMW262194 AWP262193:AWS262194 BGL262193:BGO262194 BQH262193:BQK262194 CAD262193:CAG262194 CJZ262193:CKC262194 CTV262193:CTY262194 DDR262193:DDU262194 DNN262193:DNQ262194 DXJ262193:DXM262194 EHF262193:EHI262194 ERB262193:ERE262194 FAX262193:FBA262194 FKT262193:FKW262194 FUP262193:FUS262194 GEL262193:GEO262194 GOH262193:GOK262194 GYD262193:GYG262194 HHZ262193:HIC262194 HRV262193:HRY262194 IBR262193:IBU262194 ILN262193:ILQ262194 IVJ262193:IVM262194 JFF262193:JFI262194 JPB262193:JPE262194 JYX262193:JZA262194 KIT262193:KIW262194 KSP262193:KSS262194 LCL262193:LCO262194 LMH262193:LMK262194 LWD262193:LWG262194 MFZ262193:MGC262194 MPV262193:MPY262194 MZR262193:MZU262194 NJN262193:NJQ262194 NTJ262193:NTM262194 ODF262193:ODI262194 ONB262193:ONE262194 OWX262193:OXA262194 PGT262193:PGW262194 PQP262193:PQS262194 QAL262193:QAO262194 QKH262193:QKK262194 QUD262193:QUG262194 RDZ262193:REC262194 RNV262193:RNY262194 RXR262193:RXU262194 SHN262193:SHQ262194 SRJ262193:SRM262194 TBF262193:TBI262194 TLB262193:TLE262194 TUX262193:TVA262194 UET262193:UEW262194 UOP262193:UOS262194 UYL262193:UYO262194 VIH262193:VIK262194 VSD262193:VSG262194 WBZ262193:WCC262194 WLV262193:WLY262194 WVR262193:WVU262194 JF327729:JI327730 TB327729:TE327730 ACX327729:ADA327730 AMT327729:AMW327730 AWP327729:AWS327730 BGL327729:BGO327730 BQH327729:BQK327730 CAD327729:CAG327730 CJZ327729:CKC327730 CTV327729:CTY327730 DDR327729:DDU327730 DNN327729:DNQ327730 DXJ327729:DXM327730 EHF327729:EHI327730 ERB327729:ERE327730 FAX327729:FBA327730 FKT327729:FKW327730 FUP327729:FUS327730 GEL327729:GEO327730 GOH327729:GOK327730 GYD327729:GYG327730 HHZ327729:HIC327730 HRV327729:HRY327730 IBR327729:IBU327730 ILN327729:ILQ327730 IVJ327729:IVM327730 JFF327729:JFI327730 JPB327729:JPE327730 JYX327729:JZA327730 KIT327729:KIW327730 KSP327729:KSS327730 LCL327729:LCO327730 LMH327729:LMK327730 LWD327729:LWG327730 MFZ327729:MGC327730 MPV327729:MPY327730 MZR327729:MZU327730 NJN327729:NJQ327730 NTJ327729:NTM327730 ODF327729:ODI327730 ONB327729:ONE327730 OWX327729:OXA327730 PGT327729:PGW327730 PQP327729:PQS327730 QAL327729:QAO327730 QKH327729:QKK327730 QUD327729:QUG327730 RDZ327729:REC327730 RNV327729:RNY327730 RXR327729:RXU327730 SHN327729:SHQ327730 SRJ327729:SRM327730 TBF327729:TBI327730 TLB327729:TLE327730 TUX327729:TVA327730 UET327729:UEW327730 UOP327729:UOS327730 UYL327729:UYO327730 VIH327729:VIK327730 VSD327729:VSG327730 WBZ327729:WCC327730 WLV327729:WLY327730 WVR327729:WVU327730 JF393265:JI393266 TB393265:TE393266 ACX393265:ADA393266 AMT393265:AMW393266 AWP393265:AWS393266 BGL393265:BGO393266 BQH393265:BQK393266 CAD393265:CAG393266 CJZ393265:CKC393266 CTV393265:CTY393266 DDR393265:DDU393266 DNN393265:DNQ393266 DXJ393265:DXM393266 EHF393265:EHI393266 ERB393265:ERE393266 FAX393265:FBA393266 FKT393265:FKW393266 FUP393265:FUS393266 GEL393265:GEO393266 GOH393265:GOK393266 GYD393265:GYG393266 HHZ393265:HIC393266 HRV393265:HRY393266 IBR393265:IBU393266 ILN393265:ILQ393266 IVJ393265:IVM393266 JFF393265:JFI393266 JPB393265:JPE393266 JYX393265:JZA393266 KIT393265:KIW393266 KSP393265:KSS393266 LCL393265:LCO393266 LMH393265:LMK393266 LWD393265:LWG393266 MFZ393265:MGC393266 MPV393265:MPY393266 MZR393265:MZU393266 NJN393265:NJQ393266 NTJ393265:NTM393266 ODF393265:ODI393266 ONB393265:ONE393266 OWX393265:OXA393266 PGT393265:PGW393266 PQP393265:PQS393266 QAL393265:QAO393266 QKH393265:QKK393266 QUD393265:QUG393266 RDZ393265:REC393266 RNV393265:RNY393266 RXR393265:RXU393266 SHN393265:SHQ393266 SRJ393265:SRM393266 TBF393265:TBI393266 TLB393265:TLE393266 TUX393265:TVA393266 UET393265:UEW393266 UOP393265:UOS393266 UYL393265:UYO393266 VIH393265:VIK393266 VSD393265:VSG393266 WBZ393265:WCC393266 WLV393265:WLY393266 WVR393265:WVU393266 JF458801:JI458802 TB458801:TE458802 ACX458801:ADA458802 AMT458801:AMW458802 AWP458801:AWS458802 BGL458801:BGO458802 BQH458801:BQK458802 CAD458801:CAG458802 CJZ458801:CKC458802 CTV458801:CTY458802 DDR458801:DDU458802 DNN458801:DNQ458802 DXJ458801:DXM458802 EHF458801:EHI458802 ERB458801:ERE458802 FAX458801:FBA458802 FKT458801:FKW458802 FUP458801:FUS458802 GEL458801:GEO458802 GOH458801:GOK458802 GYD458801:GYG458802 HHZ458801:HIC458802 HRV458801:HRY458802 IBR458801:IBU458802 ILN458801:ILQ458802 IVJ458801:IVM458802 JFF458801:JFI458802 JPB458801:JPE458802 JYX458801:JZA458802 KIT458801:KIW458802 KSP458801:KSS458802 LCL458801:LCO458802 LMH458801:LMK458802 LWD458801:LWG458802 MFZ458801:MGC458802 MPV458801:MPY458802 MZR458801:MZU458802 NJN458801:NJQ458802 NTJ458801:NTM458802 ODF458801:ODI458802 ONB458801:ONE458802 OWX458801:OXA458802 PGT458801:PGW458802 PQP458801:PQS458802 QAL458801:QAO458802 QKH458801:QKK458802 QUD458801:QUG458802 RDZ458801:REC458802 RNV458801:RNY458802 RXR458801:RXU458802 SHN458801:SHQ458802 SRJ458801:SRM458802 TBF458801:TBI458802 TLB458801:TLE458802 TUX458801:TVA458802 UET458801:UEW458802 UOP458801:UOS458802 UYL458801:UYO458802 VIH458801:VIK458802 VSD458801:VSG458802 WBZ458801:WCC458802 WLV458801:WLY458802 WVR458801:WVU458802 JF524337:JI524338 TB524337:TE524338 ACX524337:ADA524338 AMT524337:AMW524338 AWP524337:AWS524338 BGL524337:BGO524338 BQH524337:BQK524338 CAD524337:CAG524338 CJZ524337:CKC524338 CTV524337:CTY524338 DDR524337:DDU524338 DNN524337:DNQ524338 DXJ524337:DXM524338 EHF524337:EHI524338 ERB524337:ERE524338 FAX524337:FBA524338 FKT524337:FKW524338 FUP524337:FUS524338 GEL524337:GEO524338 GOH524337:GOK524338 GYD524337:GYG524338 HHZ524337:HIC524338 HRV524337:HRY524338 IBR524337:IBU524338 ILN524337:ILQ524338 IVJ524337:IVM524338 JFF524337:JFI524338 JPB524337:JPE524338 JYX524337:JZA524338 KIT524337:KIW524338 KSP524337:KSS524338 LCL524337:LCO524338 LMH524337:LMK524338 LWD524337:LWG524338 MFZ524337:MGC524338 MPV524337:MPY524338 MZR524337:MZU524338 NJN524337:NJQ524338 NTJ524337:NTM524338 ODF524337:ODI524338 ONB524337:ONE524338 OWX524337:OXA524338 PGT524337:PGW524338 PQP524337:PQS524338 QAL524337:QAO524338 QKH524337:QKK524338 QUD524337:QUG524338 RDZ524337:REC524338 RNV524337:RNY524338 RXR524337:RXU524338 SHN524337:SHQ524338 SRJ524337:SRM524338 TBF524337:TBI524338 TLB524337:TLE524338 TUX524337:TVA524338 UET524337:UEW524338 UOP524337:UOS524338 UYL524337:UYO524338 VIH524337:VIK524338 VSD524337:VSG524338 WBZ524337:WCC524338 WLV524337:WLY524338 WVR524337:WVU524338 JF589873:JI589874 TB589873:TE589874 ACX589873:ADA589874 AMT589873:AMW589874 AWP589873:AWS589874 BGL589873:BGO589874 BQH589873:BQK589874 CAD589873:CAG589874 CJZ589873:CKC589874 CTV589873:CTY589874 DDR589873:DDU589874 DNN589873:DNQ589874 DXJ589873:DXM589874 EHF589873:EHI589874 ERB589873:ERE589874 FAX589873:FBA589874 FKT589873:FKW589874 FUP589873:FUS589874 GEL589873:GEO589874 GOH589873:GOK589874 GYD589873:GYG589874 HHZ589873:HIC589874 HRV589873:HRY589874 IBR589873:IBU589874 ILN589873:ILQ589874 IVJ589873:IVM589874 JFF589873:JFI589874 JPB589873:JPE589874 JYX589873:JZA589874 KIT589873:KIW589874 KSP589873:KSS589874 LCL589873:LCO589874 LMH589873:LMK589874 LWD589873:LWG589874 MFZ589873:MGC589874 MPV589873:MPY589874 MZR589873:MZU589874 NJN589873:NJQ589874 NTJ589873:NTM589874 ODF589873:ODI589874 ONB589873:ONE589874 OWX589873:OXA589874 PGT589873:PGW589874 PQP589873:PQS589874 QAL589873:QAO589874 QKH589873:QKK589874 QUD589873:QUG589874 RDZ589873:REC589874 RNV589873:RNY589874 RXR589873:RXU589874 SHN589873:SHQ589874 SRJ589873:SRM589874 TBF589873:TBI589874 TLB589873:TLE589874 TUX589873:TVA589874 UET589873:UEW589874 UOP589873:UOS589874 UYL589873:UYO589874 VIH589873:VIK589874 VSD589873:VSG589874 WBZ589873:WCC589874 WLV589873:WLY589874 WVR589873:WVU589874 JF655409:JI655410 TB655409:TE655410 ACX655409:ADA655410 AMT655409:AMW655410 AWP655409:AWS655410 BGL655409:BGO655410 BQH655409:BQK655410 CAD655409:CAG655410 CJZ655409:CKC655410 CTV655409:CTY655410 DDR655409:DDU655410 DNN655409:DNQ655410 DXJ655409:DXM655410 EHF655409:EHI655410 ERB655409:ERE655410 FAX655409:FBA655410 FKT655409:FKW655410 FUP655409:FUS655410 GEL655409:GEO655410 GOH655409:GOK655410 GYD655409:GYG655410 HHZ655409:HIC655410 HRV655409:HRY655410 IBR655409:IBU655410 ILN655409:ILQ655410 IVJ655409:IVM655410 JFF655409:JFI655410 JPB655409:JPE655410 JYX655409:JZA655410 KIT655409:KIW655410 KSP655409:KSS655410 LCL655409:LCO655410 LMH655409:LMK655410 LWD655409:LWG655410 MFZ655409:MGC655410 MPV655409:MPY655410 MZR655409:MZU655410 NJN655409:NJQ655410 NTJ655409:NTM655410 ODF655409:ODI655410 ONB655409:ONE655410 OWX655409:OXA655410 PGT655409:PGW655410 PQP655409:PQS655410 QAL655409:QAO655410 QKH655409:QKK655410 QUD655409:QUG655410 RDZ655409:REC655410 RNV655409:RNY655410 RXR655409:RXU655410 SHN655409:SHQ655410 SRJ655409:SRM655410 TBF655409:TBI655410 TLB655409:TLE655410 TUX655409:TVA655410 UET655409:UEW655410 UOP655409:UOS655410 UYL655409:UYO655410 VIH655409:VIK655410 VSD655409:VSG655410 WBZ655409:WCC655410 WLV655409:WLY655410 WVR655409:WVU655410 JF720945:JI720946 TB720945:TE720946 ACX720945:ADA720946 AMT720945:AMW720946 AWP720945:AWS720946 BGL720945:BGO720946 BQH720945:BQK720946 CAD720945:CAG720946 CJZ720945:CKC720946 CTV720945:CTY720946 DDR720945:DDU720946 DNN720945:DNQ720946 DXJ720945:DXM720946 EHF720945:EHI720946 ERB720945:ERE720946 FAX720945:FBA720946 FKT720945:FKW720946 FUP720945:FUS720946 GEL720945:GEO720946 GOH720945:GOK720946 GYD720945:GYG720946 HHZ720945:HIC720946 HRV720945:HRY720946 IBR720945:IBU720946 ILN720945:ILQ720946 IVJ720945:IVM720946 JFF720945:JFI720946 JPB720945:JPE720946 JYX720945:JZA720946 KIT720945:KIW720946 KSP720945:KSS720946 LCL720945:LCO720946 LMH720945:LMK720946 LWD720945:LWG720946 MFZ720945:MGC720946 MPV720945:MPY720946 MZR720945:MZU720946 NJN720945:NJQ720946 NTJ720945:NTM720946 ODF720945:ODI720946 ONB720945:ONE720946 OWX720945:OXA720946 PGT720945:PGW720946 PQP720945:PQS720946 QAL720945:QAO720946 QKH720945:QKK720946 QUD720945:QUG720946 RDZ720945:REC720946 RNV720945:RNY720946 RXR720945:RXU720946 SHN720945:SHQ720946 SRJ720945:SRM720946 TBF720945:TBI720946 TLB720945:TLE720946 TUX720945:TVA720946 UET720945:UEW720946 UOP720945:UOS720946 UYL720945:UYO720946 VIH720945:VIK720946 VSD720945:VSG720946 WBZ720945:WCC720946 WLV720945:WLY720946 WVR720945:WVU720946 JF786481:JI786482 TB786481:TE786482 ACX786481:ADA786482 AMT786481:AMW786482 AWP786481:AWS786482 BGL786481:BGO786482 BQH786481:BQK786482 CAD786481:CAG786482 CJZ786481:CKC786482 CTV786481:CTY786482 DDR786481:DDU786482 DNN786481:DNQ786482 DXJ786481:DXM786482 EHF786481:EHI786482 ERB786481:ERE786482 FAX786481:FBA786482 FKT786481:FKW786482 FUP786481:FUS786482 GEL786481:GEO786482 GOH786481:GOK786482 GYD786481:GYG786482 HHZ786481:HIC786482 HRV786481:HRY786482 IBR786481:IBU786482 ILN786481:ILQ786482 IVJ786481:IVM786482 JFF786481:JFI786482 JPB786481:JPE786482 JYX786481:JZA786482 KIT786481:KIW786482 KSP786481:KSS786482 LCL786481:LCO786482 LMH786481:LMK786482 LWD786481:LWG786482 MFZ786481:MGC786482 MPV786481:MPY786482 MZR786481:MZU786482 NJN786481:NJQ786482 NTJ786481:NTM786482 ODF786481:ODI786482 ONB786481:ONE786482 OWX786481:OXA786482 PGT786481:PGW786482 PQP786481:PQS786482 QAL786481:QAO786482 QKH786481:QKK786482 QUD786481:QUG786482 RDZ786481:REC786482 RNV786481:RNY786482 RXR786481:RXU786482 SHN786481:SHQ786482 SRJ786481:SRM786482 TBF786481:TBI786482 TLB786481:TLE786482 TUX786481:TVA786482 UET786481:UEW786482 UOP786481:UOS786482 UYL786481:UYO786482 VIH786481:VIK786482 VSD786481:VSG786482 WBZ786481:WCC786482 WLV786481:WLY786482 WVR786481:WVU786482 JF852017:JI852018 TB852017:TE852018 ACX852017:ADA852018 AMT852017:AMW852018 AWP852017:AWS852018 BGL852017:BGO852018 BQH852017:BQK852018 CAD852017:CAG852018 CJZ852017:CKC852018 CTV852017:CTY852018 DDR852017:DDU852018 DNN852017:DNQ852018 DXJ852017:DXM852018 EHF852017:EHI852018 ERB852017:ERE852018 FAX852017:FBA852018 FKT852017:FKW852018 FUP852017:FUS852018 GEL852017:GEO852018 GOH852017:GOK852018 GYD852017:GYG852018 HHZ852017:HIC852018 HRV852017:HRY852018 IBR852017:IBU852018 ILN852017:ILQ852018 IVJ852017:IVM852018 JFF852017:JFI852018 JPB852017:JPE852018 JYX852017:JZA852018 KIT852017:KIW852018 KSP852017:KSS852018 LCL852017:LCO852018 LMH852017:LMK852018 LWD852017:LWG852018 MFZ852017:MGC852018 MPV852017:MPY852018 MZR852017:MZU852018 NJN852017:NJQ852018 NTJ852017:NTM852018 ODF852017:ODI852018 ONB852017:ONE852018 OWX852017:OXA852018 PGT852017:PGW852018 PQP852017:PQS852018 QAL852017:QAO852018 QKH852017:QKK852018 QUD852017:QUG852018 RDZ852017:REC852018 RNV852017:RNY852018 RXR852017:RXU852018 SHN852017:SHQ852018 SRJ852017:SRM852018 TBF852017:TBI852018 TLB852017:TLE852018 TUX852017:TVA852018 UET852017:UEW852018 UOP852017:UOS852018 UYL852017:UYO852018 VIH852017:VIK852018 VSD852017:VSG852018 WBZ852017:WCC852018 WLV852017:WLY852018 WVR852017:WVU852018 JF917553:JI917554 TB917553:TE917554 ACX917553:ADA917554 AMT917553:AMW917554 AWP917553:AWS917554 BGL917553:BGO917554 BQH917553:BQK917554 CAD917553:CAG917554 CJZ917553:CKC917554 CTV917553:CTY917554 DDR917553:DDU917554 DNN917553:DNQ917554 DXJ917553:DXM917554 EHF917553:EHI917554 ERB917553:ERE917554 FAX917553:FBA917554 FKT917553:FKW917554 FUP917553:FUS917554 GEL917553:GEO917554 GOH917553:GOK917554 GYD917553:GYG917554 HHZ917553:HIC917554 HRV917553:HRY917554 IBR917553:IBU917554 ILN917553:ILQ917554 IVJ917553:IVM917554 JFF917553:JFI917554 JPB917553:JPE917554 JYX917553:JZA917554 KIT917553:KIW917554 KSP917553:KSS917554 LCL917553:LCO917554 LMH917553:LMK917554 LWD917553:LWG917554 MFZ917553:MGC917554 MPV917553:MPY917554 MZR917553:MZU917554 NJN917553:NJQ917554 NTJ917553:NTM917554 ODF917553:ODI917554 ONB917553:ONE917554 OWX917553:OXA917554 PGT917553:PGW917554 PQP917553:PQS917554 QAL917553:QAO917554 QKH917553:QKK917554 QUD917553:QUG917554 RDZ917553:REC917554 RNV917553:RNY917554 RXR917553:RXU917554 SHN917553:SHQ917554 SRJ917553:SRM917554 TBF917553:TBI917554 TLB917553:TLE917554 TUX917553:TVA917554 UET917553:UEW917554 UOP917553:UOS917554 UYL917553:UYO917554 VIH917553:VIK917554 VSD917553:VSG917554 WBZ917553:WCC917554 WLV917553:WLY917554 WVR917553:WVU917554 JF983089:JI983090 TB983089:TE983090 ACX983089:ADA983090 AMT983089:AMW983090 AWP983089:AWS983090 BGL983089:BGO983090 BQH983089:BQK983090 CAD983089:CAG983090 CJZ983089:CKC983090 CTV983089:CTY983090 DDR983089:DDU983090 DNN983089:DNQ983090 DXJ983089:DXM983090 EHF983089:EHI983090 ERB983089:ERE983090 FAX983089:FBA983090 FKT983089:FKW983090 FUP983089:FUS983090 GEL983089:GEO983090 GOH983089:GOK983090 GYD983089:GYG983090 HHZ983089:HIC983090 HRV983089:HRY983090 IBR983089:IBU983090 ILN983089:ILQ983090 IVJ983089:IVM983090 JFF983089:JFI983090 JPB983089:JPE983090 JYX983089:JZA983090 KIT983089:KIW983090 KSP983089:KSS983090 LCL983089:LCO983090 LMH983089:LMK983090 LWD983089:LWG983090 MFZ983089:MGC983090 MPV983089:MPY983090 MZR983089:MZU983090 NJN983089:NJQ983090 NTJ983089:NTM983090 ODF983089:ODI983090 ONB983089:ONE983090 OWX983089:OXA983090 PGT983089:PGW983090 PQP983089:PQS983090 QAL983089:QAO983090 QKH983089:QKK983090 QUD983089:QUG983090 RDZ983089:REC983090 RNV983089:RNY983090 RXR983089:RXU983090 SHN983089:SHQ983090 SRJ983089:SRM983090 TBF983089:TBI983090 TLB983089:TLE983090 TUX983089:TVA983090 UET983089:UEW983090 UOP983089:UOS983090 UYL983089:UYO983090 VIH983089:VIK983090 VSD983089:VSG983090 WBZ983089:WCC983090 WLV983089:WLY983090 D983089:M983090 D917553:M917554 D852017:M852018 D786481:M786482 D720945:M720946 D655409:M655410 D589873:M589874 D524337:M524338 D458801:M458802 D393265:M393266 D327729:M327730 D262193:M262194 D196657:M196658 D131121:M131122 D65585:M65586 TB95:TE95 JF95:JI95 WVR95:WVU95 WLV95:WLY95 WBZ95:WCC95 VSD95:VSG95 VIH95:VIK95 UYL95:UYO95 UOP95:UOS95 UET95:UEW95 TUX95:TVA95 TLB95:TLE95 TBF95:TBI95 SRJ95:SRM95 SHN95:SHQ95 RXR95:RXU95 RNV95:RNY95 RDZ95:REC95 QUD95:QUG95 QKH95:QKK95 QAL95:QAO95 PQP95:PQS95 PGT95:PGW95 OWX95:OXA95 ONB95:ONE95 ODF95:ODI95 NTJ95:NTM95 NJN95:NJQ95 MZR95:MZU95 MPV95:MPY95 MFZ95:MGC95 LWD95:LWG95 LMH95:LMK95 LCL95:LCO95 KSP95:KSS95 KIT95:KIW95 JYX95:JZA95 JPB95:JPE95 JFF95:JFI95 IVJ95:IVM95 ILN95:ILQ95 IBR95:IBU95 HRV95:HRY95 HHZ95:HIC95 GYD95:GYG95 GOH95:GOK95 GEL95:GEO95 FUP95:FUS95 FKT95:FKW95 FAX95:FBA95 ERB95:ERE95 EHF95:EHI95 DXJ95:DXM95 DNN95:DNQ95 DDR95:DDU95 CTV95:CTY95 CJZ95:CKC95 CAD95:CAG95 BQH95:BQK95 BGL95:BGO95 AWP95:AWS95 AMT95:AMW95 ACX95:ADA95 D95:O95 TB44:TE44 JF44:JI44 WVR44:WVU44 WLV44:WLY44 WBZ44:WCC44 VSD44:VSG44 VIH44:VIK44 UYL44:UYO44 UOP44:UOS44 UET44:UEW44 TUX44:TVA44 TLB44:TLE44 TBF44:TBI44 SRJ44:SRM44 SHN44:SHQ44 RXR44:RXU44 RNV44:RNY44 RDZ44:REC44 QUD44:QUG44 QKH44:QKK44 QAL44:QAO44 PQP44:PQS44 PGT44:PGW44 OWX44:OXA44 ONB44:ONE44 ODF44:ODI44 NTJ44:NTM44 NJN44:NJQ44 MZR44:MZU44 MPV44:MPY44 MFZ44:MGC44 LWD44:LWG44 LMH44:LMK44 LCL44:LCO44 KSP44:KSS44 KIT44:KIW44 JYX44:JZA44 JPB44:JPE44 JFF44:JFI44 IVJ44:IVM44 ILN44:ILQ44 IBR44:IBU44 HRV44:HRY44 HHZ44:HIC44 GYD44:GYG44 GOH44:GOK44 GEL44:GEO44 FUP44:FUS44 FKT44:FKW44 FAX44:FBA44 ERB44:ERE44 EHF44:EHI44 DXJ44:DXM44 DNN44:DNQ44 DDR44:DDU44 CTV44:CTY44 CJZ44:CKC44 CAD44:CAG44 BQH44:BQK44 BGL44:BGO44 AWP44:AWS44 AMT44:AMW44 ACX44:ADA44 D44:O44">
      <formula1>0</formula1>
      <formula2>10000</formula2>
    </dataValidation>
    <dataValidation type="textLength" errorStyle="information" allowBlank="1" showInputMessage="1" error="XLBVal:5=59491.81_x000d_&#10;" sqref="WVR983081:WVV983083 TB76:TE85 ACX76:ADA85 AMT76:AMW85 AWP76:AWS85 BGL76:BGO85 BQH76:BQK85 CAD76:CAG85 CJZ76:CKC85 CTV76:CTY85 DDR76:DDU85 DNN76:DNQ85 DXJ76:DXM85 EHF76:EHI85 ERB76:ERE85 FAX76:FBA85 FKT76:FKW85 FUP76:FUS85 GEL76:GEO85 GOH76:GOK85 GYD76:GYG85 HHZ76:HIC85 HRV76:HRY85 IBR76:IBU85 ILN76:ILQ85 IVJ76:IVM85 JFF76:JFI85 JPB76:JPE85 JYX76:JZA85 KIT76:KIW85 KSP76:KSS85 LCL76:LCO85 LMH76:LMK85 LWD76:LWG85 MFZ76:MGC85 MPV76:MPY85 MZR76:MZU85 NJN76:NJQ85 NTJ76:NTM85 ODF76:ODI85 ONB76:ONE85 OWX76:OXA85 PGT76:PGW85 PQP76:PQS85 QAL76:QAO85 QKH76:QKK85 QUD76:QUG85 RDZ76:REC85 RNV76:RNY85 RXR76:RXU85 SHN76:SHQ85 SRJ76:SRM85 TBF76:TBI85 TLB76:TLE85 TUX76:TVA85 UET76:UEW85 UOP76:UOS85 UYL76:UYO85 VIH76:VIK85 VSD76:VSG85 WBZ76:WCC85 WLV76:WLY85 WVR76:WVU85 JF76:JI85 JF65575:JI65575 TB65575:TE65575 ACX65575:ADA65575 AMT65575:AMW65575 AWP65575:AWS65575 BGL65575:BGO65575 BQH65575:BQK65575 CAD65575:CAG65575 CJZ65575:CKC65575 CTV65575:CTY65575 DDR65575:DDU65575 DNN65575:DNQ65575 DXJ65575:DXM65575 EHF65575:EHI65575 ERB65575:ERE65575 FAX65575:FBA65575 FKT65575:FKW65575 FUP65575:FUS65575 GEL65575:GEO65575 GOH65575:GOK65575 GYD65575:GYG65575 HHZ65575:HIC65575 HRV65575:HRY65575 IBR65575:IBU65575 ILN65575:ILQ65575 IVJ65575:IVM65575 JFF65575:JFI65575 JPB65575:JPE65575 JYX65575:JZA65575 KIT65575:KIW65575 KSP65575:KSS65575 LCL65575:LCO65575 LMH65575:LMK65575 LWD65575:LWG65575 MFZ65575:MGC65575 MPV65575:MPY65575 MZR65575:MZU65575 NJN65575:NJQ65575 NTJ65575:NTM65575 ODF65575:ODI65575 ONB65575:ONE65575 OWX65575:OXA65575 PGT65575:PGW65575 PQP65575:PQS65575 QAL65575:QAO65575 QKH65575:QKK65575 QUD65575:QUG65575 RDZ65575:REC65575 RNV65575:RNY65575 RXR65575:RXU65575 SHN65575:SHQ65575 SRJ65575:SRM65575 TBF65575:TBI65575 TLB65575:TLE65575 TUX65575:TVA65575 UET65575:UEW65575 UOP65575:UOS65575 UYL65575:UYO65575 VIH65575:VIK65575 VSD65575:VSG65575 WBZ65575:WCC65575 WLV65575:WLY65575 WVR65575:WVU65575 JF131111:JI131111 TB131111:TE131111 ACX131111:ADA131111 AMT131111:AMW131111 AWP131111:AWS131111 BGL131111:BGO131111 BQH131111:BQK131111 CAD131111:CAG131111 CJZ131111:CKC131111 CTV131111:CTY131111 DDR131111:DDU131111 DNN131111:DNQ131111 DXJ131111:DXM131111 EHF131111:EHI131111 ERB131111:ERE131111 FAX131111:FBA131111 FKT131111:FKW131111 FUP131111:FUS131111 GEL131111:GEO131111 GOH131111:GOK131111 GYD131111:GYG131111 HHZ131111:HIC131111 HRV131111:HRY131111 IBR131111:IBU131111 ILN131111:ILQ131111 IVJ131111:IVM131111 JFF131111:JFI131111 JPB131111:JPE131111 JYX131111:JZA131111 KIT131111:KIW131111 KSP131111:KSS131111 LCL131111:LCO131111 LMH131111:LMK131111 LWD131111:LWG131111 MFZ131111:MGC131111 MPV131111:MPY131111 MZR131111:MZU131111 NJN131111:NJQ131111 NTJ131111:NTM131111 ODF131111:ODI131111 ONB131111:ONE131111 OWX131111:OXA131111 PGT131111:PGW131111 PQP131111:PQS131111 QAL131111:QAO131111 QKH131111:QKK131111 QUD131111:QUG131111 RDZ131111:REC131111 RNV131111:RNY131111 RXR131111:RXU131111 SHN131111:SHQ131111 SRJ131111:SRM131111 TBF131111:TBI131111 TLB131111:TLE131111 TUX131111:TVA131111 UET131111:UEW131111 UOP131111:UOS131111 UYL131111:UYO131111 VIH131111:VIK131111 VSD131111:VSG131111 WBZ131111:WCC131111 WLV131111:WLY131111 WVR131111:WVU131111 JF196647:JI196647 TB196647:TE196647 ACX196647:ADA196647 AMT196647:AMW196647 AWP196647:AWS196647 BGL196647:BGO196647 BQH196647:BQK196647 CAD196647:CAG196647 CJZ196647:CKC196647 CTV196647:CTY196647 DDR196647:DDU196647 DNN196647:DNQ196647 DXJ196647:DXM196647 EHF196647:EHI196647 ERB196647:ERE196647 FAX196647:FBA196647 FKT196647:FKW196647 FUP196647:FUS196647 GEL196647:GEO196647 GOH196647:GOK196647 GYD196647:GYG196647 HHZ196647:HIC196647 HRV196647:HRY196647 IBR196647:IBU196647 ILN196647:ILQ196647 IVJ196647:IVM196647 JFF196647:JFI196647 JPB196647:JPE196647 JYX196647:JZA196647 KIT196647:KIW196647 KSP196647:KSS196647 LCL196647:LCO196647 LMH196647:LMK196647 LWD196647:LWG196647 MFZ196647:MGC196647 MPV196647:MPY196647 MZR196647:MZU196647 NJN196647:NJQ196647 NTJ196647:NTM196647 ODF196647:ODI196647 ONB196647:ONE196647 OWX196647:OXA196647 PGT196647:PGW196647 PQP196647:PQS196647 QAL196647:QAO196647 QKH196647:QKK196647 QUD196647:QUG196647 RDZ196647:REC196647 RNV196647:RNY196647 RXR196647:RXU196647 SHN196647:SHQ196647 SRJ196647:SRM196647 TBF196647:TBI196647 TLB196647:TLE196647 TUX196647:TVA196647 UET196647:UEW196647 UOP196647:UOS196647 UYL196647:UYO196647 VIH196647:VIK196647 VSD196647:VSG196647 WBZ196647:WCC196647 WLV196647:WLY196647 WVR196647:WVU196647 JF262183:JI262183 TB262183:TE262183 ACX262183:ADA262183 AMT262183:AMW262183 AWP262183:AWS262183 BGL262183:BGO262183 BQH262183:BQK262183 CAD262183:CAG262183 CJZ262183:CKC262183 CTV262183:CTY262183 DDR262183:DDU262183 DNN262183:DNQ262183 DXJ262183:DXM262183 EHF262183:EHI262183 ERB262183:ERE262183 FAX262183:FBA262183 FKT262183:FKW262183 FUP262183:FUS262183 GEL262183:GEO262183 GOH262183:GOK262183 GYD262183:GYG262183 HHZ262183:HIC262183 HRV262183:HRY262183 IBR262183:IBU262183 ILN262183:ILQ262183 IVJ262183:IVM262183 JFF262183:JFI262183 JPB262183:JPE262183 JYX262183:JZA262183 KIT262183:KIW262183 KSP262183:KSS262183 LCL262183:LCO262183 LMH262183:LMK262183 LWD262183:LWG262183 MFZ262183:MGC262183 MPV262183:MPY262183 MZR262183:MZU262183 NJN262183:NJQ262183 NTJ262183:NTM262183 ODF262183:ODI262183 ONB262183:ONE262183 OWX262183:OXA262183 PGT262183:PGW262183 PQP262183:PQS262183 QAL262183:QAO262183 QKH262183:QKK262183 QUD262183:QUG262183 RDZ262183:REC262183 RNV262183:RNY262183 RXR262183:RXU262183 SHN262183:SHQ262183 SRJ262183:SRM262183 TBF262183:TBI262183 TLB262183:TLE262183 TUX262183:TVA262183 UET262183:UEW262183 UOP262183:UOS262183 UYL262183:UYO262183 VIH262183:VIK262183 VSD262183:VSG262183 WBZ262183:WCC262183 WLV262183:WLY262183 WVR262183:WVU262183 JF327719:JI327719 TB327719:TE327719 ACX327719:ADA327719 AMT327719:AMW327719 AWP327719:AWS327719 BGL327719:BGO327719 BQH327719:BQK327719 CAD327719:CAG327719 CJZ327719:CKC327719 CTV327719:CTY327719 DDR327719:DDU327719 DNN327719:DNQ327719 DXJ327719:DXM327719 EHF327719:EHI327719 ERB327719:ERE327719 FAX327719:FBA327719 FKT327719:FKW327719 FUP327719:FUS327719 GEL327719:GEO327719 GOH327719:GOK327719 GYD327719:GYG327719 HHZ327719:HIC327719 HRV327719:HRY327719 IBR327719:IBU327719 ILN327719:ILQ327719 IVJ327719:IVM327719 JFF327719:JFI327719 JPB327719:JPE327719 JYX327719:JZA327719 KIT327719:KIW327719 KSP327719:KSS327719 LCL327719:LCO327719 LMH327719:LMK327719 LWD327719:LWG327719 MFZ327719:MGC327719 MPV327719:MPY327719 MZR327719:MZU327719 NJN327719:NJQ327719 NTJ327719:NTM327719 ODF327719:ODI327719 ONB327719:ONE327719 OWX327719:OXA327719 PGT327719:PGW327719 PQP327719:PQS327719 QAL327719:QAO327719 QKH327719:QKK327719 QUD327719:QUG327719 RDZ327719:REC327719 RNV327719:RNY327719 RXR327719:RXU327719 SHN327719:SHQ327719 SRJ327719:SRM327719 TBF327719:TBI327719 TLB327719:TLE327719 TUX327719:TVA327719 UET327719:UEW327719 UOP327719:UOS327719 UYL327719:UYO327719 VIH327719:VIK327719 VSD327719:VSG327719 WBZ327719:WCC327719 WLV327719:WLY327719 WVR327719:WVU327719 JF393255:JI393255 TB393255:TE393255 ACX393255:ADA393255 AMT393255:AMW393255 AWP393255:AWS393255 BGL393255:BGO393255 BQH393255:BQK393255 CAD393255:CAG393255 CJZ393255:CKC393255 CTV393255:CTY393255 DDR393255:DDU393255 DNN393255:DNQ393255 DXJ393255:DXM393255 EHF393255:EHI393255 ERB393255:ERE393255 FAX393255:FBA393255 FKT393255:FKW393255 FUP393255:FUS393255 GEL393255:GEO393255 GOH393255:GOK393255 GYD393255:GYG393255 HHZ393255:HIC393255 HRV393255:HRY393255 IBR393255:IBU393255 ILN393255:ILQ393255 IVJ393255:IVM393255 JFF393255:JFI393255 JPB393255:JPE393255 JYX393255:JZA393255 KIT393255:KIW393255 KSP393255:KSS393255 LCL393255:LCO393255 LMH393255:LMK393255 LWD393255:LWG393255 MFZ393255:MGC393255 MPV393255:MPY393255 MZR393255:MZU393255 NJN393255:NJQ393255 NTJ393255:NTM393255 ODF393255:ODI393255 ONB393255:ONE393255 OWX393255:OXA393255 PGT393255:PGW393255 PQP393255:PQS393255 QAL393255:QAO393255 QKH393255:QKK393255 QUD393255:QUG393255 RDZ393255:REC393255 RNV393255:RNY393255 RXR393255:RXU393255 SHN393255:SHQ393255 SRJ393255:SRM393255 TBF393255:TBI393255 TLB393255:TLE393255 TUX393255:TVA393255 UET393255:UEW393255 UOP393255:UOS393255 UYL393255:UYO393255 VIH393255:VIK393255 VSD393255:VSG393255 WBZ393255:WCC393255 WLV393255:WLY393255 WVR393255:WVU393255 JF458791:JI458791 TB458791:TE458791 ACX458791:ADA458791 AMT458791:AMW458791 AWP458791:AWS458791 BGL458791:BGO458791 BQH458791:BQK458791 CAD458791:CAG458791 CJZ458791:CKC458791 CTV458791:CTY458791 DDR458791:DDU458791 DNN458791:DNQ458791 DXJ458791:DXM458791 EHF458791:EHI458791 ERB458791:ERE458791 FAX458791:FBA458791 FKT458791:FKW458791 FUP458791:FUS458791 GEL458791:GEO458791 GOH458791:GOK458791 GYD458791:GYG458791 HHZ458791:HIC458791 HRV458791:HRY458791 IBR458791:IBU458791 ILN458791:ILQ458791 IVJ458791:IVM458791 JFF458791:JFI458791 JPB458791:JPE458791 JYX458791:JZA458791 KIT458791:KIW458791 KSP458791:KSS458791 LCL458791:LCO458791 LMH458791:LMK458791 LWD458791:LWG458791 MFZ458791:MGC458791 MPV458791:MPY458791 MZR458791:MZU458791 NJN458791:NJQ458791 NTJ458791:NTM458791 ODF458791:ODI458791 ONB458791:ONE458791 OWX458791:OXA458791 PGT458791:PGW458791 PQP458791:PQS458791 QAL458791:QAO458791 QKH458791:QKK458791 QUD458791:QUG458791 RDZ458791:REC458791 RNV458791:RNY458791 RXR458791:RXU458791 SHN458791:SHQ458791 SRJ458791:SRM458791 TBF458791:TBI458791 TLB458791:TLE458791 TUX458791:TVA458791 UET458791:UEW458791 UOP458791:UOS458791 UYL458791:UYO458791 VIH458791:VIK458791 VSD458791:VSG458791 WBZ458791:WCC458791 WLV458791:WLY458791 WVR458791:WVU458791 JF524327:JI524327 TB524327:TE524327 ACX524327:ADA524327 AMT524327:AMW524327 AWP524327:AWS524327 BGL524327:BGO524327 BQH524327:BQK524327 CAD524327:CAG524327 CJZ524327:CKC524327 CTV524327:CTY524327 DDR524327:DDU524327 DNN524327:DNQ524327 DXJ524327:DXM524327 EHF524327:EHI524327 ERB524327:ERE524327 FAX524327:FBA524327 FKT524327:FKW524327 FUP524327:FUS524327 GEL524327:GEO524327 GOH524327:GOK524327 GYD524327:GYG524327 HHZ524327:HIC524327 HRV524327:HRY524327 IBR524327:IBU524327 ILN524327:ILQ524327 IVJ524327:IVM524327 JFF524327:JFI524327 JPB524327:JPE524327 JYX524327:JZA524327 KIT524327:KIW524327 KSP524327:KSS524327 LCL524327:LCO524327 LMH524327:LMK524327 LWD524327:LWG524327 MFZ524327:MGC524327 MPV524327:MPY524327 MZR524327:MZU524327 NJN524327:NJQ524327 NTJ524327:NTM524327 ODF524327:ODI524327 ONB524327:ONE524327 OWX524327:OXA524327 PGT524327:PGW524327 PQP524327:PQS524327 QAL524327:QAO524327 QKH524327:QKK524327 QUD524327:QUG524327 RDZ524327:REC524327 RNV524327:RNY524327 RXR524327:RXU524327 SHN524327:SHQ524327 SRJ524327:SRM524327 TBF524327:TBI524327 TLB524327:TLE524327 TUX524327:TVA524327 UET524327:UEW524327 UOP524327:UOS524327 UYL524327:UYO524327 VIH524327:VIK524327 VSD524327:VSG524327 WBZ524327:WCC524327 WLV524327:WLY524327 WVR524327:WVU524327 JF589863:JI589863 TB589863:TE589863 ACX589863:ADA589863 AMT589863:AMW589863 AWP589863:AWS589863 BGL589863:BGO589863 BQH589863:BQK589863 CAD589863:CAG589863 CJZ589863:CKC589863 CTV589863:CTY589863 DDR589863:DDU589863 DNN589863:DNQ589863 DXJ589863:DXM589863 EHF589863:EHI589863 ERB589863:ERE589863 FAX589863:FBA589863 FKT589863:FKW589863 FUP589863:FUS589863 GEL589863:GEO589863 GOH589863:GOK589863 GYD589863:GYG589863 HHZ589863:HIC589863 HRV589863:HRY589863 IBR589863:IBU589863 ILN589863:ILQ589863 IVJ589863:IVM589863 JFF589863:JFI589863 JPB589863:JPE589863 JYX589863:JZA589863 KIT589863:KIW589863 KSP589863:KSS589863 LCL589863:LCO589863 LMH589863:LMK589863 LWD589863:LWG589863 MFZ589863:MGC589863 MPV589863:MPY589863 MZR589863:MZU589863 NJN589863:NJQ589863 NTJ589863:NTM589863 ODF589863:ODI589863 ONB589863:ONE589863 OWX589863:OXA589863 PGT589863:PGW589863 PQP589863:PQS589863 QAL589863:QAO589863 QKH589863:QKK589863 QUD589863:QUG589863 RDZ589863:REC589863 RNV589863:RNY589863 RXR589863:RXU589863 SHN589863:SHQ589863 SRJ589863:SRM589863 TBF589863:TBI589863 TLB589863:TLE589863 TUX589863:TVA589863 UET589863:UEW589863 UOP589863:UOS589863 UYL589863:UYO589863 VIH589863:VIK589863 VSD589863:VSG589863 WBZ589863:WCC589863 WLV589863:WLY589863 WVR589863:WVU589863 JF655399:JI655399 TB655399:TE655399 ACX655399:ADA655399 AMT655399:AMW655399 AWP655399:AWS655399 BGL655399:BGO655399 BQH655399:BQK655399 CAD655399:CAG655399 CJZ655399:CKC655399 CTV655399:CTY655399 DDR655399:DDU655399 DNN655399:DNQ655399 DXJ655399:DXM655399 EHF655399:EHI655399 ERB655399:ERE655399 FAX655399:FBA655399 FKT655399:FKW655399 FUP655399:FUS655399 GEL655399:GEO655399 GOH655399:GOK655399 GYD655399:GYG655399 HHZ655399:HIC655399 HRV655399:HRY655399 IBR655399:IBU655399 ILN655399:ILQ655399 IVJ655399:IVM655399 JFF655399:JFI655399 JPB655399:JPE655399 JYX655399:JZA655399 KIT655399:KIW655399 KSP655399:KSS655399 LCL655399:LCO655399 LMH655399:LMK655399 LWD655399:LWG655399 MFZ655399:MGC655399 MPV655399:MPY655399 MZR655399:MZU655399 NJN655399:NJQ655399 NTJ655399:NTM655399 ODF655399:ODI655399 ONB655399:ONE655399 OWX655399:OXA655399 PGT655399:PGW655399 PQP655399:PQS655399 QAL655399:QAO655399 QKH655399:QKK655399 QUD655399:QUG655399 RDZ655399:REC655399 RNV655399:RNY655399 RXR655399:RXU655399 SHN655399:SHQ655399 SRJ655399:SRM655399 TBF655399:TBI655399 TLB655399:TLE655399 TUX655399:TVA655399 UET655399:UEW655399 UOP655399:UOS655399 UYL655399:UYO655399 VIH655399:VIK655399 VSD655399:VSG655399 WBZ655399:WCC655399 WLV655399:WLY655399 WVR655399:WVU655399 JF720935:JI720935 TB720935:TE720935 ACX720935:ADA720935 AMT720935:AMW720935 AWP720935:AWS720935 BGL720935:BGO720935 BQH720935:BQK720935 CAD720935:CAG720935 CJZ720935:CKC720935 CTV720935:CTY720935 DDR720935:DDU720935 DNN720935:DNQ720935 DXJ720935:DXM720935 EHF720935:EHI720935 ERB720935:ERE720935 FAX720935:FBA720935 FKT720935:FKW720935 FUP720935:FUS720935 GEL720935:GEO720935 GOH720935:GOK720935 GYD720935:GYG720935 HHZ720935:HIC720935 HRV720935:HRY720935 IBR720935:IBU720935 ILN720935:ILQ720935 IVJ720935:IVM720935 JFF720935:JFI720935 JPB720935:JPE720935 JYX720935:JZA720935 KIT720935:KIW720935 KSP720935:KSS720935 LCL720935:LCO720935 LMH720935:LMK720935 LWD720935:LWG720935 MFZ720935:MGC720935 MPV720935:MPY720935 MZR720935:MZU720935 NJN720935:NJQ720935 NTJ720935:NTM720935 ODF720935:ODI720935 ONB720935:ONE720935 OWX720935:OXA720935 PGT720935:PGW720935 PQP720935:PQS720935 QAL720935:QAO720935 QKH720935:QKK720935 QUD720935:QUG720935 RDZ720935:REC720935 RNV720935:RNY720935 RXR720935:RXU720935 SHN720935:SHQ720935 SRJ720935:SRM720935 TBF720935:TBI720935 TLB720935:TLE720935 TUX720935:TVA720935 UET720935:UEW720935 UOP720935:UOS720935 UYL720935:UYO720935 VIH720935:VIK720935 VSD720935:VSG720935 WBZ720935:WCC720935 WLV720935:WLY720935 WVR720935:WVU720935 JF786471:JI786471 TB786471:TE786471 ACX786471:ADA786471 AMT786471:AMW786471 AWP786471:AWS786471 BGL786471:BGO786471 BQH786471:BQK786471 CAD786471:CAG786471 CJZ786471:CKC786471 CTV786471:CTY786471 DDR786471:DDU786471 DNN786471:DNQ786471 DXJ786471:DXM786471 EHF786471:EHI786471 ERB786471:ERE786471 FAX786471:FBA786471 FKT786471:FKW786471 FUP786471:FUS786471 GEL786471:GEO786471 GOH786471:GOK786471 GYD786471:GYG786471 HHZ786471:HIC786471 HRV786471:HRY786471 IBR786471:IBU786471 ILN786471:ILQ786471 IVJ786471:IVM786471 JFF786471:JFI786471 JPB786471:JPE786471 JYX786471:JZA786471 KIT786471:KIW786471 KSP786471:KSS786471 LCL786471:LCO786471 LMH786471:LMK786471 LWD786471:LWG786471 MFZ786471:MGC786471 MPV786471:MPY786471 MZR786471:MZU786471 NJN786471:NJQ786471 NTJ786471:NTM786471 ODF786471:ODI786471 ONB786471:ONE786471 OWX786471:OXA786471 PGT786471:PGW786471 PQP786471:PQS786471 QAL786471:QAO786471 QKH786471:QKK786471 QUD786471:QUG786471 RDZ786471:REC786471 RNV786471:RNY786471 RXR786471:RXU786471 SHN786471:SHQ786471 SRJ786471:SRM786471 TBF786471:TBI786471 TLB786471:TLE786471 TUX786471:TVA786471 UET786471:UEW786471 UOP786471:UOS786471 UYL786471:UYO786471 VIH786471:VIK786471 VSD786471:VSG786471 WBZ786471:WCC786471 WLV786471:WLY786471 WVR786471:WVU786471 JF852007:JI852007 TB852007:TE852007 ACX852007:ADA852007 AMT852007:AMW852007 AWP852007:AWS852007 BGL852007:BGO852007 BQH852007:BQK852007 CAD852007:CAG852007 CJZ852007:CKC852007 CTV852007:CTY852007 DDR852007:DDU852007 DNN852007:DNQ852007 DXJ852007:DXM852007 EHF852007:EHI852007 ERB852007:ERE852007 FAX852007:FBA852007 FKT852007:FKW852007 FUP852007:FUS852007 GEL852007:GEO852007 GOH852007:GOK852007 GYD852007:GYG852007 HHZ852007:HIC852007 HRV852007:HRY852007 IBR852007:IBU852007 ILN852007:ILQ852007 IVJ852007:IVM852007 JFF852007:JFI852007 JPB852007:JPE852007 JYX852007:JZA852007 KIT852007:KIW852007 KSP852007:KSS852007 LCL852007:LCO852007 LMH852007:LMK852007 LWD852007:LWG852007 MFZ852007:MGC852007 MPV852007:MPY852007 MZR852007:MZU852007 NJN852007:NJQ852007 NTJ852007:NTM852007 ODF852007:ODI852007 ONB852007:ONE852007 OWX852007:OXA852007 PGT852007:PGW852007 PQP852007:PQS852007 QAL852007:QAO852007 QKH852007:QKK852007 QUD852007:QUG852007 RDZ852007:REC852007 RNV852007:RNY852007 RXR852007:RXU852007 SHN852007:SHQ852007 SRJ852007:SRM852007 TBF852007:TBI852007 TLB852007:TLE852007 TUX852007:TVA852007 UET852007:UEW852007 UOP852007:UOS852007 UYL852007:UYO852007 VIH852007:VIK852007 VSD852007:VSG852007 WBZ852007:WCC852007 WLV852007:WLY852007 WVR852007:WVU852007 JF917543:JI917543 TB917543:TE917543 ACX917543:ADA917543 AMT917543:AMW917543 AWP917543:AWS917543 BGL917543:BGO917543 BQH917543:BQK917543 CAD917543:CAG917543 CJZ917543:CKC917543 CTV917543:CTY917543 DDR917543:DDU917543 DNN917543:DNQ917543 DXJ917543:DXM917543 EHF917543:EHI917543 ERB917543:ERE917543 FAX917543:FBA917543 FKT917543:FKW917543 FUP917543:FUS917543 GEL917543:GEO917543 GOH917543:GOK917543 GYD917543:GYG917543 HHZ917543:HIC917543 HRV917543:HRY917543 IBR917543:IBU917543 ILN917543:ILQ917543 IVJ917543:IVM917543 JFF917543:JFI917543 JPB917543:JPE917543 JYX917543:JZA917543 KIT917543:KIW917543 KSP917543:KSS917543 LCL917543:LCO917543 LMH917543:LMK917543 LWD917543:LWG917543 MFZ917543:MGC917543 MPV917543:MPY917543 MZR917543:MZU917543 NJN917543:NJQ917543 NTJ917543:NTM917543 ODF917543:ODI917543 ONB917543:ONE917543 OWX917543:OXA917543 PGT917543:PGW917543 PQP917543:PQS917543 QAL917543:QAO917543 QKH917543:QKK917543 QUD917543:QUG917543 RDZ917543:REC917543 RNV917543:RNY917543 RXR917543:RXU917543 SHN917543:SHQ917543 SRJ917543:SRM917543 TBF917543:TBI917543 TLB917543:TLE917543 TUX917543:TVA917543 UET917543:UEW917543 UOP917543:UOS917543 UYL917543:UYO917543 VIH917543:VIK917543 VSD917543:VSG917543 WBZ917543:WCC917543 WLV917543:WLY917543 WVR917543:WVU917543 JF983079:JI983079 TB983079:TE983079 ACX983079:ADA983079 AMT983079:AMW983079 AWP983079:AWS983079 BGL983079:BGO983079 BQH983079:BQK983079 CAD983079:CAG983079 CJZ983079:CKC983079 CTV983079:CTY983079 DDR983079:DDU983079 DNN983079:DNQ983079 DXJ983079:DXM983079 EHF983079:EHI983079 ERB983079:ERE983079 FAX983079:FBA983079 FKT983079:FKW983079 FUP983079:FUS983079 GEL983079:GEO983079 GOH983079:GOK983079 GYD983079:GYG983079 HHZ983079:HIC983079 HRV983079:HRY983079 IBR983079:IBU983079 ILN983079:ILQ983079 IVJ983079:IVM983079 JFF983079:JFI983079 JPB983079:JPE983079 JYX983079:JZA983079 KIT983079:KIW983079 KSP983079:KSS983079 LCL983079:LCO983079 LMH983079:LMK983079 LWD983079:LWG983079 MFZ983079:MGC983079 MPV983079:MPY983079 MZR983079:MZU983079 NJN983079:NJQ983079 NTJ983079:NTM983079 ODF983079:ODI983079 ONB983079:ONE983079 OWX983079:OXA983079 PGT983079:PGW983079 PQP983079:PQS983079 QAL983079:QAO983079 QKH983079:QKK983079 QUD983079:QUG983079 RDZ983079:REC983079 RNV983079:RNY983079 RXR983079:RXU983079 SHN983079:SHQ983079 SRJ983079:SRM983079 TBF983079:TBI983079 TLB983079:TLE983079 TUX983079:TVA983079 UET983079:UEW983079 UOP983079:UOS983079 UYL983079:UYO983079 VIH983079:VIK983079 VSD983079:VSG983079 WBZ983079:WCC983079 WLV983079:WLY983079 WVR983079:WVU983079 JF65577:JJ65579 TB65577:TF65579 ACX65577:ADB65579 AMT65577:AMX65579 AWP65577:AWT65579 BGL65577:BGP65579 BQH65577:BQL65579 CAD65577:CAH65579 CJZ65577:CKD65579 CTV65577:CTZ65579 DDR65577:DDV65579 DNN65577:DNR65579 DXJ65577:DXN65579 EHF65577:EHJ65579 ERB65577:ERF65579 FAX65577:FBB65579 FKT65577:FKX65579 FUP65577:FUT65579 GEL65577:GEP65579 GOH65577:GOL65579 GYD65577:GYH65579 HHZ65577:HID65579 HRV65577:HRZ65579 IBR65577:IBV65579 ILN65577:ILR65579 IVJ65577:IVN65579 JFF65577:JFJ65579 JPB65577:JPF65579 JYX65577:JZB65579 KIT65577:KIX65579 KSP65577:KST65579 LCL65577:LCP65579 LMH65577:LML65579 LWD65577:LWH65579 MFZ65577:MGD65579 MPV65577:MPZ65579 MZR65577:MZV65579 NJN65577:NJR65579 NTJ65577:NTN65579 ODF65577:ODJ65579 ONB65577:ONF65579 OWX65577:OXB65579 PGT65577:PGX65579 PQP65577:PQT65579 QAL65577:QAP65579 QKH65577:QKL65579 QUD65577:QUH65579 RDZ65577:RED65579 RNV65577:RNZ65579 RXR65577:RXV65579 SHN65577:SHR65579 SRJ65577:SRN65579 TBF65577:TBJ65579 TLB65577:TLF65579 TUX65577:TVB65579 UET65577:UEX65579 UOP65577:UOT65579 UYL65577:UYP65579 VIH65577:VIL65579 VSD65577:VSH65579 WBZ65577:WCD65579 WLV65577:WLZ65579 WVR65577:WVV65579 JF131113:JJ131115 TB131113:TF131115 ACX131113:ADB131115 AMT131113:AMX131115 AWP131113:AWT131115 BGL131113:BGP131115 BQH131113:BQL131115 CAD131113:CAH131115 CJZ131113:CKD131115 CTV131113:CTZ131115 DDR131113:DDV131115 DNN131113:DNR131115 DXJ131113:DXN131115 EHF131113:EHJ131115 ERB131113:ERF131115 FAX131113:FBB131115 FKT131113:FKX131115 FUP131113:FUT131115 GEL131113:GEP131115 GOH131113:GOL131115 GYD131113:GYH131115 HHZ131113:HID131115 HRV131113:HRZ131115 IBR131113:IBV131115 ILN131113:ILR131115 IVJ131113:IVN131115 JFF131113:JFJ131115 JPB131113:JPF131115 JYX131113:JZB131115 KIT131113:KIX131115 KSP131113:KST131115 LCL131113:LCP131115 LMH131113:LML131115 LWD131113:LWH131115 MFZ131113:MGD131115 MPV131113:MPZ131115 MZR131113:MZV131115 NJN131113:NJR131115 NTJ131113:NTN131115 ODF131113:ODJ131115 ONB131113:ONF131115 OWX131113:OXB131115 PGT131113:PGX131115 PQP131113:PQT131115 QAL131113:QAP131115 QKH131113:QKL131115 QUD131113:QUH131115 RDZ131113:RED131115 RNV131113:RNZ131115 RXR131113:RXV131115 SHN131113:SHR131115 SRJ131113:SRN131115 TBF131113:TBJ131115 TLB131113:TLF131115 TUX131113:TVB131115 UET131113:UEX131115 UOP131113:UOT131115 UYL131113:UYP131115 VIH131113:VIL131115 VSD131113:VSH131115 WBZ131113:WCD131115 WLV131113:WLZ131115 WVR131113:WVV131115 JF196649:JJ196651 TB196649:TF196651 ACX196649:ADB196651 AMT196649:AMX196651 AWP196649:AWT196651 BGL196649:BGP196651 BQH196649:BQL196651 CAD196649:CAH196651 CJZ196649:CKD196651 CTV196649:CTZ196651 DDR196649:DDV196651 DNN196649:DNR196651 DXJ196649:DXN196651 EHF196649:EHJ196651 ERB196649:ERF196651 FAX196649:FBB196651 FKT196649:FKX196651 FUP196649:FUT196651 GEL196649:GEP196651 GOH196649:GOL196651 GYD196649:GYH196651 HHZ196649:HID196651 HRV196649:HRZ196651 IBR196649:IBV196651 ILN196649:ILR196651 IVJ196649:IVN196651 JFF196649:JFJ196651 JPB196649:JPF196651 JYX196649:JZB196651 KIT196649:KIX196651 KSP196649:KST196651 LCL196649:LCP196651 LMH196649:LML196651 LWD196649:LWH196651 MFZ196649:MGD196651 MPV196649:MPZ196651 MZR196649:MZV196651 NJN196649:NJR196651 NTJ196649:NTN196651 ODF196649:ODJ196651 ONB196649:ONF196651 OWX196649:OXB196651 PGT196649:PGX196651 PQP196649:PQT196651 QAL196649:QAP196651 QKH196649:QKL196651 QUD196649:QUH196651 RDZ196649:RED196651 RNV196649:RNZ196651 RXR196649:RXV196651 SHN196649:SHR196651 SRJ196649:SRN196651 TBF196649:TBJ196651 TLB196649:TLF196651 TUX196649:TVB196651 UET196649:UEX196651 UOP196649:UOT196651 UYL196649:UYP196651 VIH196649:VIL196651 VSD196649:VSH196651 WBZ196649:WCD196651 WLV196649:WLZ196651 WVR196649:WVV196651 JF262185:JJ262187 TB262185:TF262187 ACX262185:ADB262187 AMT262185:AMX262187 AWP262185:AWT262187 BGL262185:BGP262187 BQH262185:BQL262187 CAD262185:CAH262187 CJZ262185:CKD262187 CTV262185:CTZ262187 DDR262185:DDV262187 DNN262185:DNR262187 DXJ262185:DXN262187 EHF262185:EHJ262187 ERB262185:ERF262187 FAX262185:FBB262187 FKT262185:FKX262187 FUP262185:FUT262187 GEL262185:GEP262187 GOH262185:GOL262187 GYD262185:GYH262187 HHZ262185:HID262187 HRV262185:HRZ262187 IBR262185:IBV262187 ILN262185:ILR262187 IVJ262185:IVN262187 JFF262185:JFJ262187 JPB262185:JPF262187 JYX262185:JZB262187 KIT262185:KIX262187 KSP262185:KST262187 LCL262185:LCP262187 LMH262185:LML262187 LWD262185:LWH262187 MFZ262185:MGD262187 MPV262185:MPZ262187 MZR262185:MZV262187 NJN262185:NJR262187 NTJ262185:NTN262187 ODF262185:ODJ262187 ONB262185:ONF262187 OWX262185:OXB262187 PGT262185:PGX262187 PQP262185:PQT262187 QAL262185:QAP262187 QKH262185:QKL262187 QUD262185:QUH262187 RDZ262185:RED262187 RNV262185:RNZ262187 RXR262185:RXV262187 SHN262185:SHR262187 SRJ262185:SRN262187 TBF262185:TBJ262187 TLB262185:TLF262187 TUX262185:TVB262187 UET262185:UEX262187 UOP262185:UOT262187 UYL262185:UYP262187 VIH262185:VIL262187 VSD262185:VSH262187 WBZ262185:WCD262187 WLV262185:WLZ262187 WVR262185:WVV262187 JF327721:JJ327723 TB327721:TF327723 ACX327721:ADB327723 AMT327721:AMX327723 AWP327721:AWT327723 BGL327721:BGP327723 BQH327721:BQL327723 CAD327721:CAH327723 CJZ327721:CKD327723 CTV327721:CTZ327723 DDR327721:DDV327723 DNN327721:DNR327723 DXJ327721:DXN327723 EHF327721:EHJ327723 ERB327721:ERF327723 FAX327721:FBB327723 FKT327721:FKX327723 FUP327721:FUT327723 GEL327721:GEP327723 GOH327721:GOL327723 GYD327721:GYH327723 HHZ327721:HID327723 HRV327721:HRZ327723 IBR327721:IBV327723 ILN327721:ILR327723 IVJ327721:IVN327723 JFF327721:JFJ327723 JPB327721:JPF327723 JYX327721:JZB327723 KIT327721:KIX327723 KSP327721:KST327723 LCL327721:LCP327723 LMH327721:LML327723 LWD327721:LWH327723 MFZ327721:MGD327723 MPV327721:MPZ327723 MZR327721:MZV327723 NJN327721:NJR327723 NTJ327721:NTN327723 ODF327721:ODJ327723 ONB327721:ONF327723 OWX327721:OXB327723 PGT327721:PGX327723 PQP327721:PQT327723 QAL327721:QAP327723 QKH327721:QKL327723 QUD327721:QUH327723 RDZ327721:RED327723 RNV327721:RNZ327723 RXR327721:RXV327723 SHN327721:SHR327723 SRJ327721:SRN327723 TBF327721:TBJ327723 TLB327721:TLF327723 TUX327721:TVB327723 UET327721:UEX327723 UOP327721:UOT327723 UYL327721:UYP327723 VIH327721:VIL327723 VSD327721:VSH327723 WBZ327721:WCD327723 WLV327721:WLZ327723 WVR327721:WVV327723 JF393257:JJ393259 TB393257:TF393259 ACX393257:ADB393259 AMT393257:AMX393259 AWP393257:AWT393259 BGL393257:BGP393259 BQH393257:BQL393259 CAD393257:CAH393259 CJZ393257:CKD393259 CTV393257:CTZ393259 DDR393257:DDV393259 DNN393257:DNR393259 DXJ393257:DXN393259 EHF393257:EHJ393259 ERB393257:ERF393259 FAX393257:FBB393259 FKT393257:FKX393259 FUP393257:FUT393259 GEL393257:GEP393259 GOH393257:GOL393259 GYD393257:GYH393259 HHZ393257:HID393259 HRV393257:HRZ393259 IBR393257:IBV393259 ILN393257:ILR393259 IVJ393257:IVN393259 JFF393257:JFJ393259 JPB393257:JPF393259 JYX393257:JZB393259 KIT393257:KIX393259 KSP393257:KST393259 LCL393257:LCP393259 LMH393257:LML393259 LWD393257:LWH393259 MFZ393257:MGD393259 MPV393257:MPZ393259 MZR393257:MZV393259 NJN393257:NJR393259 NTJ393257:NTN393259 ODF393257:ODJ393259 ONB393257:ONF393259 OWX393257:OXB393259 PGT393257:PGX393259 PQP393257:PQT393259 QAL393257:QAP393259 QKH393257:QKL393259 QUD393257:QUH393259 RDZ393257:RED393259 RNV393257:RNZ393259 RXR393257:RXV393259 SHN393257:SHR393259 SRJ393257:SRN393259 TBF393257:TBJ393259 TLB393257:TLF393259 TUX393257:TVB393259 UET393257:UEX393259 UOP393257:UOT393259 UYL393257:UYP393259 VIH393257:VIL393259 VSD393257:VSH393259 WBZ393257:WCD393259 WLV393257:WLZ393259 WVR393257:WVV393259 JF458793:JJ458795 TB458793:TF458795 ACX458793:ADB458795 AMT458793:AMX458795 AWP458793:AWT458795 BGL458793:BGP458795 BQH458793:BQL458795 CAD458793:CAH458795 CJZ458793:CKD458795 CTV458793:CTZ458795 DDR458793:DDV458795 DNN458793:DNR458795 DXJ458793:DXN458795 EHF458793:EHJ458795 ERB458793:ERF458795 FAX458793:FBB458795 FKT458793:FKX458795 FUP458793:FUT458795 GEL458793:GEP458795 GOH458793:GOL458795 GYD458793:GYH458795 HHZ458793:HID458795 HRV458793:HRZ458795 IBR458793:IBV458795 ILN458793:ILR458795 IVJ458793:IVN458795 JFF458793:JFJ458795 JPB458793:JPF458795 JYX458793:JZB458795 KIT458793:KIX458795 KSP458793:KST458795 LCL458793:LCP458795 LMH458793:LML458795 LWD458793:LWH458795 MFZ458793:MGD458795 MPV458793:MPZ458795 MZR458793:MZV458795 NJN458793:NJR458795 NTJ458793:NTN458795 ODF458793:ODJ458795 ONB458793:ONF458795 OWX458793:OXB458795 PGT458793:PGX458795 PQP458793:PQT458795 QAL458793:QAP458795 QKH458793:QKL458795 QUD458793:QUH458795 RDZ458793:RED458795 RNV458793:RNZ458795 RXR458793:RXV458795 SHN458793:SHR458795 SRJ458793:SRN458795 TBF458793:TBJ458795 TLB458793:TLF458795 TUX458793:TVB458795 UET458793:UEX458795 UOP458793:UOT458795 UYL458793:UYP458795 VIH458793:VIL458795 VSD458793:VSH458795 WBZ458793:WCD458795 WLV458793:WLZ458795 WVR458793:WVV458795 JF524329:JJ524331 TB524329:TF524331 ACX524329:ADB524331 AMT524329:AMX524331 AWP524329:AWT524331 BGL524329:BGP524331 BQH524329:BQL524331 CAD524329:CAH524331 CJZ524329:CKD524331 CTV524329:CTZ524331 DDR524329:DDV524331 DNN524329:DNR524331 DXJ524329:DXN524331 EHF524329:EHJ524331 ERB524329:ERF524331 FAX524329:FBB524331 FKT524329:FKX524331 FUP524329:FUT524331 GEL524329:GEP524331 GOH524329:GOL524331 GYD524329:GYH524331 HHZ524329:HID524331 HRV524329:HRZ524331 IBR524329:IBV524331 ILN524329:ILR524331 IVJ524329:IVN524331 JFF524329:JFJ524331 JPB524329:JPF524331 JYX524329:JZB524331 KIT524329:KIX524331 KSP524329:KST524331 LCL524329:LCP524331 LMH524329:LML524331 LWD524329:LWH524331 MFZ524329:MGD524331 MPV524329:MPZ524331 MZR524329:MZV524331 NJN524329:NJR524331 NTJ524329:NTN524331 ODF524329:ODJ524331 ONB524329:ONF524331 OWX524329:OXB524331 PGT524329:PGX524331 PQP524329:PQT524331 QAL524329:QAP524331 QKH524329:QKL524331 QUD524329:QUH524331 RDZ524329:RED524331 RNV524329:RNZ524331 RXR524329:RXV524331 SHN524329:SHR524331 SRJ524329:SRN524331 TBF524329:TBJ524331 TLB524329:TLF524331 TUX524329:TVB524331 UET524329:UEX524331 UOP524329:UOT524331 UYL524329:UYP524331 VIH524329:VIL524331 VSD524329:VSH524331 WBZ524329:WCD524331 WLV524329:WLZ524331 WVR524329:WVV524331 JF589865:JJ589867 TB589865:TF589867 ACX589865:ADB589867 AMT589865:AMX589867 AWP589865:AWT589867 BGL589865:BGP589867 BQH589865:BQL589867 CAD589865:CAH589867 CJZ589865:CKD589867 CTV589865:CTZ589867 DDR589865:DDV589867 DNN589865:DNR589867 DXJ589865:DXN589867 EHF589865:EHJ589867 ERB589865:ERF589867 FAX589865:FBB589867 FKT589865:FKX589867 FUP589865:FUT589867 GEL589865:GEP589867 GOH589865:GOL589867 GYD589865:GYH589867 HHZ589865:HID589867 HRV589865:HRZ589867 IBR589865:IBV589867 ILN589865:ILR589867 IVJ589865:IVN589867 JFF589865:JFJ589867 JPB589865:JPF589867 JYX589865:JZB589867 KIT589865:KIX589867 KSP589865:KST589867 LCL589865:LCP589867 LMH589865:LML589867 LWD589865:LWH589867 MFZ589865:MGD589867 MPV589865:MPZ589867 MZR589865:MZV589867 NJN589865:NJR589867 NTJ589865:NTN589867 ODF589865:ODJ589867 ONB589865:ONF589867 OWX589865:OXB589867 PGT589865:PGX589867 PQP589865:PQT589867 QAL589865:QAP589867 QKH589865:QKL589867 QUD589865:QUH589867 RDZ589865:RED589867 RNV589865:RNZ589867 RXR589865:RXV589867 SHN589865:SHR589867 SRJ589865:SRN589867 TBF589865:TBJ589867 TLB589865:TLF589867 TUX589865:TVB589867 UET589865:UEX589867 UOP589865:UOT589867 UYL589865:UYP589867 VIH589865:VIL589867 VSD589865:VSH589867 WBZ589865:WCD589867 WLV589865:WLZ589867 WVR589865:WVV589867 JF655401:JJ655403 TB655401:TF655403 ACX655401:ADB655403 AMT655401:AMX655403 AWP655401:AWT655403 BGL655401:BGP655403 BQH655401:BQL655403 CAD655401:CAH655403 CJZ655401:CKD655403 CTV655401:CTZ655403 DDR655401:DDV655403 DNN655401:DNR655403 DXJ655401:DXN655403 EHF655401:EHJ655403 ERB655401:ERF655403 FAX655401:FBB655403 FKT655401:FKX655403 FUP655401:FUT655403 GEL655401:GEP655403 GOH655401:GOL655403 GYD655401:GYH655403 HHZ655401:HID655403 HRV655401:HRZ655403 IBR655401:IBV655403 ILN655401:ILR655403 IVJ655401:IVN655403 JFF655401:JFJ655403 JPB655401:JPF655403 JYX655401:JZB655403 KIT655401:KIX655403 KSP655401:KST655403 LCL655401:LCP655403 LMH655401:LML655403 LWD655401:LWH655403 MFZ655401:MGD655403 MPV655401:MPZ655403 MZR655401:MZV655403 NJN655401:NJR655403 NTJ655401:NTN655403 ODF655401:ODJ655403 ONB655401:ONF655403 OWX655401:OXB655403 PGT655401:PGX655403 PQP655401:PQT655403 QAL655401:QAP655403 QKH655401:QKL655403 QUD655401:QUH655403 RDZ655401:RED655403 RNV655401:RNZ655403 RXR655401:RXV655403 SHN655401:SHR655403 SRJ655401:SRN655403 TBF655401:TBJ655403 TLB655401:TLF655403 TUX655401:TVB655403 UET655401:UEX655403 UOP655401:UOT655403 UYL655401:UYP655403 VIH655401:VIL655403 VSD655401:VSH655403 WBZ655401:WCD655403 WLV655401:WLZ655403 WVR655401:WVV655403 JF720937:JJ720939 TB720937:TF720939 ACX720937:ADB720939 AMT720937:AMX720939 AWP720937:AWT720939 BGL720937:BGP720939 BQH720937:BQL720939 CAD720937:CAH720939 CJZ720937:CKD720939 CTV720937:CTZ720939 DDR720937:DDV720939 DNN720937:DNR720939 DXJ720937:DXN720939 EHF720937:EHJ720939 ERB720937:ERF720939 FAX720937:FBB720939 FKT720937:FKX720939 FUP720937:FUT720939 GEL720937:GEP720939 GOH720937:GOL720939 GYD720937:GYH720939 HHZ720937:HID720939 HRV720937:HRZ720939 IBR720937:IBV720939 ILN720937:ILR720939 IVJ720937:IVN720939 JFF720937:JFJ720939 JPB720937:JPF720939 JYX720937:JZB720939 KIT720937:KIX720939 KSP720937:KST720939 LCL720937:LCP720939 LMH720937:LML720939 LWD720937:LWH720939 MFZ720937:MGD720939 MPV720937:MPZ720939 MZR720937:MZV720939 NJN720937:NJR720939 NTJ720937:NTN720939 ODF720937:ODJ720939 ONB720937:ONF720939 OWX720937:OXB720939 PGT720937:PGX720939 PQP720937:PQT720939 QAL720937:QAP720939 QKH720937:QKL720939 QUD720937:QUH720939 RDZ720937:RED720939 RNV720937:RNZ720939 RXR720937:RXV720939 SHN720937:SHR720939 SRJ720937:SRN720939 TBF720937:TBJ720939 TLB720937:TLF720939 TUX720937:TVB720939 UET720937:UEX720939 UOP720937:UOT720939 UYL720937:UYP720939 VIH720937:VIL720939 VSD720937:VSH720939 WBZ720937:WCD720939 WLV720937:WLZ720939 WVR720937:WVV720939 JF786473:JJ786475 TB786473:TF786475 ACX786473:ADB786475 AMT786473:AMX786475 AWP786473:AWT786475 BGL786473:BGP786475 BQH786473:BQL786475 CAD786473:CAH786475 CJZ786473:CKD786475 CTV786473:CTZ786475 DDR786473:DDV786475 DNN786473:DNR786475 DXJ786473:DXN786475 EHF786473:EHJ786475 ERB786473:ERF786475 FAX786473:FBB786475 FKT786473:FKX786475 FUP786473:FUT786475 GEL786473:GEP786475 GOH786473:GOL786475 GYD786473:GYH786475 HHZ786473:HID786475 HRV786473:HRZ786475 IBR786473:IBV786475 ILN786473:ILR786475 IVJ786473:IVN786475 JFF786473:JFJ786475 JPB786473:JPF786475 JYX786473:JZB786475 KIT786473:KIX786475 KSP786473:KST786475 LCL786473:LCP786475 LMH786473:LML786475 LWD786473:LWH786475 MFZ786473:MGD786475 MPV786473:MPZ786475 MZR786473:MZV786475 NJN786473:NJR786475 NTJ786473:NTN786475 ODF786473:ODJ786475 ONB786473:ONF786475 OWX786473:OXB786475 PGT786473:PGX786475 PQP786473:PQT786475 QAL786473:QAP786475 QKH786473:QKL786475 QUD786473:QUH786475 RDZ786473:RED786475 RNV786473:RNZ786475 RXR786473:RXV786475 SHN786473:SHR786475 SRJ786473:SRN786475 TBF786473:TBJ786475 TLB786473:TLF786475 TUX786473:TVB786475 UET786473:UEX786475 UOP786473:UOT786475 UYL786473:UYP786475 VIH786473:VIL786475 VSD786473:VSH786475 WBZ786473:WCD786475 WLV786473:WLZ786475 WVR786473:WVV786475 JF852009:JJ852011 TB852009:TF852011 ACX852009:ADB852011 AMT852009:AMX852011 AWP852009:AWT852011 BGL852009:BGP852011 BQH852009:BQL852011 CAD852009:CAH852011 CJZ852009:CKD852011 CTV852009:CTZ852011 DDR852009:DDV852011 DNN852009:DNR852011 DXJ852009:DXN852011 EHF852009:EHJ852011 ERB852009:ERF852011 FAX852009:FBB852011 FKT852009:FKX852011 FUP852009:FUT852011 GEL852009:GEP852011 GOH852009:GOL852011 GYD852009:GYH852011 HHZ852009:HID852011 HRV852009:HRZ852011 IBR852009:IBV852011 ILN852009:ILR852011 IVJ852009:IVN852011 JFF852009:JFJ852011 JPB852009:JPF852011 JYX852009:JZB852011 KIT852009:KIX852011 KSP852009:KST852011 LCL852009:LCP852011 LMH852009:LML852011 LWD852009:LWH852011 MFZ852009:MGD852011 MPV852009:MPZ852011 MZR852009:MZV852011 NJN852009:NJR852011 NTJ852009:NTN852011 ODF852009:ODJ852011 ONB852009:ONF852011 OWX852009:OXB852011 PGT852009:PGX852011 PQP852009:PQT852011 QAL852009:QAP852011 QKH852009:QKL852011 QUD852009:QUH852011 RDZ852009:RED852011 RNV852009:RNZ852011 RXR852009:RXV852011 SHN852009:SHR852011 SRJ852009:SRN852011 TBF852009:TBJ852011 TLB852009:TLF852011 TUX852009:TVB852011 UET852009:UEX852011 UOP852009:UOT852011 UYL852009:UYP852011 VIH852009:VIL852011 VSD852009:VSH852011 WBZ852009:WCD852011 WLV852009:WLZ852011 WVR852009:WVV852011 JF917545:JJ917547 TB917545:TF917547 ACX917545:ADB917547 AMT917545:AMX917547 AWP917545:AWT917547 BGL917545:BGP917547 BQH917545:BQL917547 CAD917545:CAH917547 CJZ917545:CKD917547 CTV917545:CTZ917547 DDR917545:DDV917547 DNN917545:DNR917547 DXJ917545:DXN917547 EHF917545:EHJ917547 ERB917545:ERF917547 FAX917545:FBB917547 FKT917545:FKX917547 FUP917545:FUT917547 GEL917545:GEP917547 GOH917545:GOL917547 GYD917545:GYH917547 HHZ917545:HID917547 HRV917545:HRZ917547 IBR917545:IBV917547 ILN917545:ILR917547 IVJ917545:IVN917547 JFF917545:JFJ917547 JPB917545:JPF917547 JYX917545:JZB917547 KIT917545:KIX917547 KSP917545:KST917547 LCL917545:LCP917547 LMH917545:LML917547 LWD917545:LWH917547 MFZ917545:MGD917547 MPV917545:MPZ917547 MZR917545:MZV917547 NJN917545:NJR917547 NTJ917545:NTN917547 ODF917545:ODJ917547 ONB917545:ONF917547 OWX917545:OXB917547 PGT917545:PGX917547 PQP917545:PQT917547 QAL917545:QAP917547 QKH917545:QKL917547 QUD917545:QUH917547 RDZ917545:RED917547 RNV917545:RNZ917547 RXR917545:RXV917547 SHN917545:SHR917547 SRJ917545:SRN917547 TBF917545:TBJ917547 TLB917545:TLF917547 TUX917545:TVB917547 UET917545:UEX917547 UOP917545:UOT917547 UYL917545:UYP917547 VIH917545:VIL917547 VSD917545:VSH917547 WBZ917545:WCD917547 WLV917545:WLZ917547 WVR917545:WVV917547 JF983081:JJ983083 TB983081:TF983083 ACX983081:ADB983083 AMT983081:AMX983083 AWP983081:AWT983083 BGL983081:BGP983083 BQH983081:BQL983083 CAD983081:CAH983083 CJZ983081:CKD983083 CTV983081:CTZ983083 DDR983081:DDV983083 DNN983081:DNR983083 DXJ983081:DXN983083 EHF983081:EHJ983083 ERB983081:ERF983083 FAX983081:FBB983083 FKT983081:FKX983083 FUP983081:FUT983083 GEL983081:GEP983083 GOH983081:GOL983083 GYD983081:GYH983083 HHZ983081:HID983083 HRV983081:HRZ983083 IBR983081:IBV983083 ILN983081:ILR983083 IVJ983081:IVN983083 JFF983081:JFJ983083 JPB983081:JPF983083 JYX983081:JZB983083 KIT983081:KIX983083 KSP983081:KST983083 LCL983081:LCP983083 LMH983081:LML983083 LWD983081:LWH983083 MFZ983081:MGD983083 MPV983081:MPZ983083 MZR983081:MZV983083 NJN983081:NJR983083 NTJ983081:NTN983083 ODF983081:ODJ983083 ONB983081:ONF983083 OWX983081:OXB983083 PGT983081:PGX983083 PQP983081:PQT983083 QAL983081:QAP983083 QKH983081:QKL983083 QUD983081:QUH983083 RDZ983081:RED983083 RNV983081:RNZ983083 RXR983081:RXV983083 SHN983081:SHR983083 SRJ983081:SRN983083 TBF983081:TBJ983083 TLB983081:TLF983083 TUX983081:TVB983083 UET983081:UEX983083 UOP983081:UOT983083 UYL983081:UYP983083 VIH983081:VIL983083 VSD983081:VSH983083 WBZ983081:WCD983083 WLV983081:WLZ983083 D983079:M983079 D917543:M917543 D852007:M852007 D786471:M786471 D720935:M720935 D655399:M655399 D589863:M589863 D524327:M524327 D458791:M458791 D393255:M393255 D327719:M327719 D262183:M262183 D196647:M196647 D131111:M131111 D65575:M65575 D983081:N983083 D65577:N65579 D131113:N131115 D196649:N196651 D262185:N262187 D327721:N327723 D393257:N393259 D458793:N458795 D524329:N524331 D589865:N589867 D655401:N655403 D720937:N720939 D786473:N786475 D852009:N852011 D917545:N917547 D34:O34 TB34:TE34 ACX34:ADA34 AMT34:AMW34 AWP34:AWS34 BGL34:BGO34 BQH34:BQK34 CAD34:CAG34 CJZ34:CKC34 CTV34:CTY34 DDR34:DDU34 DNN34:DNQ34 DXJ34:DXM34 EHF34:EHI34 ERB34:ERE34 FAX34:FBA34 FKT34:FKW34 FUP34:FUS34 GEL34:GEO34 GOH34:GOK34 GYD34:GYG34 HHZ34:HIC34 HRV34:HRY34 IBR34:IBU34 ILN34:ILQ34 IVJ34:IVM34 JFF34:JFI34 JPB34:JPE34 JYX34:JZA34 KIT34:KIW34 KSP34:KSS34 LCL34:LCO34 LMH34:LMK34 LWD34:LWG34 MFZ34:MGC34 MPV34:MPY34 MZR34:MZU34 NJN34:NJQ34 NTJ34:NTM34 ODF34:ODI34 ONB34:ONE34 OWX34:OXA34 PGT34:PGW34 PQP34:PQS34 QAL34:QAO34 QKH34:QKK34 QUD34:QUG34 RDZ34:REC34 RNV34:RNY34 RXR34:RXU34 SHN34:SHQ34 SRJ34:SRM34 TBF34:TBI34 TLB34:TLE34 TUX34:TVA34 UET34:UEW34 UOP34:UOS34 UYL34:UYO34 VIH34:VIK34 VSD34:VSG34 WBZ34:WCC34 WLV34:WLY34 WVR34:WVU34 JF34:JI34 D76:D85 E76:L77 E85:L85 E78:O84 TB23:TE29 ACX23:ADA29 AMT23:AMW29 AWP23:AWS29 BGL23:BGO29 BQH23:BQK29 CAD23:CAG29 CJZ23:CKC29 CTV23:CTY29 DDR23:DDU29 DNN23:DNQ29 DXJ23:DXM29 EHF23:EHI29 ERB23:ERE29 FAX23:FBA29 FKT23:FKW29 FUP23:FUS29 GEL23:GEO29 GOH23:GOK29 GYD23:GYG29 HHZ23:HIC29 HRV23:HRY29 IBR23:IBU29 ILN23:ILQ29 IVJ23:IVM29 JFF23:JFI29 JPB23:JPE29 JYX23:JZA29 KIT23:KIW29 KSP23:KSS29 LCL23:LCO29 LMH23:LMK29 LWD23:LWG29 MFZ23:MGC29 MPV23:MPY29 MZR23:MZU29 NJN23:NJQ29 NTJ23:NTM29 ODF23:ODI29 ONB23:ONE29 OWX23:OXA29 PGT23:PGW29 PQP23:PQS29 QAL23:QAO29 QKH23:QKK29 QUD23:QUG29 RDZ23:REC29 RNV23:RNY29 RXR23:RXU29 SHN23:SHQ29 SRJ23:SRM29 TBF23:TBI29 TLB23:TLE29 TUX23:TVA29 UET23:UEW29 UOP23:UOS29 UYL23:UYO29 VIH23:VIK29 VSD23:VSG29 WBZ23:WCC29 WLV23:WLY29 WVR23:WVU29 JF23:JI29 D23:O29">
      <formula1>0</formula1>
      <formula2>10000</formula2>
    </dataValidation>
    <dataValidation type="textLength" errorStyle="information" allowBlank="1" showInputMessage="1" error="XLBVal:5=41.3712169680111_x000d_&#10;" sqref="WVR983085:WVU983087 JF65581:JI65583 TB65581:TE65583 ACX65581:ADA65583 AMT65581:AMW65583 AWP65581:AWS65583 BGL65581:BGO65583 BQH65581:BQK65583 CAD65581:CAG65583 CJZ65581:CKC65583 CTV65581:CTY65583 DDR65581:DDU65583 DNN65581:DNQ65583 DXJ65581:DXM65583 EHF65581:EHI65583 ERB65581:ERE65583 FAX65581:FBA65583 FKT65581:FKW65583 FUP65581:FUS65583 GEL65581:GEO65583 GOH65581:GOK65583 GYD65581:GYG65583 HHZ65581:HIC65583 HRV65581:HRY65583 IBR65581:IBU65583 ILN65581:ILQ65583 IVJ65581:IVM65583 JFF65581:JFI65583 JPB65581:JPE65583 JYX65581:JZA65583 KIT65581:KIW65583 KSP65581:KSS65583 LCL65581:LCO65583 LMH65581:LMK65583 LWD65581:LWG65583 MFZ65581:MGC65583 MPV65581:MPY65583 MZR65581:MZU65583 NJN65581:NJQ65583 NTJ65581:NTM65583 ODF65581:ODI65583 ONB65581:ONE65583 OWX65581:OXA65583 PGT65581:PGW65583 PQP65581:PQS65583 QAL65581:QAO65583 QKH65581:QKK65583 QUD65581:QUG65583 RDZ65581:REC65583 RNV65581:RNY65583 RXR65581:RXU65583 SHN65581:SHQ65583 SRJ65581:SRM65583 TBF65581:TBI65583 TLB65581:TLE65583 TUX65581:TVA65583 UET65581:UEW65583 UOP65581:UOS65583 UYL65581:UYO65583 VIH65581:VIK65583 VSD65581:VSG65583 WBZ65581:WCC65583 WLV65581:WLY65583 WVR65581:WVU65583 JF131117:JI131119 TB131117:TE131119 ACX131117:ADA131119 AMT131117:AMW131119 AWP131117:AWS131119 BGL131117:BGO131119 BQH131117:BQK131119 CAD131117:CAG131119 CJZ131117:CKC131119 CTV131117:CTY131119 DDR131117:DDU131119 DNN131117:DNQ131119 DXJ131117:DXM131119 EHF131117:EHI131119 ERB131117:ERE131119 FAX131117:FBA131119 FKT131117:FKW131119 FUP131117:FUS131119 GEL131117:GEO131119 GOH131117:GOK131119 GYD131117:GYG131119 HHZ131117:HIC131119 HRV131117:HRY131119 IBR131117:IBU131119 ILN131117:ILQ131119 IVJ131117:IVM131119 JFF131117:JFI131119 JPB131117:JPE131119 JYX131117:JZA131119 KIT131117:KIW131119 KSP131117:KSS131119 LCL131117:LCO131119 LMH131117:LMK131119 LWD131117:LWG131119 MFZ131117:MGC131119 MPV131117:MPY131119 MZR131117:MZU131119 NJN131117:NJQ131119 NTJ131117:NTM131119 ODF131117:ODI131119 ONB131117:ONE131119 OWX131117:OXA131119 PGT131117:PGW131119 PQP131117:PQS131119 QAL131117:QAO131119 QKH131117:QKK131119 QUD131117:QUG131119 RDZ131117:REC131119 RNV131117:RNY131119 RXR131117:RXU131119 SHN131117:SHQ131119 SRJ131117:SRM131119 TBF131117:TBI131119 TLB131117:TLE131119 TUX131117:TVA131119 UET131117:UEW131119 UOP131117:UOS131119 UYL131117:UYO131119 VIH131117:VIK131119 VSD131117:VSG131119 WBZ131117:WCC131119 WLV131117:WLY131119 WVR131117:WVU131119 JF196653:JI196655 TB196653:TE196655 ACX196653:ADA196655 AMT196653:AMW196655 AWP196653:AWS196655 BGL196653:BGO196655 BQH196653:BQK196655 CAD196653:CAG196655 CJZ196653:CKC196655 CTV196653:CTY196655 DDR196653:DDU196655 DNN196653:DNQ196655 DXJ196653:DXM196655 EHF196653:EHI196655 ERB196653:ERE196655 FAX196653:FBA196655 FKT196653:FKW196655 FUP196653:FUS196655 GEL196653:GEO196655 GOH196653:GOK196655 GYD196653:GYG196655 HHZ196653:HIC196655 HRV196653:HRY196655 IBR196653:IBU196655 ILN196653:ILQ196655 IVJ196653:IVM196655 JFF196653:JFI196655 JPB196653:JPE196655 JYX196653:JZA196655 KIT196653:KIW196655 KSP196653:KSS196655 LCL196653:LCO196655 LMH196653:LMK196655 LWD196653:LWG196655 MFZ196653:MGC196655 MPV196653:MPY196655 MZR196653:MZU196655 NJN196653:NJQ196655 NTJ196653:NTM196655 ODF196653:ODI196655 ONB196653:ONE196655 OWX196653:OXA196655 PGT196653:PGW196655 PQP196653:PQS196655 QAL196653:QAO196655 QKH196653:QKK196655 QUD196653:QUG196655 RDZ196653:REC196655 RNV196653:RNY196655 RXR196653:RXU196655 SHN196653:SHQ196655 SRJ196653:SRM196655 TBF196653:TBI196655 TLB196653:TLE196655 TUX196653:TVA196655 UET196653:UEW196655 UOP196653:UOS196655 UYL196653:UYO196655 VIH196653:VIK196655 VSD196653:VSG196655 WBZ196653:WCC196655 WLV196653:WLY196655 WVR196653:WVU196655 JF262189:JI262191 TB262189:TE262191 ACX262189:ADA262191 AMT262189:AMW262191 AWP262189:AWS262191 BGL262189:BGO262191 BQH262189:BQK262191 CAD262189:CAG262191 CJZ262189:CKC262191 CTV262189:CTY262191 DDR262189:DDU262191 DNN262189:DNQ262191 DXJ262189:DXM262191 EHF262189:EHI262191 ERB262189:ERE262191 FAX262189:FBA262191 FKT262189:FKW262191 FUP262189:FUS262191 GEL262189:GEO262191 GOH262189:GOK262191 GYD262189:GYG262191 HHZ262189:HIC262191 HRV262189:HRY262191 IBR262189:IBU262191 ILN262189:ILQ262191 IVJ262189:IVM262191 JFF262189:JFI262191 JPB262189:JPE262191 JYX262189:JZA262191 KIT262189:KIW262191 KSP262189:KSS262191 LCL262189:LCO262191 LMH262189:LMK262191 LWD262189:LWG262191 MFZ262189:MGC262191 MPV262189:MPY262191 MZR262189:MZU262191 NJN262189:NJQ262191 NTJ262189:NTM262191 ODF262189:ODI262191 ONB262189:ONE262191 OWX262189:OXA262191 PGT262189:PGW262191 PQP262189:PQS262191 QAL262189:QAO262191 QKH262189:QKK262191 QUD262189:QUG262191 RDZ262189:REC262191 RNV262189:RNY262191 RXR262189:RXU262191 SHN262189:SHQ262191 SRJ262189:SRM262191 TBF262189:TBI262191 TLB262189:TLE262191 TUX262189:TVA262191 UET262189:UEW262191 UOP262189:UOS262191 UYL262189:UYO262191 VIH262189:VIK262191 VSD262189:VSG262191 WBZ262189:WCC262191 WLV262189:WLY262191 WVR262189:WVU262191 JF327725:JI327727 TB327725:TE327727 ACX327725:ADA327727 AMT327725:AMW327727 AWP327725:AWS327727 BGL327725:BGO327727 BQH327725:BQK327727 CAD327725:CAG327727 CJZ327725:CKC327727 CTV327725:CTY327727 DDR327725:DDU327727 DNN327725:DNQ327727 DXJ327725:DXM327727 EHF327725:EHI327727 ERB327725:ERE327727 FAX327725:FBA327727 FKT327725:FKW327727 FUP327725:FUS327727 GEL327725:GEO327727 GOH327725:GOK327727 GYD327725:GYG327727 HHZ327725:HIC327727 HRV327725:HRY327727 IBR327725:IBU327727 ILN327725:ILQ327727 IVJ327725:IVM327727 JFF327725:JFI327727 JPB327725:JPE327727 JYX327725:JZA327727 KIT327725:KIW327727 KSP327725:KSS327727 LCL327725:LCO327727 LMH327725:LMK327727 LWD327725:LWG327727 MFZ327725:MGC327727 MPV327725:MPY327727 MZR327725:MZU327727 NJN327725:NJQ327727 NTJ327725:NTM327727 ODF327725:ODI327727 ONB327725:ONE327727 OWX327725:OXA327727 PGT327725:PGW327727 PQP327725:PQS327727 QAL327725:QAO327727 QKH327725:QKK327727 QUD327725:QUG327727 RDZ327725:REC327727 RNV327725:RNY327727 RXR327725:RXU327727 SHN327725:SHQ327727 SRJ327725:SRM327727 TBF327725:TBI327727 TLB327725:TLE327727 TUX327725:TVA327727 UET327725:UEW327727 UOP327725:UOS327727 UYL327725:UYO327727 VIH327725:VIK327727 VSD327725:VSG327727 WBZ327725:WCC327727 WLV327725:WLY327727 WVR327725:WVU327727 JF393261:JI393263 TB393261:TE393263 ACX393261:ADA393263 AMT393261:AMW393263 AWP393261:AWS393263 BGL393261:BGO393263 BQH393261:BQK393263 CAD393261:CAG393263 CJZ393261:CKC393263 CTV393261:CTY393263 DDR393261:DDU393263 DNN393261:DNQ393263 DXJ393261:DXM393263 EHF393261:EHI393263 ERB393261:ERE393263 FAX393261:FBA393263 FKT393261:FKW393263 FUP393261:FUS393263 GEL393261:GEO393263 GOH393261:GOK393263 GYD393261:GYG393263 HHZ393261:HIC393263 HRV393261:HRY393263 IBR393261:IBU393263 ILN393261:ILQ393263 IVJ393261:IVM393263 JFF393261:JFI393263 JPB393261:JPE393263 JYX393261:JZA393263 KIT393261:KIW393263 KSP393261:KSS393263 LCL393261:LCO393263 LMH393261:LMK393263 LWD393261:LWG393263 MFZ393261:MGC393263 MPV393261:MPY393263 MZR393261:MZU393263 NJN393261:NJQ393263 NTJ393261:NTM393263 ODF393261:ODI393263 ONB393261:ONE393263 OWX393261:OXA393263 PGT393261:PGW393263 PQP393261:PQS393263 QAL393261:QAO393263 QKH393261:QKK393263 QUD393261:QUG393263 RDZ393261:REC393263 RNV393261:RNY393263 RXR393261:RXU393263 SHN393261:SHQ393263 SRJ393261:SRM393263 TBF393261:TBI393263 TLB393261:TLE393263 TUX393261:TVA393263 UET393261:UEW393263 UOP393261:UOS393263 UYL393261:UYO393263 VIH393261:VIK393263 VSD393261:VSG393263 WBZ393261:WCC393263 WLV393261:WLY393263 WVR393261:WVU393263 JF458797:JI458799 TB458797:TE458799 ACX458797:ADA458799 AMT458797:AMW458799 AWP458797:AWS458799 BGL458797:BGO458799 BQH458797:BQK458799 CAD458797:CAG458799 CJZ458797:CKC458799 CTV458797:CTY458799 DDR458797:DDU458799 DNN458797:DNQ458799 DXJ458797:DXM458799 EHF458797:EHI458799 ERB458797:ERE458799 FAX458797:FBA458799 FKT458797:FKW458799 FUP458797:FUS458799 GEL458797:GEO458799 GOH458797:GOK458799 GYD458797:GYG458799 HHZ458797:HIC458799 HRV458797:HRY458799 IBR458797:IBU458799 ILN458797:ILQ458799 IVJ458797:IVM458799 JFF458797:JFI458799 JPB458797:JPE458799 JYX458797:JZA458799 KIT458797:KIW458799 KSP458797:KSS458799 LCL458797:LCO458799 LMH458797:LMK458799 LWD458797:LWG458799 MFZ458797:MGC458799 MPV458797:MPY458799 MZR458797:MZU458799 NJN458797:NJQ458799 NTJ458797:NTM458799 ODF458797:ODI458799 ONB458797:ONE458799 OWX458797:OXA458799 PGT458797:PGW458799 PQP458797:PQS458799 QAL458797:QAO458799 QKH458797:QKK458799 QUD458797:QUG458799 RDZ458797:REC458799 RNV458797:RNY458799 RXR458797:RXU458799 SHN458797:SHQ458799 SRJ458797:SRM458799 TBF458797:TBI458799 TLB458797:TLE458799 TUX458797:TVA458799 UET458797:UEW458799 UOP458797:UOS458799 UYL458797:UYO458799 VIH458797:VIK458799 VSD458797:VSG458799 WBZ458797:WCC458799 WLV458797:WLY458799 WVR458797:WVU458799 JF524333:JI524335 TB524333:TE524335 ACX524333:ADA524335 AMT524333:AMW524335 AWP524333:AWS524335 BGL524333:BGO524335 BQH524333:BQK524335 CAD524333:CAG524335 CJZ524333:CKC524335 CTV524333:CTY524335 DDR524333:DDU524335 DNN524333:DNQ524335 DXJ524333:DXM524335 EHF524333:EHI524335 ERB524333:ERE524335 FAX524333:FBA524335 FKT524333:FKW524335 FUP524333:FUS524335 GEL524333:GEO524335 GOH524333:GOK524335 GYD524333:GYG524335 HHZ524333:HIC524335 HRV524333:HRY524335 IBR524333:IBU524335 ILN524333:ILQ524335 IVJ524333:IVM524335 JFF524333:JFI524335 JPB524333:JPE524335 JYX524333:JZA524335 KIT524333:KIW524335 KSP524333:KSS524335 LCL524333:LCO524335 LMH524333:LMK524335 LWD524333:LWG524335 MFZ524333:MGC524335 MPV524333:MPY524335 MZR524333:MZU524335 NJN524333:NJQ524335 NTJ524333:NTM524335 ODF524333:ODI524335 ONB524333:ONE524335 OWX524333:OXA524335 PGT524333:PGW524335 PQP524333:PQS524335 QAL524333:QAO524335 QKH524333:QKK524335 QUD524333:QUG524335 RDZ524333:REC524335 RNV524333:RNY524335 RXR524333:RXU524335 SHN524333:SHQ524335 SRJ524333:SRM524335 TBF524333:TBI524335 TLB524333:TLE524335 TUX524333:TVA524335 UET524333:UEW524335 UOP524333:UOS524335 UYL524333:UYO524335 VIH524333:VIK524335 VSD524333:VSG524335 WBZ524333:WCC524335 WLV524333:WLY524335 WVR524333:WVU524335 JF589869:JI589871 TB589869:TE589871 ACX589869:ADA589871 AMT589869:AMW589871 AWP589869:AWS589871 BGL589869:BGO589871 BQH589869:BQK589871 CAD589869:CAG589871 CJZ589869:CKC589871 CTV589869:CTY589871 DDR589869:DDU589871 DNN589869:DNQ589871 DXJ589869:DXM589871 EHF589869:EHI589871 ERB589869:ERE589871 FAX589869:FBA589871 FKT589869:FKW589871 FUP589869:FUS589871 GEL589869:GEO589871 GOH589869:GOK589871 GYD589869:GYG589871 HHZ589869:HIC589871 HRV589869:HRY589871 IBR589869:IBU589871 ILN589869:ILQ589871 IVJ589869:IVM589871 JFF589869:JFI589871 JPB589869:JPE589871 JYX589869:JZA589871 KIT589869:KIW589871 KSP589869:KSS589871 LCL589869:LCO589871 LMH589869:LMK589871 LWD589869:LWG589871 MFZ589869:MGC589871 MPV589869:MPY589871 MZR589869:MZU589871 NJN589869:NJQ589871 NTJ589869:NTM589871 ODF589869:ODI589871 ONB589869:ONE589871 OWX589869:OXA589871 PGT589869:PGW589871 PQP589869:PQS589871 QAL589869:QAO589871 QKH589869:QKK589871 QUD589869:QUG589871 RDZ589869:REC589871 RNV589869:RNY589871 RXR589869:RXU589871 SHN589869:SHQ589871 SRJ589869:SRM589871 TBF589869:TBI589871 TLB589869:TLE589871 TUX589869:TVA589871 UET589869:UEW589871 UOP589869:UOS589871 UYL589869:UYO589871 VIH589869:VIK589871 VSD589869:VSG589871 WBZ589869:WCC589871 WLV589869:WLY589871 WVR589869:WVU589871 JF655405:JI655407 TB655405:TE655407 ACX655405:ADA655407 AMT655405:AMW655407 AWP655405:AWS655407 BGL655405:BGO655407 BQH655405:BQK655407 CAD655405:CAG655407 CJZ655405:CKC655407 CTV655405:CTY655407 DDR655405:DDU655407 DNN655405:DNQ655407 DXJ655405:DXM655407 EHF655405:EHI655407 ERB655405:ERE655407 FAX655405:FBA655407 FKT655405:FKW655407 FUP655405:FUS655407 GEL655405:GEO655407 GOH655405:GOK655407 GYD655405:GYG655407 HHZ655405:HIC655407 HRV655405:HRY655407 IBR655405:IBU655407 ILN655405:ILQ655407 IVJ655405:IVM655407 JFF655405:JFI655407 JPB655405:JPE655407 JYX655405:JZA655407 KIT655405:KIW655407 KSP655405:KSS655407 LCL655405:LCO655407 LMH655405:LMK655407 LWD655405:LWG655407 MFZ655405:MGC655407 MPV655405:MPY655407 MZR655405:MZU655407 NJN655405:NJQ655407 NTJ655405:NTM655407 ODF655405:ODI655407 ONB655405:ONE655407 OWX655405:OXA655407 PGT655405:PGW655407 PQP655405:PQS655407 QAL655405:QAO655407 QKH655405:QKK655407 QUD655405:QUG655407 RDZ655405:REC655407 RNV655405:RNY655407 RXR655405:RXU655407 SHN655405:SHQ655407 SRJ655405:SRM655407 TBF655405:TBI655407 TLB655405:TLE655407 TUX655405:TVA655407 UET655405:UEW655407 UOP655405:UOS655407 UYL655405:UYO655407 VIH655405:VIK655407 VSD655405:VSG655407 WBZ655405:WCC655407 WLV655405:WLY655407 WVR655405:WVU655407 JF720941:JI720943 TB720941:TE720943 ACX720941:ADA720943 AMT720941:AMW720943 AWP720941:AWS720943 BGL720941:BGO720943 BQH720941:BQK720943 CAD720941:CAG720943 CJZ720941:CKC720943 CTV720941:CTY720943 DDR720941:DDU720943 DNN720941:DNQ720943 DXJ720941:DXM720943 EHF720941:EHI720943 ERB720941:ERE720943 FAX720941:FBA720943 FKT720941:FKW720943 FUP720941:FUS720943 GEL720941:GEO720943 GOH720941:GOK720943 GYD720941:GYG720943 HHZ720941:HIC720943 HRV720941:HRY720943 IBR720941:IBU720943 ILN720941:ILQ720943 IVJ720941:IVM720943 JFF720941:JFI720943 JPB720941:JPE720943 JYX720941:JZA720943 KIT720941:KIW720943 KSP720941:KSS720943 LCL720941:LCO720943 LMH720941:LMK720943 LWD720941:LWG720943 MFZ720941:MGC720943 MPV720941:MPY720943 MZR720941:MZU720943 NJN720941:NJQ720943 NTJ720941:NTM720943 ODF720941:ODI720943 ONB720941:ONE720943 OWX720941:OXA720943 PGT720941:PGW720943 PQP720941:PQS720943 QAL720941:QAO720943 QKH720941:QKK720943 QUD720941:QUG720943 RDZ720941:REC720943 RNV720941:RNY720943 RXR720941:RXU720943 SHN720941:SHQ720943 SRJ720941:SRM720943 TBF720941:TBI720943 TLB720941:TLE720943 TUX720941:TVA720943 UET720941:UEW720943 UOP720941:UOS720943 UYL720941:UYO720943 VIH720941:VIK720943 VSD720941:VSG720943 WBZ720941:WCC720943 WLV720941:WLY720943 WVR720941:WVU720943 JF786477:JI786479 TB786477:TE786479 ACX786477:ADA786479 AMT786477:AMW786479 AWP786477:AWS786479 BGL786477:BGO786479 BQH786477:BQK786479 CAD786477:CAG786479 CJZ786477:CKC786479 CTV786477:CTY786479 DDR786477:DDU786479 DNN786477:DNQ786479 DXJ786477:DXM786479 EHF786477:EHI786479 ERB786477:ERE786479 FAX786477:FBA786479 FKT786477:FKW786479 FUP786477:FUS786479 GEL786477:GEO786479 GOH786477:GOK786479 GYD786477:GYG786479 HHZ786477:HIC786479 HRV786477:HRY786479 IBR786477:IBU786479 ILN786477:ILQ786479 IVJ786477:IVM786479 JFF786477:JFI786479 JPB786477:JPE786479 JYX786477:JZA786479 KIT786477:KIW786479 KSP786477:KSS786479 LCL786477:LCO786479 LMH786477:LMK786479 LWD786477:LWG786479 MFZ786477:MGC786479 MPV786477:MPY786479 MZR786477:MZU786479 NJN786477:NJQ786479 NTJ786477:NTM786479 ODF786477:ODI786479 ONB786477:ONE786479 OWX786477:OXA786479 PGT786477:PGW786479 PQP786477:PQS786479 QAL786477:QAO786479 QKH786477:QKK786479 QUD786477:QUG786479 RDZ786477:REC786479 RNV786477:RNY786479 RXR786477:RXU786479 SHN786477:SHQ786479 SRJ786477:SRM786479 TBF786477:TBI786479 TLB786477:TLE786479 TUX786477:TVA786479 UET786477:UEW786479 UOP786477:UOS786479 UYL786477:UYO786479 VIH786477:VIK786479 VSD786477:VSG786479 WBZ786477:WCC786479 WLV786477:WLY786479 WVR786477:WVU786479 JF852013:JI852015 TB852013:TE852015 ACX852013:ADA852015 AMT852013:AMW852015 AWP852013:AWS852015 BGL852013:BGO852015 BQH852013:BQK852015 CAD852013:CAG852015 CJZ852013:CKC852015 CTV852013:CTY852015 DDR852013:DDU852015 DNN852013:DNQ852015 DXJ852013:DXM852015 EHF852013:EHI852015 ERB852013:ERE852015 FAX852013:FBA852015 FKT852013:FKW852015 FUP852013:FUS852015 GEL852013:GEO852015 GOH852013:GOK852015 GYD852013:GYG852015 HHZ852013:HIC852015 HRV852013:HRY852015 IBR852013:IBU852015 ILN852013:ILQ852015 IVJ852013:IVM852015 JFF852013:JFI852015 JPB852013:JPE852015 JYX852013:JZA852015 KIT852013:KIW852015 KSP852013:KSS852015 LCL852013:LCO852015 LMH852013:LMK852015 LWD852013:LWG852015 MFZ852013:MGC852015 MPV852013:MPY852015 MZR852013:MZU852015 NJN852013:NJQ852015 NTJ852013:NTM852015 ODF852013:ODI852015 ONB852013:ONE852015 OWX852013:OXA852015 PGT852013:PGW852015 PQP852013:PQS852015 QAL852013:QAO852015 QKH852013:QKK852015 QUD852013:QUG852015 RDZ852013:REC852015 RNV852013:RNY852015 RXR852013:RXU852015 SHN852013:SHQ852015 SRJ852013:SRM852015 TBF852013:TBI852015 TLB852013:TLE852015 TUX852013:TVA852015 UET852013:UEW852015 UOP852013:UOS852015 UYL852013:UYO852015 VIH852013:VIK852015 VSD852013:VSG852015 WBZ852013:WCC852015 WLV852013:WLY852015 WVR852013:WVU852015 JF917549:JI917551 TB917549:TE917551 ACX917549:ADA917551 AMT917549:AMW917551 AWP917549:AWS917551 BGL917549:BGO917551 BQH917549:BQK917551 CAD917549:CAG917551 CJZ917549:CKC917551 CTV917549:CTY917551 DDR917549:DDU917551 DNN917549:DNQ917551 DXJ917549:DXM917551 EHF917549:EHI917551 ERB917549:ERE917551 FAX917549:FBA917551 FKT917549:FKW917551 FUP917549:FUS917551 GEL917549:GEO917551 GOH917549:GOK917551 GYD917549:GYG917551 HHZ917549:HIC917551 HRV917549:HRY917551 IBR917549:IBU917551 ILN917549:ILQ917551 IVJ917549:IVM917551 JFF917549:JFI917551 JPB917549:JPE917551 JYX917549:JZA917551 KIT917549:KIW917551 KSP917549:KSS917551 LCL917549:LCO917551 LMH917549:LMK917551 LWD917549:LWG917551 MFZ917549:MGC917551 MPV917549:MPY917551 MZR917549:MZU917551 NJN917549:NJQ917551 NTJ917549:NTM917551 ODF917549:ODI917551 ONB917549:ONE917551 OWX917549:OXA917551 PGT917549:PGW917551 PQP917549:PQS917551 QAL917549:QAO917551 QKH917549:QKK917551 QUD917549:QUG917551 RDZ917549:REC917551 RNV917549:RNY917551 RXR917549:RXU917551 SHN917549:SHQ917551 SRJ917549:SRM917551 TBF917549:TBI917551 TLB917549:TLE917551 TUX917549:TVA917551 UET917549:UEW917551 UOP917549:UOS917551 UYL917549:UYO917551 VIH917549:VIK917551 VSD917549:VSG917551 WBZ917549:WCC917551 WLV917549:WLY917551 WVR917549:WVU917551 JF983085:JI983087 TB983085:TE983087 ACX983085:ADA983087 AMT983085:AMW983087 AWP983085:AWS983087 BGL983085:BGO983087 BQH983085:BQK983087 CAD983085:CAG983087 CJZ983085:CKC983087 CTV983085:CTY983087 DDR983085:DDU983087 DNN983085:DNQ983087 DXJ983085:DXM983087 EHF983085:EHI983087 ERB983085:ERE983087 FAX983085:FBA983087 FKT983085:FKW983087 FUP983085:FUS983087 GEL983085:GEO983087 GOH983085:GOK983087 GYD983085:GYG983087 HHZ983085:HIC983087 HRV983085:HRY983087 IBR983085:IBU983087 ILN983085:ILQ983087 IVJ983085:IVM983087 JFF983085:JFI983087 JPB983085:JPE983087 JYX983085:JZA983087 KIT983085:KIW983087 KSP983085:KSS983087 LCL983085:LCO983087 LMH983085:LMK983087 LWD983085:LWG983087 MFZ983085:MGC983087 MPV983085:MPY983087 MZR983085:MZU983087 NJN983085:NJQ983087 NTJ983085:NTM983087 ODF983085:ODI983087 ONB983085:ONE983087 OWX983085:OXA983087 PGT983085:PGW983087 PQP983085:PQS983087 QAL983085:QAO983087 QKH983085:QKK983087 QUD983085:QUG983087 RDZ983085:REC983087 RNV983085:RNY983087 RXR983085:RXU983087 SHN983085:SHQ983087 SRJ983085:SRM983087 TBF983085:TBI983087 TLB983085:TLE983087 TUX983085:TVA983087 UET983085:UEW983087 UOP983085:UOS983087 UYL983085:UYO983087 VIH983085:VIK983087 VSD983085:VSG983087 WBZ983085:WCC983087 WLV983085:WLY983087 D983085:M983087 D917549:M917551 D852013:M852015 D786477:M786479 D720941:M720943 D655405:M655407 D589869:M589871 D524333:M524335 D458797:M458799 D393261:M393263 D327725:M327727 D262189:M262191 D196653:M196655 D131117:M131119 D65581:M65583">
      <formula1>0</formula1>
      <formula2>10000</formula2>
    </dataValidation>
    <dataValidation type="textLength" errorStyle="information" allowBlank="1" showInputMessage="1" error="XLBVal:5=31235_x000d_&#10;" sqref="B65598 JD65598 SZ65598 ACV65598 AMR65598 AWN65598 BGJ65598 BQF65598 CAB65598 CJX65598 CTT65598 DDP65598 DNL65598 DXH65598 EHD65598 EQZ65598 FAV65598 FKR65598 FUN65598 GEJ65598 GOF65598 GYB65598 HHX65598 HRT65598 IBP65598 ILL65598 IVH65598 JFD65598 JOZ65598 JYV65598 KIR65598 KSN65598 LCJ65598 LMF65598 LWB65598 MFX65598 MPT65598 MZP65598 NJL65598 NTH65598 ODD65598 OMZ65598 OWV65598 PGR65598 PQN65598 QAJ65598 QKF65598 QUB65598 RDX65598 RNT65598 RXP65598 SHL65598 SRH65598 TBD65598 TKZ65598 TUV65598 UER65598 UON65598 UYJ65598 VIF65598 VSB65598 WBX65598 WLT65598 WVP65598 B131134 JD131134 SZ131134 ACV131134 AMR131134 AWN131134 BGJ131134 BQF131134 CAB131134 CJX131134 CTT131134 DDP131134 DNL131134 DXH131134 EHD131134 EQZ131134 FAV131134 FKR131134 FUN131134 GEJ131134 GOF131134 GYB131134 HHX131134 HRT131134 IBP131134 ILL131134 IVH131134 JFD131134 JOZ131134 JYV131134 KIR131134 KSN131134 LCJ131134 LMF131134 LWB131134 MFX131134 MPT131134 MZP131134 NJL131134 NTH131134 ODD131134 OMZ131134 OWV131134 PGR131134 PQN131134 QAJ131134 QKF131134 QUB131134 RDX131134 RNT131134 RXP131134 SHL131134 SRH131134 TBD131134 TKZ131134 TUV131134 UER131134 UON131134 UYJ131134 VIF131134 VSB131134 WBX131134 WLT131134 WVP131134 B196670 JD196670 SZ196670 ACV196670 AMR196670 AWN196670 BGJ196670 BQF196670 CAB196670 CJX196670 CTT196670 DDP196670 DNL196670 DXH196670 EHD196670 EQZ196670 FAV196670 FKR196670 FUN196670 GEJ196670 GOF196670 GYB196670 HHX196670 HRT196670 IBP196670 ILL196670 IVH196670 JFD196670 JOZ196670 JYV196670 KIR196670 KSN196670 LCJ196670 LMF196670 LWB196670 MFX196670 MPT196670 MZP196670 NJL196670 NTH196670 ODD196670 OMZ196670 OWV196670 PGR196670 PQN196670 QAJ196670 QKF196670 QUB196670 RDX196670 RNT196670 RXP196670 SHL196670 SRH196670 TBD196670 TKZ196670 TUV196670 UER196670 UON196670 UYJ196670 VIF196670 VSB196670 WBX196670 WLT196670 WVP196670 B262206 JD262206 SZ262206 ACV262206 AMR262206 AWN262206 BGJ262206 BQF262206 CAB262206 CJX262206 CTT262206 DDP262206 DNL262206 DXH262206 EHD262206 EQZ262206 FAV262206 FKR262206 FUN262206 GEJ262206 GOF262206 GYB262206 HHX262206 HRT262206 IBP262206 ILL262206 IVH262206 JFD262206 JOZ262206 JYV262206 KIR262206 KSN262206 LCJ262206 LMF262206 LWB262206 MFX262206 MPT262206 MZP262206 NJL262206 NTH262206 ODD262206 OMZ262206 OWV262206 PGR262206 PQN262206 QAJ262206 QKF262206 QUB262206 RDX262206 RNT262206 RXP262206 SHL262206 SRH262206 TBD262206 TKZ262206 TUV262206 UER262206 UON262206 UYJ262206 VIF262206 VSB262206 WBX262206 WLT262206 WVP262206 B327742 JD327742 SZ327742 ACV327742 AMR327742 AWN327742 BGJ327742 BQF327742 CAB327742 CJX327742 CTT327742 DDP327742 DNL327742 DXH327742 EHD327742 EQZ327742 FAV327742 FKR327742 FUN327742 GEJ327742 GOF327742 GYB327742 HHX327742 HRT327742 IBP327742 ILL327742 IVH327742 JFD327742 JOZ327742 JYV327742 KIR327742 KSN327742 LCJ327742 LMF327742 LWB327742 MFX327742 MPT327742 MZP327742 NJL327742 NTH327742 ODD327742 OMZ327742 OWV327742 PGR327742 PQN327742 QAJ327742 QKF327742 QUB327742 RDX327742 RNT327742 RXP327742 SHL327742 SRH327742 TBD327742 TKZ327742 TUV327742 UER327742 UON327742 UYJ327742 VIF327742 VSB327742 WBX327742 WLT327742 WVP327742 B393278 JD393278 SZ393278 ACV393278 AMR393278 AWN393278 BGJ393278 BQF393278 CAB393278 CJX393278 CTT393278 DDP393278 DNL393278 DXH393278 EHD393278 EQZ393278 FAV393278 FKR393278 FUN393278 GEJ393278 GOF393278 GYB393278 HHX393278 HRT393278 IBP393278 ILL393278 IVH393278 JFD393278 JOZ393278 JYV393278 KIR393278 KSN393278 LCJ393278 LMF393278 LWB393278 MFX393278 MPT393278 MZP393278 NJL393278 NTH393278 ODD393278 OMZ393278 OWV393278 PGR393278 PQN393278 QAJ393278 QKF393278 QUB393278 RDX393278 RNT393278 RXP393278 SHL393278 SRH393278 TBD393278 TKZ393278 TUV393278 UER393278 UON393278 UYJ393278 VIF393278 VSB393278 WBX393278 WLT393278 WVP393278 B458814 JD458814 SZ458814 ACV458814 AMR458814 AWN458814 BGJ458814 BQF458814 CAB458814 CJX458814 CTT458814 DDP458814 DNL458814 DXH458814 EHD458814 EQZ458814 FAV458814 FKR458814 FUN458814 GEJ458814 GOF458814 GYB458814 HHX458814 HRT458814 IBP458814 ILL458814 IVH458814 JFD458814 JOZ458814 JYV458814 KIR458814 KSN458814 LCJ458814 LMF458814 LWB458814 MFX458814 MPT458814 MZP458814 NJL458814 NTH458814 ODD458814 OMZ458814 OWV458814 PGR458814 PQN458814 QAJ458814 QKF458814 QUB458814 RDX458814 RNT458814 RXP458814 SHL458814 SRH458814 TBD458814 TKZ458814 TUV458814 UER458814 UON458814 UYJ458814 VIF458814 VSB458814 WBX458814 WLT458814 WVP458814 B524350 JD524350 SZ524350 ACV524350 AMR524350 AWN524350 BGJ524350 BQF524350 CAB524350 CJX524350 CTT524350 DDP524350 DNL524350 DXH524350 EHD524350 EQZ524350 FAV524350 FKR524350 FUN524350 GEJ524350 GOF524350 GYB524350 HHX524350 HRT524350 IBP524350 ILL524350 IVH524350 JFD524350 JOZ524350 JYV524350 KIR524350 KSN524350 LCJ524350 LMF524350 LWB524350 MFX524350 MPT524350 MZP524350 NJL524350 NTH524350 ODD524350 OMZ524350 OWV524350 PGR524350 PQN524350 QAJ524350 QKF524350 QUB524350 RDX524350 RNT524350 RXP524350 SHL524350 SRH524350 TBD524350 TKZ524350 TUV524350 UER524350 UON524350 UYJ524350 VIF524350 VSB524350 WBX524350 WLT524350 WVP524350 B589886 JD589886 SZ589886 ACV589886 AMR589886 AWN589886 BGJ589886 BQF589886 CAB589886 CJX589886 CTT589886 DDP589886 DNL589886 DXH589886 EHD589886 EQZ589886 FAV589886 FKR589886 FUN589886 GEJ589886 GOF589886 GYB589886 HHX589886 HRT589886 IBP589886 ILL589886 IVH589886 JFD589886 JOZ589886 JYV589886 KIR589886 KSN589886 LCJ589886 LMF589886 LWB589886 MFX589886 MPT589886 MZP589886 NJL589886 NTH589886 ODD589886 OMZ589886 OWV589886 PGR589886 PQN589886 QAJ589886 QKF589886 QUB589886 RDX589886 RNT589886 RXP589886 SHL589886 SRH589886 TBD589886 TKZ589886 TUV589886 UER589886 UON589886 UYJ589886 VIF589886 VSB589886 WBX589886 WLT589886 WVP589886 B655422 JD655422 SZ655422 ACV655422 AMR655422 AWN655422 BGJ655422 BQF655422 CAB655422 CJX655422 CTT655422 DDP655422 DNL655422 DXH655422 EHD655422 EQZ655422 FAV655422 FKR655422 FUN655422 GEJ655422 GOF655422 GYB655422 HHX655422 HRT655422 IBP655422 ILL655422 IVH655422 JFD655422 JOZ655422 JYV655422 KIR655422 KSN655422 LCJ655422 LMF655422 LWB655422 MFX655422 MPT655422 MZP655422 NJL655422 NTH655422 ODD655422 OMZ655422 OWV655422 PGR655422 PQN655422 QAJ655422 QKF655422 QUB655422 RDX655422 RNT655422 RXP655422 SHL655422 SRH655422 TBD655422 TKZ655422 TUV655422 UER655422 UON655422 UYJ655422 VIF655422 VSB655422 WBX655422 WLT655422 WVP655422 B720958 JD720958 SZ720958 ACV720958 AMR720958 AWN720958 BGJ720958 BQF720958 CAB720958 CJX720958 CTT720958 DDP720958 DNL720958 DXH720958 EHD720958 EQZ720958 FAV720958 FKR720958 FUN720958 GEJ720958 GOF720958 GYB720958 HHX720958 HRT720958 IBP720958 ILL720958 IVH720958 JFD720958 JOZ720958 JYV720958 KIR720958 KSN720958 LCJ720958 LMF720958 LWB720958 MFX720958 MPT720958 MZP720958 NJL720958 NTH720958 ODD720958 OMZ720958 OWV720958 PGR720958 PQN720958 QAJ720958 QKF720958 QUB720958 RDX720958 RNT720958 RXP720958 SHL720958 SRH720958 TBD720958 TKZ720958 TUV720958 UER720958 UON720958 UYJ720958 VIF720958 VSB720958 WBX720958 WLT720958 WVP720958 B786494 JD786494 SZ786494 ACV786494 AMR786494 AWN786494 BGJ786494 BQF786494 CAB786494 CJX786494 CTT786494 DDP786494 DNL786494 DXH786494 EHD786494 EQZ786494 FAV786494 FKR786494 FUN786494 GEJ786494 GOF786494 GYB786494 HHX786494 HRT786494 IBP786494 ILL786494 IVH786494 JFD786494 JOZ786494 JYV786494 KIR786494 KSN786494 LCJ786494 LMF786494 LWB786494 MFX786494 MPT786494 MZP786494 NJL786494 NTH786494 ODD786494 OMZ786494 OWV786494 PGR786494 PQN786494 QAJ786494 QKF786494 QUB786494 RDX786494 RNT786494 RXP786494 SHL786494 SRH786494 TBD786494 TKZ786494 TUV786494 UER786494 UON786494 UYJ786494 VIF786494 VSB786494 WBX786494 WLT786494 WVP786494 B852030 JD852030 SZ852030 ACV852030 AMR852030 AWN852030 BGJ852030 BQF852030 CAB852030 CJX852030 CTT852030 DDP852030 DNL852030 DXH852030 EHD852030 EQZ852030 FAV852030 FKR852030 FUN852030 GEJ852030 GOF852030 GYB852030 HHX852030 HRT852030 IBP852030 ILL852030 IVH852030 JFD852030 JOZ852030 JYV852030 KIR852030 KSN852030 LCJ852030 LMF852030 LWB852030 MFX852030 MPT852030 MZP852030 NJL852030 NTH852030 ODD852030 OMZ852030 OWV852030 PGR852030 PQN852030 QAJ852030 QKF852030 QUB852030 RDX852030 RNT852030 RXP852030 SHL852030 SRH852030 TBD852030 TKZ852030 TUV852030 UER852030 UON852030 UYJ852030 VIF852030 VSB852030 WBX852030 WLT852030 WVP852030 B917566 JD917566 SZ917566 ACV917566 AMR917566 AWN917566 BGJ917566 BQF917566 CAB917566 CJX917566 CTT917566 DDP917566 DNL917566 DXH917566 EHD917566 EQZ917566 FAV917566 FKR917566 FUN917566 GEJ917566 GOF917566 GYB917566 HHX917566 HRT917566 IBP917566 ILL917566 IVH917566 JFD917566 JOZ917566 JYV917566 KIR917566 KSN917566 LCJ917566 LMF917566 LWB917566 MFX917566 MPT917566 MZP917566 NJL917566 NTH917566 ODD917566 OMZ917566 OWV917566 PGR917566 PQN917566 QAJ917566 QKF917566 QUB917566 RDX917566 RNT917566 RXP917566 SHL917566 SRH917566 TBD917566 TKZ917566 TUV917566 UER917566 UON917566 UYJ917566 VIF917566 VSB917566 WBX917566 WLT917566 WVP917566 B983102 JD983102 SZ983102 ACV983102 AMR983102 AWN983102 BGJ983102 BQF983102 CAB983102 CJX983102 CTT983102 DDP983102 DNL983102 DXH983102 EHD983102 EQZ983102 FAV983102 FKR983102 FUN983102 GEJ983102 GOF983102 GYB983102 HHX983102 HRT983102 IBP983102 ILL983102 IVH983102 JFD983102 JOZ983102 JYV983102 KIR983102 KSN983102 LCJ983102 LMF983102 LWB983102 MFX983102 MPT983102 MZP983102 NJL983102 NTH983102 ODD983102 OMZ983102 OWV983102 PGR983102 PQN983102 QAJ983102 QKF983102 QUB983102 RDX983102 RNT983102 RXP983102 SHL983102 SRH983102 TBD983102 TKZ983102 TUV983102 UER983102 UON983102 UYJ983102 VIF983102 VSB983102 WBX983102 WLT983102 WVP983102 WVR983102:WVU983102 JF65598:JI65598 TB65598:TE65598 ACX65598:ADA65598 AMT65598:AMW65598 AWP65598:AWS65598 BGL65598:BGO65598 BQH65598:BQK65598 CAD65598:CAG65598 CJZ65598:CKC65598 CTV65598:CTY65598 DDR65598:DDU65598 DNN65598:DNQ65598 DXJ65598:DXM65598 EHF65598:EHI65598 ERB65598:ERE65598 FAX65598:FBA65598 FKT65598:FKW65598 FUP65598:FUS65598 GEL65598:GEO65598 GOH65598:GOK65598 GYD65598:GYG65598 HHZ65598:HIC65598 HRV65598:HRY65598 IBR65598:IBU65598 ILN65598:ILQ65598 IVJ65598:IVM65598 JFF65598:JFI65598 JPB65598:JPE65598 JYX65598:JZA65598 KIT65598:KIW65598 KSP65598:KSS65598 LCL65598:LCO65598 LMH65598:LMK65598 LWD65598:LWG65598 MFZ65598:MGC65598 MPV65598:MPY65598 MZR65598:MZU65598 NJN65598:NJQ65598 NTJ65598:NTM65598 ODF65598:ODI65598 ONB65598:ONE65598 OWX65598:OXA65598 PGT65598:PGW65598 PQP65598:PQS65598 QAL65598:QAO65598 QKH65598:QKK65598 QUD65598:QUG65598 RDZ65598:REC65598 RNV65598:RNY65598 RXR65598:RXU65598 SHN65598:SHQ65598 SRJ65598:SRM65598 TBF65598:TBI65598 TLB65598:TLE65598 TUX65598:TVA65598 UET65598:UEW65598 UOP65598:UOS65598 UYL65598:UYO65598 VIH65598:VIK65598 VSD65598:VSG65598 WBZ65598:WCC65598 WLV65598:WLY65598 WVR65598:WVU65598 JF131134:JI131134 TB131134:TE131134 ACX131134:ADA131134 AMT131134:AMW131134 AWP131134:AWS131134 BGL131134:BGO131134 BQH131134:BQK131134 CAD131134:CAG131134 CJZ131134:CKC131134 CTV131134:CTY131134 DDR131134:DDU131134 DNN131134:DNQ131134 DXJ131134:DXM131134 EHF131134:EHI131134 ERB131134:ERE131134 FAX131134:FBA131134 FKT131134:FKW131134 FUP131134:FUS131134 GEL131134:GEO131134 GOH131134:GOK131134 GYD131134:GYG131134 HHZ131134:HIC131134 HRV131134:HRY131134 IBR131134:IBU131134 ILN131134:ILQ131134 IVJ131134:IVM131134 JFF131134:JFI131134 JPB131134:JPE131134 JYX131134:JZA131134 KIT131134:KIW131134 KSP131134:KSS131134 LCL131134:LCO131134 LMH131134:LMK131134 LWD131134:LWG131134 MFZ131134:MGC131134 MPV131134:MPY131134 MZR131134:MZU131134 NJN131134:NJQ131134 NTJ131134:NTM131134 ODF131134:ODI131134 ONB131134:ONE131134 OWX131134:OXA131134 PGT131134:PGW131134 PQP131134:PQS131134 QAL131134:QAO131134 QKH131134:QKK131134 QUD131134:QUG131134 RDZ131134:REC131134 RNV131134:RNY131134 RXR131134:RXU131134 SHN131134:SHQ131134 SRJ131134:SRM131134 TBF131134:TBI131134 TLB131134:TLE131134 TUX131134:TVA131134 UET131134:UEW131134 UOP131134:UOS131134 UYL131134:UYO131134 VIH131134:VIK131134 VSD131134:VSG131134 WBZ131134:WCC131134 WLV131134:WLY131134 WVR131134:WVU131134 JF196670:JI196670 TB196670:TE196670 ACX196670:ADA196670 AMT196670:AMW196670 AWP196670:AWS196670 BGL196670:BGO196670 BQH196670:BQK196670 CAD196670:CAG196670 CJZ196670:CKC196670 CTV196670:CTY196670 DDR196670:DDU196670 DNN196670:DNQ196670 DXJ196670:DXM196670 EHF196670:EHI196670 ERB196670:ERE196670 FAX196670:FBA196670 FKT196670:FKW196670 FUP196670:FUS196670 GEL196670:GEO196670 GOH196670:GOK196670 GYD196670:GYG196670 HHZ196670:HIC196670 HRV196670:HRY196670 IBR196670:IBU196670 ILN196670:ILQ196670 IVJ196670:IVM196670 JFF196670:JFI196670 JPB196670:JPE196670 JYX196670:JZA196670 KIT196670:KIW196670 KSP196670:KSS196670 LCL196670:LCO196670 LMH196670:LMK196670 LWD196670:LWG196670 MFZ196670:MGC196670 MPV196670:MPY196670 MZR196670:MZU196670 NJN196670:NJQ196670 NTJ196670:NTM196670 ODF196670:ODI196670 ONB196670:ONE196670 OWX196670:OXA196670 PGT196670:PGW196670 PQP196670:PQS196670 QAL196670:QAO196670 QKH196670:QKK196670 QUD196670:QUG196670 RDZ196670:REC196670 RNV196670:RNY196670 RXR196670:RXU196670 SHN196670:SHQ196670 SRJ196670:SRM196670 TBF196670:TBI196670 TLB196670:TLE196670 TUX196670:TVA196670 UET196670:UEW196670 UOP196670:UOS196670 UYL196670:UYO196670 VIH196670:VIK196670 VSD196670:VSG196670 WBZ196670:WCC196670 WLV196670:WLY196670 WVR196670:WVU196670 JF262206:JI262206 TB262206:TE262206 ACX262206:ADA262206 AMT262206:AMW262206 AWP262206:AWS262206 BGL262206:BGO262206 BQH262206:BQK262206 CAD262206:CAG262206 CJZ262206:CKC262206 CTV262206:CTY262206 DDR262206:DDU262206 DNN262206:DNQ262206 DXJ262206:DXM262206 EHF262206:EHI262206 ERB262206:ERE262206 FAX262206:FBA262206 FKT262206:FKW262206 FUP262206:FUS262206 GEL262206:GEO262206 GOH262206:GOK262206 GYD262206:GYG262206 HHZ262206:HIC262206 HRV262206:HRY262206 IBR262206:IBU262206 ILN262206:ILQ262206 IVJ262206:IVM262206 JFF262206:JFI262206 JPB262206:JPE262206 JYX262206:JZA262206 KIT262206:KIW262206 KSP262206:KSS262206 LCL262206:LCO262206 LMH262206:LMK262206 LWD262206:LWG262206 MFZ262206:MGC262206 MPV262206:MPY262206 MZR262206:MZU262206 NJN262206:NJQ262206 NTJ262206:NTM262206 ODF262206:ODI262206 ONB262206:ONE262206 OWX262206:OXA262206 PGT262206:PGW262206 PQP262206:PQS262206 QAL262206:QAO262206 QKH262206:QKK262206 QUD262206:QUG262206 RDZ262206:REC262206 RNV262206:RNY262206 RXR262206:RXU262206 SHN262206:SHQ262206 SRJ262206:SRM262206 TBF262206:TBI262206 TLB262206:TLE262206 TUX262206:TVA262206 UET262206:UEW262206 UOP262206:UOS262206 UYL262206:UYO262206 VIH262206:VIK262206 VSD262206:VSG262206 WBZ262206:WCC262206 WLV262206:WLY262206 WVR262206:WVU262206 JF327742:JI327742 TB327742:TE327742 ACX327742:ADA327742 AMT327742:AMW327742 AWP327742:AWS327742 BGL327742:BGO327742 BQH327742:BQK327742 CAD327742:CAG327742 CJZ327742:CKC327742 CTV327742:CTY327742 DDR327742:DDU327742 DNN327742:DNQ327742 DXJ327742:DXM327742 EHF327742:EHI327742 ERB327742:ERE327742 FAX327742:FBA327742 FKT327742:FKW327742 FUP327742:FUS327742 GEL327742:GEO327742 GOH327742:GOK327742 GYD327742:GYG327742 HHZ327742:HIC327742 HRV327742:HRY327742 IBR327742:IBU327742 ILN327742:ILQ327742 IVJ327742:IVM327742 JFF327742:JFI327742 JPB327742:JPE327742 JYX327742:JZA327742 KIT327742:KIW327742 KSP327742:KSS327742 LCL327742:LCO327742 LMH327742:LMK327742 LWD327742:LWG327742 MFZ327742:MGC327742 MPV327742:MPY327742 MZR327742:MZU327742 NJN327742:NJQ327742 NTJ327742:NTM327742 ODF327742:ODI327742 ONB327742:ONE327742 OWX327742:OXA327742 PGT327742:PGW327742 PQP327742:PQS327742 QAL327742:QAO327742 QKH327742:QKK327742 QUD327742:QUG327742 RDZ327742:REC327742 RNV327742:RNY327742 RXR327742:RXU327742 SHN327742:SHQ327742 SRJ327742:SRM327742 TBF327742:TBI327742 TLB327742:TLE327742 TUX327742:TVA327742 UET327742:UEW327742 UOP327742:UOS327742 UYL327742:UYO327742 VIH327742:VIK327742 VSD327742:VSG327742 WBZ327742:WCC327742 WLV327742:WLY327742 WVR327742:WVU327742 JF393278:JI393278 TB393278:TE393278 ACX393278:ADA393278 AMT393278:AMW393278 AWP393278:AWS393278 BGL393278:BGO393278 BQH393278:BQK393278 CAD393278:CAG393278 CJZ393278:CKC393278 CTV393278:CTY393278 DDR393278:DDU393278 DNN393278:DNQ393278 DXJ393278:DXM393278 EHF393278:EHI393278 ERB393278:ERE393278 FAX393278:FBA393278 FKT393278:FKW393278 FUP393278:FUS393278 GEL393278:GEO393278 GOH393278:GOK393278 GYD393278:GYG393278 HHZ393278:HIC393278 HRV393278:HRY393278 IBR393278:IBU393278 ILN393278:ILQ393278 IVJ393278:IVM393278 JFF393278:JFI393278 JPB393278:JPE393278 JYX393278:JZA393278 KIT393278:KIW393278 KSP393278:KSS393278 LCL393278:LCO393278 LMH393278:LMK393278 LWD393278:LWG393278 MFZ393278:MGC393278 MPV393278:MPY393278 MZR393278:MZU393278 NJN393278:NJQ393278 NTJ393278:NTM393278 ODF393278:ODI393278 ONB393278:ONE393278 OWX393278:OXA393278 PGT393278:PGW393278 PQP393278:PQS393278 QAL393278:QAO393278 QKH393278:QKK393278 QUD393278:QUG393278 RDZ393278:REC393278 RNV393278:RNY393278 RXR393278:RXU393278 SHN393278:SHQ393278 SRJ393278:SRM393278 TBF393278:TBI393278 TLB393278:TLE393278 TUX393278:TVA393278 UET393278:UEW393278 UOP393278:UOS393278 UYL393278:UYO393278 VIH393278:VIK393278 VSD393278:VSG393278 WBZ393278:WCC393278 WLV393278:WLY393278 WVR393278:WVU393278 JF458814:JI458814 TB458814:TE458814 ACX458814:ADA458814 AMT458814:AMW458814 AWP458814:AWS458814 BGL458814:BGO458814 BQH458814:BQK458814 CAD458814:CAG458814 CJZ458814:CKC458814 CTV458814:CTY458814 DDR458814:DDU458814 DNN458814:DNQ458814 DXJ458814:DXM458814 EHF458814:EHI458814 ERB458814:ERE458814 FAX458814:FBA458814 FKT458814:FKW458814 FUP458814:FUS458814 GEL458814:GEO458814 GOH458814:GOK458814 GYD458814:GYG458814 HHZ458814:HIC458814 HRV458814:HRY458814 IBR458814:IBU458814 ILN458814:ILQ458814 IVJ458814:IVM458814 JFF458814:JFI458814 JPB458814:JPE458814 JYX458814:JZA458814 KIT458814:KIW458814 KSP458814:KSS458814 LCL458814:LCO458814 LMH458814:LMK458814 LWD458814:LWG458814 MFZ458814:MGC458814 MPV458814:MPY458814 MZR458814:MZU458814 NJN458814:NJQ458814 NTJ458814:NTM458814 ODF458814:ODI458814 ONB458814:ONE458814 OWX458814:OXA458814 PGT458814:PGW458814 PQP458814:PQS458814 QAL458814:QAO458814 QKH458814:QKK458814 QUD458814:QUG458814 RDZ458814:REC458814 RNV458814:RNY458814 RXR458814:RXU458814 SHN458814:SHQ458814 SRJ458814:SRM458814 TBF458814:TBI458814 TLB458814:TLE458814 TUX458814:TVA458814 UET458814:UEW458814 UOP458814:UOS458814 UYL458814:UYO458814 VIH458814:VIK458814 VSD458814:VSG458814 WBZ458814:WCC458814 WLV458814:WLY458814 WVR458814:WVU458814 JF524350:JI524350 TB524350:TE524350 ACX524350:ADA524350 AMT524350:AMW524350 AWP524350:AWS524350 BGL524350:BGO524350 BQH524350:BQK524350 CAD524350:CAG524350 CJZ524350:CKC524350 CTV524350:CTY524350 DDR524350:DDU524350 DNN524350:DNQ524350 DXJ524350:DXM524350 EHF524350:EHI524350 ERB524350:ERE524350 FAX524350:FBA524350 FKT524350:FKW524350 FUP524350:FUS524350 GEL524350:GEO524350 GOH524350:GOK524350 GYD524350:GYG524350 HHZ524350:HIC524350 HRV524350:HRY524350 IBR524350:IBU524350 ILN524350:ILQ524350 IVJ524350:IVM524350 JFF524350:JFI524350 JPB524350:JPE524350 JYX524350:JZA524350 KIT524350:KIW524350 KSP524350:KSS524350 LCL524350:LCO524350 LMH524350:LMK524350 LWD524350:LWG524350 MFZ524350:MGC524350 MPV524350:MPY524350 MZR524350:MZU524350 NJN524350:NJQ524350 NTJ524350:NTM524350 ODF524350:ODI524350 ONB524350:ONE524350 OWX524350:OXA524350 PGT524350:PGW524350 PQP524350:PQS524350 QAL524350:QAO524350 QKH524350:QKK524350 QUD524350:QUG524350 RDZ524350:REC524350 RNV524350:RNY524350 RXR524350:RXU524350 SHN524350:SHQ524350 SRJ524350:SRM524350 TBF524350:TBI524350 TLB524350:TLE524350 TUX524350:TVA524350 UET524350:UEW524350 UOP524350:UOS524350 UYL524350:UYO524350 VIH524350:VIK524350 VSD524350:VSG524350 WBZ524350:WCC524350 WLV524350:WLY524350 WVR524350:WVU524350 JF589886:JI589886 TB589886:TE589886 ACX589886:ADA589886 AMT589886:AMW589886 AWP589886:AWS589886 BGL589886:BGO589886 BQH589886:BQK589886 CAD589886:CAG589886 CJZ589886:CKC589886 CTV589886:CTY589886 DDR589886:DDU589886 DNN589886:DNQ589886 DXJ589886:DXM589886 EHF589886:EHI589886 ERB589886:ERE589886 FAX589886:FBA589886 FKT589886:FKW589886 FUP589886:FUS589886 GEL589886:GEO589886 GOH589886:GOK589886 GYD589886:GYG589886 HHZ589886:HIC589886 HRV589886:HRY589886 IBR589886:IBU589886 ILN589886:ILQ589886 IVJ589886:IVM589886 JFF589886:JFI589886 JPB589886:JPE589886 JYX589886:JZA589886 KIT589886:KIW589886 KSP589886:KSS589886 LCL589886:LCO589886 LMH589886:LMK589886 LWD589886:LWG589886 MFZ589886:MGC589886 MPV589886:MPY589886 MZR589886:MZU589886 NJN589886:NJQ589886 NTJ589886:NTM589886 ODF589886:ODI589886 ONB589886:ONE589886 OWX589886:OXA589886 PGT589886:PGW589886 PQP589886:PQS589886 QAL589886:QAO589886 QKH589886:QKK589886 QUD589886:QUG589886 RDZ589886:REC589886 RNV589886:RNY589886 RXR589886:RXU589886 SHN589886:SHQ589886 SRJ589886:SRM589886 TBF589886:TBI589886 TLB589886:TLE589886 TUX589886:TVA589886 UET589886:UEW589886 UOP589886:UOS589886 UYL589886:UYO589886 VIH589886:VIK589886 VSD589886:VSG589886 WBZ589886:WCC589886 WLV589886:WLY589886 WVR589886:WVU589886 JF655422:JI655422 TB655422:TE655422 ACX655422:ADA655422 AMT655422:AMW655422 AWP655422:AWS655422 BGL655422:BGO655422 BQH655422:BQK655422 CAD655422:CAG655422 CJZ655422:CKC655422 CTV655422:CTY655422 DDR655422:DDU655422 DNN655422:DNQ655422 DXJ655422:DXM655422 EHF655422:EHI655422 ERB655422:ERE655422 FAX655422:FBA655422 FKT655422:FKW655422 FUP655422:FUS655422 GEL655422:GEO655422 GOH655422:GOK655422 GYD655422:GYG655422 HHZ655422:HIC655422 HRV655422:HRY655422 IBR655422:IBU655422 ILN655422:ILQ655422 IVJ655422:IVM655422 JFF655422:JFI655422 JPB655422:JPE655422 JYX655422:JZA655422 KIT655422:KIW655422 KSP655422:KSS655422 LCL655422:LCO655422 LMH655422:LMK655422 LWD655422:LWG655422 MFZ655422:MGC655422 MPV655422:MPY655422 MZR655422:MZU655422 NJN655422:NJQ655422 NTJ655422:NTM655422 ODF655422:ODI655422 ONB655422:ONE655422 OWX655422:OXA655422 PGT655422:PGW655422 PQP655422:PQS655422 QAL655422:QAO655422 QKH655422:QKK655422 QUD655422:QUG655422 RDZ655422:REC655422 RNV655422:RNY655422 RXR655422:RXU655422 SHN655422:SHQ655422 SRJ655422:SRM655422 TBF655422:TBI655422 TLB655422:TLE655422 TUX655422:TVA655422 UET655422:UEW655422 UOP655422:UOS655422 UYL655422:UYO655422 VIH655422:VIK655422 VSD655422:VSG655422 WBZ655422:WCC655422 WLV655422:WLY655422 WVR655422:WVU655422 JF720958:JI720958 TB720958:TE720958 ACX720958:ADA720958 AMT720958:AMW720958 AWP720958:AWS720958 BGL720958:BGO720958 BQH720958:BQK720958 CAD720958:CAG720958 CJZ720958:CKC720958 CTV720958:CTY720958 DDR720958:DDU720958 DNN720958:DNQ720958 DXJ720958:DXM720958 EHF720958:EHI720958 ERB720958:ERE720958 FAX720958:FBA720958 FKT720958:FKW720958 FUP720958:FUS720958 GEL720958:GEO720958 GOH720958:GOK720958 GYD720958:GYG720958 HHZ720958:HIC720958 HRV720958:HRY720958 IBR720958:IBU720958 ILN720958:ILQ720958 IVJ720958:IVM720958 JFF720958:JFI720958 JPB720958:JPE720958 JYX720958:JZA720958 KIT720958:KIW720958 KSP720958:KSS720958 LCL720958:LCO720958 LMH720958:LMK720958 LWD720958:LWG720958 MFZ720958:MGC720958 MPV720958:MPY720958 MZR720958:MZU720958 NJN720958:NJQ720958 NTJ720958:NTM720958 ODF720958:ODI720958 ONB720958:ONE720958 OWX720958:OXA720958 PGT720958:PGW720958 PQP720958:PQS720958 QAL720958:QAO720958 QKH720958:QKK720958 QUD720958:QUG720958 RDZ720958:REC720958 RNV720958:RNY720958 RXR720958:RXU720958 SHN720958:SHQ720958 SRJ720958:SRM720958 TBF720958:TBI720958 TLB720958:TLE720958 TUX720958:TVA720958 UET720958:UEW720958 UOP720958:UOS720958 UYL720958:UYO720958 VIH720958:VIK720958 VSD720958:VSG720958 WBZ720958:WCC720958 WLV720958:WLY720958 WVR720958:WVU720958 JF786494:JI786494 TB786494:TE786494 ACX786494:ADA786494 AMT786494:AMW786494 AWP786494:AWS786494 BGL786494:BGO786494 BQH786494:BQK786494 CAD786494:CAG786494 CJZ786494:CKC786494 CTV786494:CTY786494 DDR786494:DDU786494 DNN786494:DNQ786494 DXJ786494:DXM786494 EHF786494:EHI786494 ERB786494:ERE786494 FAX786494:FBA786494 FKT786494:FKW786494 FUP786494:FUS786494 GEL786494:GEO786494 GOH786494:GOK786494 GYD786494:GYG786494 HHZ786494:HIC786494 HRV786494:HRY786494 IBR786494:IBU786494 ILN786494:ILQ786494 IVJ786494:IVM786494 JFF786494:JFI786494 JPB786494:JPE786494 JYX786494:JZA786494 KIT786494:KIW786494 KSP786494:KSS786494 LCL786494:LCO786494 LMH786494:LMK786494 LWD786494:LWG786494 MFZ786494:MGC786494 MPV786494:MPY786494 MZR786494:MZU786494 NJN786494:NJQ786494 NTJ786494:NTM786494 ODF786494:ODI786494 ONB786494:ONE786494 OWX786494:OXA786494 PGT786494:PGW786494 PQP786494:PQS786494 QAL786494:QAO786494 QKH786494:QKK786494 QUD786494:QUG786494 RDZ786494:REC786494 RNV786494:RNY786494 RXR786494:RXU786494 SHN786494:SHQ786494 SRJ786494:SRM786494 TBF786494:TBI786494 TLB786494:TLE786494 TUX786494:TVA786494 UET786494:UEW786494 UOP786494:UOS786494 UYL786494:UYO786494 VIH786494:VIK786494 VSD786494:VSG786494 WBZ786494:WCC786494 WLV786494:WLY786494 WVR786494:WVU786494 JF852030:JI852030 TB852030:TE852030 ACX852030:ADA852030 AMT852030:AMW852030 AWP852030:AWS852030 BGL852030:BGO852030 BQH852030:BQK852030 CAD852030:CAG852030 CJZ852030:CKC852030 CTV852030:CTY852030 DDR852030:DDU852030 DNN852030:DNQ852030 DXJ852030:DXM852030 EHF852030:EHI852030 ERB852030:ERE852030 FAX852030:FBA852030 FKT852030:FKW852030 FUP852030:FUS852030 GEL852030:GEO852030 GOH852030:GOK852030 GYD852030:GYG852030 HHZ852030:HIC852030 HRV852030:HRY852030 IBR852030:IBU852030 ILN852030:ILQ852030 IVJ852030:IVM852030 JFF852030:JFI852030 JPB852030:JPE852030 JYX852030:JZA852030 KIT852030:KIW852030 KSP852030:KSS852030 LCL852030:LCO852030 LMH852030:LMK852030 LWD852030:LWG852030 MFZ852030:MGC852030 MPV852030:MPY852030 MZR852030:MZU852030 NJN852030:NJQ852030 NTJ852030:NTM852030 ODF852030:ODI852030 ONB852030:ONE852030 OWX852030:OXA852030 PGT852030:PGW852030 PQP852030:PQS852030 QAL852030:QAO852030 QKH852030:QKK852030 QUD852030:QUG852030 RDZ852030:REC852030 RNV852030:RNY852030 RXR852030:RXU852030 SHN852030:SHQ852030 SRJ852030:SRM852030 TBF852030:TBI852030 TLB852030:TLE852030 TUX852030:TVA852030 UET852030:UEW852030 UOP852030:UOS852030 UYL852030:UYO852030 VIH852030:VIK852030 VSD852030:VSG852030 WBZ852030:WCC852030 WLV852030:WLY852030 WVR852030:WVU852030 JF917566:JI917566 TB917566:TE917566 ACX917566:ADA917566 AMT917566:AMW917566 AWP917566:AWS917566 BGL917566:BGO917566 BQH917566:BQK917566 CAD917566:CAG917566 CJZ917566:CKC917566 CTV917566:CTY917566 DDR917566:DDU917566 DNN917566:DNQ917566 DXJ917566:DXM917566 EHF917566:EHI917566 ERB917566:ERE917566 FAX917566:FBA917566 FKT917566:FKW917566 FUP917566:FUS917566 GEL917566:GEO917566 GOH917566:GOK917566 GYD917566:GYG917566 HHZ917566:HIC917566 HRV917566:HRY917566 IBR917566:IBU917566 ILN917566:ILQ917566 IVJ917566:IVM917566 JFF917566:JFI917566 JPB917566:JPE917566 JYX917566:JZA917566 KIT917566:KIW917566 KSP917566:KSS917566 LCL917566:LCO917566 LMH917566:LMK917566 LWD917566:LWG917566 MFZ917566:MGC917566 MPV917566:MPY917566 MZR917566:MZU917566 NJN917566:NJQ917566 NTJ917566:NTM917566 ODF917566:ODI917566 ONB917566:ONE917566 OWX917566:OXA917566 PGT917566:PGW917566 PQP917566:PQS917566 QAL917566:QAO917566 QKH917566:QKK917566 QUD917566:QUG917566 RDZ917566:REC917566 RNV917566:RNY917566 RXR917566:RXU917566 SHN917566:SHQ917566 SRJ917566:SRM917566 TBF917566:TBI917566 TLB917566:TLE917566 TUX917566:TVA917566 UET917566:UEW917566 UOP917566:UOS917566 UYL917566:UYO917566 VIH917566:VIK917566 VSD917566:VSG917566 WBZ917566:WCC917566 WLV917566:WLY917566 WVR917566:WVU917566 JF983102:JI983102 TB983102:TE983102 ACX983102:ADA983102 AMT983102:AMW983102 AWP983102:AWS983102 BGL983102:BGO983102 BQH983102:BQK983102 CAD983102:CAG983102 CJZ983102:CKC983102 CTV983102:CTY983102 DDR983102:DDU983102 DNN983102:DNQ983102 DXJ983102:DXM983102 EHF983102:EHI983102 ERB983102:ERE983102 FAX983102:FBA983102 FKT983102:FKW983102 FUP983102:FUS983102 GEL983102:GEO983102 GOH983102:GOK983102 GYD983102:GYG983102 HHZ983102:HIC983102 HRV983102:HRY983102 IBR983102:IBU983102 ILN983102:ILQ983102 IVJ983102:IVM983102 JFF983102:JFI983102 JPB983102:JPE983102 JYX983102:JZA983102 KIT983102:KIW983102 KSP983102:KSS983102 LCL983102:LCO983102 LMH983102:LMK983102 LWD983102:LWG983102 MFZ983102:MGC983102 MPV983102:MPY983102 MZR983102:MZU983102 NJN983102:NJQ983102 NTJ983102:NTM983102 ODF983102:ODI983102 ONB983102:ONE983102 OWX983102:OXA983102 PGT983102:PGW983102 PQP983102:PQS983102 QAL983102:QAO983102 QKH983102:QKK983102 QUD983102:QUG983102 RDZ983102:REC983102 RNV983102:RNY983102 RXR983102:RXU983102 SHN983102:SHQ983102 SRJ983102:SRM983102 TBF983102:TBI983102 TLB983102:TLE983102 TUX983102:TVA983102 UET983102:UEW983102 UOP983102:UOS983102 UYL983102:UYO983102 VIH983102:VIK983102 VSD983102:VSG983102 WBZ983102:WCC983102 WLV983102:WLY983102 D983102:M983102 D917566:M917566 D852030:M852030 D786494:M786494 D720958:M720958 D655422:M655422 D589886:M589886 D524350:M524350 D458814:M458814 D393278:M393278 D327742:M327742 D262206:M262206 D196670:M196670 D131134:M131134 D65598:M65598">
      <formula1>0</formula1>
      <formula2>10000</formula2>
    </dataValidation>
  </dataValidations>
  <pageMargins left="0.14000000000000001" right="0.5" top="0.25" bottom="0.25" header="0.34" footer="0.5"/>
  <pageSetup paperSize="9" scale="65" orientation="landscape" r:id="rId1"/>
  <headerFooter alignWithMargins="0"/>
</worksheet>
</file>

<file path=xl/worksheets/sheet9.xml><?xml version="1.0" encoding="utf-8"?>
<worksheet xmlns="http://schemas.openxmlformats.org/spreadsheetml/2006/main" xmlns:r="http://schemas.openxmlformats.org/officeDocument/2006/relationships">
  <dimension ref="A1:Q105"/>
  <sheetViews>
    <sheetView workbookViewId="0">
      <pane xSplit="3" ySplit="10" topLeftCell="D20" activePane="bottomRight" state="frozen"/>
      <selection pane="topRight" activeCell="D1" sqref="D1"/>
      <selection pane="bottomLeft" activeCell="A9" sqref="A9"/>
      <selection pane="bottomRight"/>
    </sheetView>
  </sheetViews>
  <sheetFormatPr defaultRowHeight="12"/>
  <cols>
    <col min="1" max="1" width="3.7109375" style="119" customWidth="1"/>
    <col min="2" max="2" width="13.7109375" style="119" customWidth="1"/>
    <col min="3" max="3" width="36.85546875" style="119" customWidth="1"/>
    <col min="4" max="4" width="16.140625" style="119" bestFit="1" customWidth="1"/>
    <col min="5" max="5" width="14.28515625" style="119" bestFit="1" customWidth="1"/>
    <col min="6" max="6" width="15.28515625" style="119" bestFit="1" customWidth="1"/>
    <col min="7" max="9" width="14.7109375" style="119" bestFit="1" customWidth="1"/>
    <col min="10" max="10" width="14.28515625" style="119" bestFit="1" customWidth="1"/>
    <col min="11" max="11" width="15" style="119" bestFit="1" customWidth="1"/>
    <col min="12" max="12" width="14.7109375" style="119" bestFit="1" customWidth="1"/>
    <col min="13" max="14" width="14.28515625" style="119" bestFit="1" customWidth="1"/>
    <col min="15" max="15" width="14.5703125" style="119" customWidth="1"/>
    <col min="16" max="16" width="14.5703125" style="119" bestFit="1" customWidth="1"/>
    <col min="17" max="19" width="9.140625" style="119"/>
    <col min="20" max="20" width="8.85546875" style="119" bestFit="1" customWidth="1"/>
    <col min="21" max="262" width="9.140625" style="119"/>
    <col min="263" max="263" width="3.7109375" style="119" customWidth="1"/>
    <col min="264" max="264" width="7.42578125" style="119" customWidth="1"/>
    <col min="265" max="265" width="19.5703125" style="119" customWidth="1"/>
    <col min="266" max="269" width="11" style="119" customWidth="1"/>
    <col min="270" max="270" width="10" style="119" customWidth="1"/>
    <col min="271" max="271" width="9.140625" style="119"/>
    <col min="272" max="272" width="8.85546875" style="119" bestFit="1" customWidth="1"/>
    <col min="273" max="275" width="9.140625" style="119"/>
    <col min="276" max="276" width="8.85546875" style="119" bestFit="1" customWidth="1"/>
    <col min="277" max="518" width="9.140625" style="119"/>
    <col min="519" max="519" width="3.7109375" style="119" customWidth="1"/>
    <col min="520" max="520" width="7.42578125" style="119" customWidth="1"/>
    <col min="521" max="521" width="19.5703125" style="119" customWidth="1"/>
    <col min="522" max="525" width="11" style="119" customWidth="1"/>
    <col min="526" max="526" width="10" style="119" customWidth="1"/>
    <col min="527" max="527" width="9.140625" style="119"/>
    <col min="528" max="528" width="8.85546875" style="119" bestFit="1" customWidth="1"/>
    <col min="529" max="531" width="9.140625" style="119"/>
    <col min="532" max="532" width="8.85546875" style="119" bestFit="1" customWidth="1"/>
    <col min="533" max="774" width="9.140625" style="119"/>
    <col min="775" max="775" width="3.7109375" style="119" customWidth="1"/>
    <col min="776" max="776" width="7.42578125" style="119" customWidth="1"/>
    <col min="777" max="777" width="19.5703125" style="119" customWidth="1"/>
    <col min="778" max="781" width="11" style="119" customWidth="1"/>
    <col min="782" max="782" width="10" style="119" customWidth="1"/>
    <col min="783" max="783" width="9.140625" style="119"/>
    <col min="784" max="784" width="8.85546875" style="119" bestFit="1" customWidth="1"/>
    <col min="785" max="787" width="9.140625" style="119"/>
    <col min="788" max="788" width="8.85546875" style="119" bestFit="1" customWidth="1"/>
    <col min="789" max="1030" width="9.140625" style="119"/>
    <col min="1031" max="1031" width="3.7109375" style="119" customWidth="1"/>
    <col min="1032" max="1032" width="7.42578125" style="119" customWidth="1"/>
    <col min="1033" max="1033" width="19.5703125" style="119" customWidth="1"/>
    <col min="1034" max="1037" width="11" style="119" customWidth="1"/>
    <col min="1038" max="1038" width="10" style="119" customWidth="1"/>
    <col min="1039" max="1039" width="9.140625" style="119"/>
    <col min="1040" max="1040" width="8.85546875" style="119" bestFit="1" customWidth="1"/>
    <col min="1041" max="1043" width="9.140625" style="119"/>
    <col min="1044" max="1044" width="8.85546875" style="119" bestFit="1" customWidth="1"/>
    <col min="1045" max="1286" width="9.140625" style="119"/>
    <col min="1287" max="1287" width="3.7109375" style="119" customWidth="1"/>
    <col min="1288" max="1288" width="7.42578125" style="119" customWidth="1"/>
    <col min="1289" max="1289" width="19.5703125" style="119" customWidth="1"/>
    <col min="1290" max="1293" width="11" style="119" customWidth="1"/>
    <col min="1294" max="1294" width="10" style="119" customWidth="1"/>
    <col min="1295" max="1295" width="9.140625" style="119"/>
    <col min="1296" max="1296" width="8.85546875" style="119" bestFit="1" customWidth="1"/>
    <col min="1297" max="1299" width="9.140625" style="119"/>
    <col min="1300" max="1300" width="8.85546875" style="119" bestFit="1" customWidth="1"/>
    <col min="1301" max="1542" width="9.140625" style="119"/>
    <col min="1543" max="1543" width="3.7109375" style="119" customWidth="1"/>
    <col min="1544" max="1544" width="7.42578125" style="119" customWidth="1"/>
    <col min="1545" max="1545" width="19.5703125" style="119" customWidth="1"/>
    <col min="1546" max="1549" width="11" style="119" customWidth="1"/>
    <col min="1550" max="1550" width="10" style="119" customWidth="1"/>
    <col min="1551" max="1551" width="9.140625" style="119"/>
    <col min="1552" max="1552" width="8.85546875" style="119" bestFit="1" customWidth="1"/>
    <col min="1553" max="1555" width="9.140625" style="119"/>
    <col min="1556" max="1556" width="8.85546875" style="119" bestFit="1" customWidth="1"/>
    <col min="1557" max="1798" width="9.140625" style="119"/>
    <col min="1799" max="1799" width="3.7109375" style="119" customWidth="1"/>
    <col min="1800" max="1800" width="7.42578125" style="119" customWidth="1"/>
    <col min="1801" max="1801" width="19.5703125" style="119" customWidth="1"/>
    <col min="1802" max="1805" width="11" style="119" customWidth="1"/>
    <col min="1806" max="1806" width="10" style="119" customWidth="1"/>
    <col min="1807" max="1807" width="9.140625" style="119"/>
    <col min="1808" max="1808" width="8.85546875" style="119" bestFit="1" customWidth="1"/>
    <col min="1809" max="1811" width="9.140625" style="119"/>
    <col min="1812" max="1812" width="8.85546875" style="119" bestFit="1" customWidth="1"/>
    <col min="1813" max="2054" width="9.140625" style="119"/>
    <col min="2055" max="2055" width="3.7109375" style="119" customWidth="1"/>
    <col min="2056" max="2056" width="7.42578125" style="119" customWidth="1"/>
    <col min="2057" max="2057" width="19.5703125" style="119" customWidth="1"/>
    <col min="2058" max="2061" width="11" style="119" customWidth="1"/>
    <col min="2062" max="2062" width="10" style="119" customWidth="1"/>
    <col min="2063" max="2063" width="9.140625" style="119"/>
    <col min="2064" max="2064" width="8.85546875" style="119" bestFit="1" customWidth="1"/>
    <col min="2065" max="2067" width="9.140625" style="119"/>
    <col min="2068" max="2068" width="8.85546875" style="119" bestFit="1" customWidth="1"/>
    <col min="2069" max="2310" width="9.140625" style="119"/>
    <col min="2311" max="2311" width="3.7109375" style="119" customWidth="1"/>
    <col min="2312" max="2312" width="7.42578125" style="119" customWidth="1"/>
    <col min="2313" max="2313" width="19.5703125" style="119" customWidth="1"/>
    <col min="2314" max="2317" width="11" style="119" customWidth="1"/>
    <col min="2318" max="2318" width="10" style="119" customWidth="1"/>
    <col min="2319" max="2319" width="9.140625" style="119"/>
    <col min="2320" max="2320" width="8.85546875" style="119" bestFit="1" customWidth="1"/>
    <col min="2321" max="2323" width="9.140625" style="119"/>
    <col min="2324" max="2324" width="8.85546875" style="119" bestFit="1" customWidth="1"/>
    <col min="2325" max="2566" width="9.140625" style="119"/>
    <col min="2567" max="2567" width="3.7109375" style="119" customWidth="1"/>
    <col min="2568" max="2568" width="7.42578125" style="119" customWidth="1"/>
    <col min="2569" max="2569" width="19.5703125" style="119" customWidth="1"/>
    <col min="2570" max="2573" width="11" style="119" customWidth="1"/>
    <col min="2574" max="2574" width="10" style="119" customWidth="1"/>
    <col min="2575" max="2575" width="9.140625" style="119"/>
    <col min="2576" max="2576" width="8.85546875" style="119" bestFit="1" customWidth="1"/>
    <col min="2577" max="2579" width="9.140625" style="119"/>
    <col min="2580" max="2580" width="8.85546875" style="119" bestFit="1" customWidth="1"/>
    <col min="2581" max="2822" width="9.140625" style="119"/>
    <col min="2823" max="2823" width="3.7109375" style="119" customWidth="1"/>
    <col min="2824" max="2824" width="7.42578125" style="119" customWidth="1"/>
    <col min="2825" max="2825" width="19.5703125" style="119" customWidth="1"/>
    <col min="2826" max="2829" width="11" style="119" customWidth="1"/>
    <col min="2830" max="2830" width="10" style="119" customWidth="1"/>
    <col min="2831" max="2831" width="9.140625" style="119"/>
    <col min="2832" max="2832" width="8.85546875" style="119" bestFit="1" customWidth="1"/>
    <col min="2833" max="2835" width="9.140625" style="119"/>
    <col min="2836" max="2836" width="8.85546875" style="119" bestFit="1" customWidth="1"/>
    <col min="2837" max="3078" width="9.140625" style="119"/>
    <col min="3079" max="3079" width="3.7109375" style="119" customWidth="1"/>
    <col min="3080" max="3080" width="7.42578125" style="119" customWidth="1"/>
    <col min="3081" max="3081" width="19.5703125" style="119" customWidth="1"/>
    <col min="3082" max="3085" width="11" style="119" customWidth="1"/>
    <col min="3086" max="3086" width="10" style="119" customWidth="1"/>
    <col min="3087" max="3087" width="9.140625" style="119"/>
    <col min="3088" max="3088" width="8.85546875" style="119" bestFit="1" customWidth="1"/>
    <col min="3089" max="3091" width="9.140625" style="119"/>
    <col min="3092" max="3092" width="8.85546875" style="119" bestFit="1" customWidth="1"/>
    <col min="3093" max="3334" width="9.140625" style="119"/>
    <col min="3335" max="3335" width="3.7109375" style="119" customWidth="1"/>
    <col min="3336" max="3336" width="7.42578125" style="119" customWidth="1"/>
    <col min="3337" max="3337" width="19.5703125" style="119" customWidth="1"/>
    <col min="3338" max="3341" width="11" style="119" customWidth="1"/>
    <col min="3342" max="3342" width="10" style="119" customWidth="1"/>
    <col min="3343" max="3343" width="9.140625" style="119"/>
    <col min="3344" max="3344" width="8.85546875" style="119" bestFit="1" customWidth="1"/>
    <col min="3345" max="3347" width="9.140625" style="119"/>
    <col min="3348" max="3348" width="8.85546875" style="119" bestFit="1" customWidth="1"/>
    <col min="3349" max="3590" width="9.140625" style="119"/>
    <col min="3591" max="3591" width="3.7109375" style="119" customWidth="1"/>
    <col min="3592" max="3592" width="7.42578125" style="119" customWidth="1"/>
    <col min="3593" max="3593" width="19.5703125" style="119" customWidth="1"/>
    <col min="3594" max="3597" width="11" style="119" customWidth="1"/>
    <col min="3598" max="3598" width="10" style="119" customWidth="1"/>
    <col min="3599" max="3599" width="9.140625" style="119"/>
    <col min="3600" max="3600" width="8.85546875" style="119" bestFit="1" customWidth="1"/>
    <col min="3601" max="3603" width="9.140625" style="119"/>
    <col min="3604" max="3604" width="8.85546875" style="119" bestFit="1" customWidth="1"/>
    <col min="3605" max="3846" width="9.140625" style="119"/>
    <col min="3847" max="3847" width="3.7109375" style="119" customWidth="1"/>
    <col min="3848" max="3848" width="7.42578125" style="119" customWidth="1"/>
    <col min="3849" max="3849" width="19.5703125" style="119" customWidth="1"/>
    <col min="3850" max="3853" width="11" style="119" customWidth="1"/>
    <col min="3854" max="3854" width="10" style="119" customWidth="1"/>
    <col min="3855" max="3855" width="9.140625" style="119"/>
    <col min="3856" max="3856" width="8.85546875" style="119" bestFit="1" customWidth="1"/>
    <col min="3857" max="3859" width="9.140625" style="119"/>
    <col min="3860" max="3860" width="8.85546875" style="119" bestFit="1" customWidth="1"/>
    <col min="3861" max="4102" width="9.140625" style="119"/>
    <col min="4103" max="4103" width="3.7109375" style="119" customWidth="1"/>
    <col min="4104" max="4104" width="7.42578125" style="119" customWidth="1"/>
    <col min="4105" max="4105" width="19.5703125" style="119" customWidth="1"/>
    <col min="4106" max="4109" width="11" style="119" customWidth="1"/>
    <col min="4110" max="4110" width="10" style="119" customWidth="1"/>
    <col min="4111" max="4111" width="9.140625" style="119"/>
    <col min="4112" max="4112" width="8.85546875" style="119" bestFit="1" customWidth="1"/>
    <col min="4113" max="4115" width="9.140625" style="119"/>
    <col min="4116" max="4116" width="8.85546875" style="119" bestFit="1" customWidth="1"/>
    <col min="4117" max="4358" width="9.140625" style="119"/>
    <col min="4359" max="4359" width="3.7109375" style="119" customWidth="1"/>
    <col min="4360" max="4360" width="7.42578125" style="119" customWidth="1"/>
    <col min="4361" max="4361" width="19.5703125" style="119" customWidth="1"/>
    <col min="4362" max="4365" width="11" style="119" customWidth="1"/>
    <col min="4366" max="4366" width="10" style="119" customWidth="1"/>
    <col min="4367" max="4367" width="9.140625" style="119"/>
    <col min="4368" max="4368" width="8.85546875" style="119" bestFit="1" customWidth="1"/>
    <col min="4369" max="4371" width="9.140625" style="119"/>
    <col min="4372" max="4372" width="8.85546875" style="119" bestFit="1" customWidth="1"/>
    <col min="4373" max="4614" width="9.140625" style="119"/>
    <col min="4615" max="4615" width="3.7109375" style="119" customWidth="1"/>
    <col min="4616" max="4616" width="7.42578125" style="119" customWidth="1"/>
    <col min="4617" max="4617" width="19.5703125" style="119" customWidth="1"/>
    <col min="4618" max="4621" width="11" style="119" customWidth="1"/>
    <col min="4622" max="4622" width="10" style="119" customWidth="1"/>
    <col min="4623" max="4623" width="9.140625" style="119"/>
    <col min="4624" max="4624" width="8.85546875" style="119" bestFit="1" customWidth="1"/>
    <col min="4625" max="4627" width="9.140625" style="119"/>
    <col min="4628" max="4628" width="8.85546875" style="119" bestFit="1" customWidth="1"/>
    <col min="4629" max="4870" width="9.140625" style="119"/>
    <col min="4871" max="4871" width="3.7109375" style="119" customWidth="1"/>
    <col min="4872" max="4872" width="7.42578125" style="119" customWidth="1"/>
    <col min="4873" max="4873" width="19.5703125" style="119" customWidth="1"/>
    <col min="4874" max="4877" width="11" style="119" customWidth="1"/>
    <col min="4878" max="4878" width="10" style="119" customWidth="1"/>
    <col min="4879" max="4879" width="9.140625" style="119"/>
    <col min="4880" max="4880" width="8.85546875" style="119" bestFit="1" customWidth="1"/>
    <col min="4881" max="4883" width="9.140625" style="119"/>
    <col min="4884" max="4884" width="8.85546875" style="119" bestFit="1" customWidth="1"/>
    <col min="4885" max="5126" width="9.140625" style="119"/>
    <col min="5127" max="5127" width="3.7109375" style="119" customWidth="1"/>
    <col min="5128" max="5128" width="7.42578125" style="119" customWidth="1"/>
    <col min="5129" max="5129" width="19.5703125" style="119" customWidth="1"/>
    <col min="5130" max="5133" width="11" style="119" customWidth="1"/>
    <col min="5134" max="5134" width="10" style="119" customWidth="1"/>
    <col min="5135" max="5135" width="9.140625" style="119"/>
    <col min="5136" max="5136" width="8.85546875" style="119" bestFit="1" customWidth="1"/>
    <col min="5137" max="5139" width="9.140625" style="119"/>
    <col min="5140" max="5140" width="8.85546875" style="119" bestFit="1" customWidth="1"/>
    <col min="5141" max="5382" width="9.140625" style="119"/>
    <col min="5383" max="5383" width="3.7109375" style="119" customWidth="1"/>
    <col min="5384" max="5384" width="7.42578125" style="119" customWidth="1"/>
    <col min="5385" max="5385" width="19.5703125" style="119" customWidth="1"/>
    <col min="5386" max="5389" width="11" style="119" customWidth="1"/>
    <col min="5390" max="5390" width="10" style="119" customWidth="1"/>
    <col min="5391" max="5391" width="9.140625" style="119"/>
    <col min="5392" max="5392" width="8.85546875" style="119" bestFit="1" customWidth="1"/>
    <col min="5393" max="5395" width="9.140625" style="119"/>
    <col min="5396" max="5396" width="8.85546875" style="119" bestFit="1" customWidth="1"/>
    <col min="5397" max="5638" width="9.140625" style="119"/>
    <col min="5639" max="5639" width="3.7109375" style="119" customWidth="1"/>
    <col min="5640" max="5640" width="7.42578125" style="119" customWidth="1"/>
    <col min="5641" max="5641" width="19.5703125" style="119" customWidth="1"/>
    <col min="5642" max="5645" width="11" style="119" customWidth="1"/>
    <col min="5646" max="5646" width="10" style="119" customWidth="1"/>
    <col min="5647" max="5647" width="9.140625" style="119"/>
    <col min="5648" max="5648" width="8.85546875" style="119" bestFit="1" customWidth="1"/>
    <col min="5649" max="5651" width="9.140625" style="119"/>
    <col min="5652" max="5652" width="8.85546875" style="119" bestFit="1" customWidth="1"/>
    <col min="5653" max="5894" width="9.140625" style="119"/>
    <col min="5895" max="5895" width="3.7109375" style="119" customWidth="1"/>
    <col min="5896" max="5896" width="7.42578125" style="119" customWidth="1"/>
    <col min="5897" max="5897" width="19.5703125" style="119" customWidth="1"/>
    <col min="5898" max="5901" width="11" style="119" customWidth="1"/>
    <col min="5902" max="5902" width="10" style="119" customWidth="1"/>
    <col min="5903" max="5903" width="9.140625" style="119"/>
    <col min="5904" max="5904" width="8.85546875" style="119" bestFit="1" customWidth="1"/>
    <col min="5905" max="5907" width="9.140625" style="119"/>
    <col min="5908" max="5908" width="8.85546875" style="119" bestFit="1" customWidth="1"/>
    <col min="5909" max="6150" width="9.140625" style="119"/>
    <col min="6151" max="6151" width="3.7109375" style="119" customWidth="1"/>
    <col min="6152" max="6152" width="7.42578125" style="119" customWidth="1"/>
    <col min="6153" max="6153" width="19.5703125" style="119" customWidth="1"/>
    <col min="6154" max="6157" width="11" style="119" customWidth="1"/>
    <col min="6158" max="6158" width="10" style="119" customWidth="1"/>
    <col min="6159" max="6159" width="9.140625" style="119"/>
    <col min="6160" max="6160" width="8.85546875" style="119" bestFit="1" customWidth="1"/>
    <col min="6161" max="6163" width="9.140625" style="119"/>
    <col min="6164" max="6164" width="8.85546875" style="119" bestFit="1" customWidth="1"/>
    <col min="6165" max="6406" width="9.140625" style="119"/>
    <col min="6407" max="6407" width="3.7109375" style="119" customWidth="1"/>
    <col min="6408" max="6408" width="7.42578125" style="119" customWidth="1"/>
    <col min="6409" max="6409" width="19.5703125" style="119" customWidth="1"/>
    <col min="6410" max="6413" width="11" style="119" customWidth="1"/>
    <col min="6414" max="6414" width="10" style="119" customWidth="1"/>
    <col min="6415" max="6415" width="9.140625" style="119"/>
    <col min="6416" max="6416" width="8.85546875" style="119" bestFit="1" customWidth="1"/>
    <col min="6417" max="6419" width="9.140625" style="119"/>
    <col min="6420" max="6420" width="8.85546875" style="119" bestFit="1" customWidth="1"/>
    <col min="6421" max="6662" width="9.140625" style="119"/>
    <col min="6663" max="6663" width="3.7109375" style="119" customWidth="1"/>
    <col min="6664" max="6664" width="7.42578125" style="119" customWidth="1"/>
    <col min="6665" max="6665" width="19.5703125" style="119" customWidth="1"/>
    <col min="6666" max="6669" width="11" style="119" customWidth="1"/>
    <col min="6670" max="6670" width="10" style="119" customWidth="1"/>
    <col min="6671" max="6671" width="9.140625" style="119"/>
    <col min="6672" max="6672" width="8.85546875" style="119" bestFit="1" customWidth="1"/>
    <col min="6673" max="6675" width="9.140625" style="119"/>
    <col min="6676" max="6676" width="8.85546875" style="119" bestFit="1" customWidth="1"/>
    <col min="6677" max="6918" width="9.140625" style="119"/>
    <col min="6919" max="6919" width="3.7109375" style="119" customWidth="1"/>
    <col min="6920" max="6920" width="7.42578125" style="119" customWidth="1"/>
    <col min="6921" max="6921" width="19.5703125" style="119" customWidth="1"/>
    <col min="6922" max="6925" width="11" style="119" customWidth="1"/>
    <col min="6926" max="6926" width="10" style="119" customWidth="1"/>
    <col min="6927" max="6927" width="9.140625" style="119"/>
    <col min="6928" max="6928" width="8.85546875" style="119" bestFit="1" customWidth="1"/>
    <col min="6929" max="6931" width="9.140625" style="119"/>
    <col min="6932" max="6932" width="8.85546875" style="119" bestFit="1" customWidth="1"/>
    <col min="6933" max="7174" width="9.140625" style="119"/>
    <col min="7175" max="7175" width="3.7109375" style="119" customWidth="1"/>
    <col min="7176" max="7176" width="7.42578125" style="119" customWidth="1"/>
    <col min="7177" max="7177" width="19.5703125" style="119" customWidth="1"/>
    <col min="7178" max="7181" width="11" style="119" customWidth="1"/>
    <col min="7182" max="7182" width="10" style="119" customWidth="1"/>
    <col min="7183" max="7183" width="9.140625" style="119"/>
    <col min="7184" max="7184" width="8.85546875" style="119" bestFit="1" customWidth="1"/>
    <col min="7185" max="7187" width="9.140625" style="119"/>
    <col min="7188" max="7188" width="8.85546875" style="119" bestFit="1" customWidth="1"/>
    <col min="7189" max="7430" width="9.140625" style="119"/>
    <col min="7431" max="7431" width="3.7109375" style="119" customWidth="1"/>
    <col min="7432" max="7432" width="7.42578125" style="119" customWidth="1"/>
    <col min="7433" max="7433" width="19.5703125" style="119" customWidth="1"/>
    <col min="7434" max="7437" width="11" style="119" customWidth="1"/>
    <col min="7438" max="7438" width="10" style="119" customWidth="1"/>
    <col min="7439" max="7439" width="9.140625" style="119"/>
    <col min="7440" max="7440" width="8.85546875" style="119" bestFit="1" customWidth="1"/>
    <col min="7441" max="7443" width="9.140625" style="119"/>
    <col min="7444" max="7444" width="8.85546875" style="119" bestFit="1" customWidth="1"/>
    <col min="7445" max="7686" width="9.140625" style="119"/>
    <col min="7687" max="7687" width="3.7109375" style="119" customWidth="1"/>
    <col min="7688" max="7688" width="7.42578125" style="119" customWidth="1"/>
    <col min="7689" max="7689" width="19.5703125" style="119" customWidth="1"/>
    <col min="7690" max="7693" width="11" style="119" customWidth="1"/>
    <col min="7694" max="7694" width="10" style="119" customWidth="1"/>
    <col min="7695" max="7695" width="9.140625" style="119"/>
    <col min="7696" max="7696" width="8.85546875" style="119" bestFit="1" customWidth="1"/>
    <col min="7697" max="7699" width="9.140625" style="119"/>
    <col min="7700" max="7700" width="8.85546875" style="119" bestFit="1" customWidth="1"/>
    <col min="7701" max="7942" width="9.140625" style="119"/>
    <col min="7943" max="7943" width="3.7109375" style="119" customWidth="1"/>
    <col min="7944" max="7944" width="7.42578125" style="119" customWidth="1"/>
    <col min="7945" max="7945" width="19.5703125" style="119" customWidth="1"/>
    <col min="7946" max="7949" width="11" style="119" customWidth="1"/>
    <col min="7950" max="7950" width="10" style="119" customWidth="1"/>
    <col min="7951" max="7951" width="9.140625" style="119"/>
    <col min="7952" max="7952" width="8.85546875" style="119" bestFit="1" customWidth="1"/>
    <col min="7953" max="7955" width="9.140625" style="119"/>
    <col min="7956" max="7956" width="8.85546875" style="119" bestFit="1" customWidth="1"/>
    <col min="7957" max="8198" width="9.140625" style="119"/>
    <col min="8199" max="8199" width="3.7109375" style="119" customWidth="1"/>
    <col min="8200" max="8200" width="7.42578125" style="119" customWidth="1"/>
    <col min="8201" max="8201" width="19.5703125" style="119" customWidth="1"/>
    <col min="8202" max="8205" width="11" style="119" customWidth="1"/>
    <col min="8206" max="8206" width="10" style="119" customWidth="1"/>
    <col min="8207" max="8207" width="9.140625" style="119"/>
    <col min="8208" max="8208" width="8.85546875" style="119" bestFit="1" customWidth="1"/>
    <col min="8209" max="8211" width="9.140625" style="119"/>
    <col min="8212" max="8212" width="8.85546875" style="119" bestFit="1" customWidth="1"/>
    <col min="8213" max="8454" width="9.140625" style="119"/>
    <col min="8455" max="8455" width="3.7109375" style="119" customWidth="1"/>
    <col min="8456" max="8456" width="7.42578125" style="119" customWidth="1"/>
    <col min="8457" max="8457" width="19.5703125" style="119" customWidth="1"/>
    <col min="8458" max="8461" width="11" style="119" customWidth="1"/>
    <col min="8462" max="8462" width="10" style="119" customWidth="1"/>
    <col min="8463" max="8463" width="9.140625" style="119"/>
    <col min="8464" max="8464" width="8.85546875" style="119" bestFit="1" customWidth="1"/>
    <col min="8465" max="8467" width="9.140625" style="119"/>
    <col min="8468" max="8468" width="8.85546875" style="119" bestFit="1" customWidth="1"/>
    <col min="8469" max="8710" width="9.140625" style="119"/>
    <col min="8711" max="8711" width="3.7109375" style="119" customWidth="1"/>
    <col min="8712" max="8712" width="7.42578125" style="119" customWidth="1"/>
    <col min="8713" max="8713" width="19.5703125" style="119" customWidth="1"/>
    <col min="8714" max="8717" width="11" style="119" customWidth="1"/>
    <col min="8718" max="8718" width="10" style="119" customWidth="1"/>
    <col min="8719" max="8719" width="9.140625" style="119"/>
    <col min="8720" max="8720" width="8.85546875" style="119" bestFit="1" customWidth="1"/>
    <col min="8721" max="8723" width="9.140625" style="119"/>
    <col min="8724" max="8724" width="8.85546875" style="119" bestFit="1" customWidth="1"/>
    <col min="8725" max="8966" width="9.140625" style="119"/>
    <col min="8967" max="8967" width="3.7109375" style="119" customWidth="1"/>
    <col min="8968" max="8968" width="7.42578125" style="119" customWidth="1"/>
    <col min="8969" max="8969" width="19.5703125" style="119" customWidth="1"/>
    <col min="8970" max="8973" width="11" style="119" customWidth="1"/>
    <col min="8974" max="8974" width="10" style="119" customWidth="1"/>
    <col min="8975" max="8975" width="9.140625" style="119"/>
    <col min="8976" max="8976" width="8.85546875" style="119" bestFit="1" customWidth="1"/>
    <col min="8977" max="8979" width="9.140625" style="119"/>
    <col min="8980" max="8980" width="8.85546875" style="119" bestFit="1" customWidth="1"/>
    <col min="8981" max="9222" width="9.140625" style="119"/>
    <col min="9223" max="9223" width="3.7109375" style="119" customWidth="1"/>
    <col min="9224" max="9224" width="7.42578125" style="119" customWidth="1"/>
    <col min="9225" max="9225" width="19.5703125" style="119" customWidth="1"/>
    <col min="9226" max="9229" width="11" style="119" customWidth="1"/>
    <col min="9230" max="9230" width="10" style="119" customWidth="1"/>
    <col min="9231" max="9231" width="9.140625" style="119"/>
    <col min="9232" max="9232" width="8.85546875" style="119" bestFit="1" customWidth="1"/>
    <col min="9233" max="9235" width="9.140625" style="119"/>
    <col min="9236" max="9236" width="8.85546875" style="119" bestFit="1" customWidth="1"/>
    <col min="9237" max="9478" width="9.140625" style="119"/>
    <col min="9479" max="9479" width="3.7109375" style="119" customWidth="1"/>
    <col min="9480" max="9480" width="7.42578125" style="119" customWidth="1"/>
    <col min="9481" max="9481" width="19.5703125" style="119" customWidth="1"/>
    <col min="9482" max="9485" width="11" style="119" customWidth="1"/>
    <col min="9486" max="9486" width="10" style="119" customWidth="1"/>
    <col min="9487" max="9487" width="9.140625" style="119"/>
    <col min="9488" max="9488" width="8.85546875" style="119" bestFit="1" customWidth="1"/>
    <col min="9489" max="9491" width="9.140625" style="119"/>
    <col min="9492" max="9492" width="8.85546875" style="119" bestFit="1" customWidth="1"/>
    <col min="9493" max="9734" width="9.140625" style="119"/>
    <col min="9735" max="9735" width="3.7109375" style="119" customWidth="1"/>
    <col min="9736" max="9736" width="7.42578125" style="119" customWidth="1"/>
    <col min="9737" max="9737" width="19.5703125" style="119" customWidth="1"/>
    <col min="9738" max="9741" width="11" style="119" customWidth="1"/>
    <col min="9742" max="9742" width="10" style="119" customWidth="1"/>
    <col min="9743" max="9743" width="9.140625" style="119"/>
    <col min="9744" max="9744" width="8.85546875" style="119" bestFit="1" customWidth="1"/>
    <col min="9745" max="9747" width="9.140625" style="119"/>
    <col min="9748" max="9748" width="8.85546875" style="119" bestFit="1" customWidth="1"/>
    <col min="9749" max="9990" width="9.140625" style="119"/>
    <col min="9991" max="9991" width="3.7109375" style="119" customWidth="1"/>
    <col min="9992" max="9992" width="7.42578125" style="119" customWidth="1"/>
    <col min="9993" max="9993" width="19.5703125" style="119" customWidth="1"/>
    <col min="9994" max="9997" width="11" style="119" customWidth="1"/>
    <col min="9998" max="9998" width="10" style="119" customWidth="1"/>
    <col min="9999" max="9999" width="9.140625" style="119"/>
    <col min="10000" max="10000" width="8.85546875" style="119" bestFit="1" customWidth="1"/>
    <col min="10001" max="10003" width="9.140625" style="119"/>
    <col min="10004" max="10004" width="8.85546875" style="119" bestFit="1" customWidth="1"/>
    <col min="10005" max="10246" width="9.140625" style="119"/>
    <col min="10247" max="10247" width="3.7109375" style="119" customWidth="1"/>
    <col min="10248" max="10248" width="7.42578125" style="119" customWidth="1"/>
    <col min="10249" max="10249" width="19.5703125" style="119" customWidth="1"/>
    <col min="10250" max="10253" width="11" style="119" customWidth="1"/>
    <col min="10254" max="10254" width="10" style="119" customWidth="1"/>
    <col min="10255" max="10255" width="9.140625" style="119"/>
    <col min="10256" max="10256" width="8.85546875" style="119" bestFit="1" customWidth="1"/>
    <col min="10257" max="10259" width="9.140625" style="119"/>
    <col min="10260" max="10260" width="8.85546875" style="119" bestFit="1" customWidth="1"/>
    <col min="10261" max="10502" width="9.140625" style="119"/>
    <col min="10503" max="10503" width="3.7109375" style="119" customWidth="1"/>
    <col min="10504" max="10504" width="7.42578125" style="119" customWidth="1"/>
    <col min="10505" max="10505" width="19.5703125" style="119" customWidth="1"/>
    <col min="10506" max="10509" width="11" style="119" customWidth="1"/>
    <col min="10510" max="10510" width="10" style="119" customWidth="1"/>
    <col min="10511" max="10511" width="9.140625" style="119"/>
    <col min="10512" max="10512" width="8.85546875" style="119" bestFit="1" customWidth="1"/>
    <col min="10513" max="10515" width="9.140625" style="119"/>
    <col min="10516" max="10516" width="8.85546875" style="119" bestFit="1" customWidth="1"/>
    <col min="10517" max="10758" width="9.140625" style="119"/>
    <col min="10759" max="10759" width="3.7109375" style="119" customWidth="1"/>
    <col min="10760" max="10760" width="7.42578125" style="119" customWidth="1"/>
    <col min="10761" max="10761" width="19.5703125" style="119" customWidth="1"/>
    <col min="10762" max="10765" width="11" style="119" customWidth="1"/>
    <col min="10766" max="10766" width="10" style="119" customWidth="1"/>
    <col min="10767" max="10767" width="9.140625" style="119"/>
    <col min="10768" max="10768" width="8.85546875" style="119" bestFit="1" customWidth="1"/>
    <col min="10769" max="10771" width="9.140625" style="119"/>
    <col min="10772" max="10772" width="8.85546875" style="119" bestFit="1" customWidth="1"/>
    <col min="10773" max="11014" width="9.140625" style="119"/>
    <col min="11015" max="11015" width="3.7109375" style="119" customWidth="1"/>
    <col min="11016" max="11016" width="7.42578125" style="119" customWidth="1"/>
    <col min="11017" max="11017" width="19.5703125" style="119" customWidth="1"/>
    <col min="11018" max="11021" width="11" style="119" customWidth="1"/>
    <col min="11022" max="11022" width="10" style="119" customWidth="1"/>
    <col min="11023" max="11023" width="9.140625" style="119"/>
    <col min="11024" max="11024" width="8.85546875" style="119" bestFit="1" customWidth="1"/>
    <col min="11025" max="11027" width="9.140625" style="119"/>
    <col min="11028" max="11028" width="8.85546875" style="119" bestFit="1" customWidth="1"/>
    <col min="11029" max="11270" width="9.140625" style="119"/>
    <col min="11271" max="11271" width="3.7109375" style="119" customWidth="1"/>
    <col min="11272" max="11272" width="7.42578125" style="119" customWidth="1"/>
    <col min="11273" max="11273" width="19.5703125" style="119" customWidth="1"/>
    <col min="11274" max="11277" width="11" style="119" customWidth="1"/>
    <col min="11278" max="11278" width="10" style="119" customWidth="1"/>
    <col min="11279" max="11279" width="9.140625" style="119"/>
    <col min="11280" max="11280" width="8.85546875" style="119" bestFit="1" customWidth="1"/>
    <col min="11281" max="11283" width="9.140625" style="119"/>
    <col min="11284" max="11284" width="8.85546875" style="119" bestFit="1" customWidth="1"/>
    <col min="11285" max="11526" width="9.140625" style="119"/>
    <col min="11527" max="11527" width="3.7109375" style="119" customWidth="1"/>
    <col min="11528" max="11528" width="7.42578125" style="119" customWidth="1"/>
    <col min="11529" max="11529" width="19.5703125" style="119" customWidth="1"/>
    <col min="11530" max="11533" width="11" style="119" customWidth="1"/>
    <col min="11534" max="11534" width="10" style="119" customWidth="1"/>
    <col min="11535" max="11535" width="9.140625" style="119"/>
    <col min="11536" max="11536" width="8.85546875" style="119" bestFit="1" customWidth="1"/>
    <col min="11537" max="11539" width="9.140625" style="119"/>
    <col min="11540" max="11540" width="8.85546875" style="119" bestFit="1" customWidth="1"/>
    <col min="11541" max="11782" width="9.140625" style="119"/>
    <col min="11783" max="11783" width="3.7109375" style="119" customWidth="1"/>
    <col min="11784" max="11784" width="7.42578125" style="119" customWidth="1"/>
    <col min="11785" max="11785" width="19.5703125" style="119" customWidth="1"/>
    <col min="11786" max="11789" width="11" style="119" customWidth="1"/>
    <col min="11790" max="11790" width="10" style="119" customWidth="1"/>
    <col min="11791" max="11791" width="9.140625" style="119"/>
    <col min="11792" max="11792" width="8.85546875" style="119" bestFit="1" customWidth="1"/>
    <col min="11793" max="11795" width="9.140625" style="119"/>
    <col min="11796" max="11796" width="8.85546875" style="119" bestFit="1" customWidth="1"/>
    <col min="11797" max="12038" width="9.140625" style="119"/>
    <col min="12039" max="12039" width="3.7109375" style="119" customWidth="1"/>
    <col min="12040" max="12040" width="7.42578125" style="119" customWidth="1"/>
    <col min="12041" max="12041" width="19.5703125" style="119" customWidth="1"/>
    <col min="12042" max="12045" width="11" style="119" customWidth="1"/>
    <col min="12046" max="12046" width="10" style="119" customWidth="1"/>
    <col min="12047" max="12047" width="9.140625" style="119"/>
    <col min="12048" max="12048" width="8.85546875" style="119" bestFit="1" customWidth="1"/>
    <col min="12049" max="12051" width="9.140625" style="119"/>
    <col min="12052" max="12052" width="8.85546875" style="119" bestFit="1" customWidth="1"/>
    <col min="12053" max="12294" width="9.140625" style="119"/>
    <col min="12295" max="12295" width="3.7109375" style="119" customWidth="1"/>
    <col min="12296" max="12296" width="7.42578125" style="119" customWidth="1"/>
    <col min="12297" max="12297" width="19.5703125" style="119" customWidth="1"/>
    <col min="12298" max="12301" width="11" style="119" customWidth="1"/>
    <col min="12302" max="12302" width="10" style="119" customWidth="1"/>
    <col min="12303" max="12303" width="9.140625" style="119"/>
    <col min="12304" max="12304" width="8.85546875" style="119" bestFit="1" customWidth="1"/>
    <col min="12305" max="12307" width="9.140625" style="119"/>
    <col min="12308" max="12308" width="8.85546875" style="119" bestFit="1" customWidth="1"/>
    <col min="12309" max="12550" width="9.140625" style="119"/>
    <col min="12551" max="12551" width="3.7109375" style="119" customWidth="1"/>
    <col min="12552" max="12552" width="7.42578125" style="119" customWidth="1"/>
    <col min="12553" max="12553" width="19.5703125" style="119" customWidth="1"/>
    <col min="12554" max="12557" width="11" style="119" customWidth="1"/>
    <col min="12558" max="12558" width="10" style="119" customWidth="1"/>
    <col min="12559" max="12559" width="9.140625" style="119"/>
    <col min="12560" max="12560" width="8.85546875" style="119" bestFit="1" customWidth="1"/>
    <col min="12561" max="12563" width="9.140625" style="119"/>
    <col min="12564" max="12564" width="8.85546875" style="119" bestFit="1" customWidth="1"/>
    <col min="12565" max="12806" width="9.140625" style="119"/>
    <col min="12807" max="12807" width="3.7109375" style="119" customWidth="1"/>
    <col min="12808" max="12808" width="7.42578125" style="119" customWidth="1"/>
    <col min="12809" max="12809" width="19.5703125" style="119" customWidth="1"/>
    <col min="12810" max="12813" width="11" style="119" customWidth="1"/>
    <col min="12814" max="12814" width="10" style="119" customWidth="1"/>
    <col min="12815" max="12815" width="9.140625" style="119"/>
    <col min="12816" max="12816" width="8.85546875" style="119" bestFit="1" customWidth="1"/>
    <col min="12817" max="12819" width="9.140625" style="119"/>
    <col min="12820" max="12820" width="8.85546875" style="119" bestFit="1" customWidth="1"/>
    <col min="12821" max="13062" width="9.140625" style="119"/>
    <col min="13063" max="13063" width="3.7109375" style="119" customWidth="1"/>
    <col min="13064" max="13064" width="7.42578125" style="119" customWidth="1"/>
    <col min="13065" max="13065" width="19.5703125" style="119" customWidth="1"/>
    <col min="13066" max="13069" width="11" style="119" customWidth="1"/>
    <col min="13070" max="13070" width="10" style="119" customWidth="1"/>
    <col min="13071" max="13071" width="9.140625" style="119"/>
    <col min="13072" max="13072" width="8.85546875" style="119" bestFit="1" customWidth="1"/>
    <col min="13073" max="13075" width="9.140625" style="119"/>
    <col min="13076" max="13076" width="8.85546875" style="119" bestFit="1" customWidth="1"/>
    <col min="13077" max="13318" width="9.140625" style="119"/>
    <col min="13319" max="13319" width="3.7109375" style="119" customWidth="1"/>
    <col min="13320" max="13320" width="7.42578125" style="119" customWidth="1"/>
    <col min="13321" max="13321" width="19.5703125" style="119" customWidth="1"/>
    <col min="13322" max="13325" width="11" style="119" customWidth="1"/>
    <col min="13326" max="13326" width="10" style="119" customWidth="1"/>
    <col min="13327" max="13327" width="9.140625" style="119"/>
    <col min="13328" max="13328" width="8.85546875" style="119" bestFit="1" customWidth="1"/>
    <col min="13329" max="13331" width="9.140625" style="119"/>
    <col min="13332" max="13332" width="8.85546875" style="119" bestFit="1" customWidth="1"/>
    <col min="13333" max="13574" width="9.140625" style="119"/>
    <col min="13575" max="13575" width="3.7109375" style="119" customWidth="1"/>
    <col min="13576" max="13576" width="7.42578125" style="119" customWidth="1"/>
    <col min="13577" max="13577" width="19.5703125" style="119" customWidth="1"/>
    <col min="13578" max="13581" width="11" style="119" customWidth="1"/>
    <col min="13582" max="13582" width="10" style="119" customWidth="1"/>
    <col min="13583" max="13583" width="9.140625" style="119"/>
    <col min="13584" max="13584" width="8.85546875" style="119" bestFit="1" customWidth="1"/>
    <col min="13585" max="13587" width="9.140625" style="119"/>
    <col min="13588" max="13588" width="8.85546875" style="119" bestFit="1" customWidth="1"/>
    <col min="13589" max="13830" width="9.140625" style="119"/>
    <col min="13831" max="13831" width="3.7109375" style="119" customWidth="1"/>
    <col min="13832" max="13832" width="7.42578125" style="119" customWidth="1"/>
    <col min="13833" max="13833" width="19.5703125" style="119" customWidth="1"/>
    <col min="13834" max="13837" width="11" style="119" customWidth="1"/>
    <col min="13838" max="13838" width="10" style="119" customWidth="1"/>
    <col min="13839" max="13839" width="9.140625" style="119"/>
    <col min="13840" max="13840" width="8.85546875" style="119" bestFit="1" customWidth="1"/>
    <col min="13841" max="13843" width="9.140625" style="119"/>
    <col min="13844" max="13844" width="8.85546875" style="119" bestFit="1" customWidth="1"/>
    <col min="13845" max="14086" width="9.140625" style="119"/>
    <col min="14087" max="14087" width="3.7109375" style="119" customWidth="1"/>
    <col min="14088" max="14088" width="7.42578125" style="119" customWidth="1"/>
    <col min="14089" max="14089" width="19.5703125" style="119" customWidth="1"/>
    <col min="14090" max="14093" width="11" style="119" customWidth="1"/>
    <col min="14094" max="14094" width="10" style="119" customWidth="1"/>
    <col min="14095" max="14095" width="9.140625" style="119"/>
    <col min="14096" max="14096" width="8.85546875" style="119" bestFit="1" customWidth="1"/>
    <col min="14097" max="14099" width="9.140625" style="119"/>
    <col min="14100" max="14100" width="8.85546875" style="119" bestFit="1" customWidth="1"/>
    <col min="14101" max="14342" width="9.140625" style="119"/>
    <col min="14343" max="14343" width="3.7109375" style="119" customWidth="1"/>
    <col min="14344" max="14344" width="7.42578125" style="119" customWidth="1"/>
    <col min="14345" max="14345" width="19.5703125" style="119" customWidth="1"/>
    <col min="14346" max="14349" width="11" style="119" customWidth="1"/>
    <col min="14350" max="14350" width="10" style="119" customWidth="1"/>
    <col min="14351" max="14351" width="9.140625" style="119"/>
    <col min="14352" max="14352" width="8.85546875" style="119" bestFit="1" customWidth="1"/>
    <col min="14353" max="14355" width="9.140625" style="119"/>
    <col min="14356" max="14356" width="8.85546875" style="119" bestFit="1" customWidth="1"/>
    <col min="14357" max="14598" width="9.140625" style="119"/>
    <col min="14599" max="14599" width="3.7109375" style="119" customWidth="1"/>
    <col min="14600" max="14600" width="7.42578125" style="119" customWidth="1"/>
    <col min="14601" max="14601" width="19.5703125" style="119" customWidth="1"/>
    <col min="14602" max="14605" width="11" style="119" customWidth="1"/>
    <col min="14606" max="14606" width="10" style="119" customWidth="1"/>
    <col min="14607" max="14607" width="9.140625" style="119"/>
    <col min="14608" max="14608" width="8.85546875" style="119" bestFit="1" customWidth="1"/>
    <col min="14609" max="14611" width="9.140625" style="119"/>
    <col min="14612" max="14612" width="8.85546875" style="119" bestFit="1" customWidth="1"/>
    <col min="14613" max="14854" width="9.140625" style="119"/>
    <col min="14855" max="14855" width="3.7109375" style="119" customWidth="1"/>
    <col min="14856" max="14856" width="7.42578125" style="119" customWidth="1"/>
    <col min="14857" max="14857" width="19.5703125" style="119" customWidth="1"/>
    <col min="14858" max="14861" width="11" style="119" customWidth="1"/>
    <col min="14862" max="14862" width="10" style="119" customWidth="1"/>
    <col min="14863" max="14863" width="9.140625" style="119"/>
    <col min="14864" max="14864" width="8.85546875" style="119" bestFit="1" customWidth="1"/>
    <col min="14865" max="14867" width="9.140625" style="119"/>
    <col min="14868" max="14868" width="8.85546875" style="119" bestFit="1" customWidth="1"/>
    <col min="14869" max="15110" width="9.140625" style="119"/>
    <col min="15111" max="15111" width="3.7109375" style="119" customWidth="1"/>
    <col min="15112" max="15112" width="7.42578125" style="119" customWidth="1"/>
    <col min="15113" max="15113" width="19.5703125" style="119" customWidth="1"/>
    <col min="15114" max="15117" width="11" style="119" customWidth="1"/>
    <col min="15118" max="15118" width="10" style="119" customWidth="1"/>
    <col min="15119" max="15119" width="9.140625" style="119"/>
    <col min="15120" max="15120" width="8.85546875" style="119" bestFit="1" customWidth="1"/>
    <col min="15121" max="15123" width="9.140625" style="119"/>
    <col min="15124" max="15124" width="8.85546875" style="119" bestFit="1" customWidth="1"/>
    <col min="15125" max="15366" width="9.140625" style="119"/>
    <col min="15367" max="15367" width="3.7109375" style="119" customWidth="1"/>
    <col min="15368" max="15368" width="7.42578125" style="119" customWidth="1"/>
    <col min="15369" max="15369" width="19.5703125" style="119" customWidth="1"/>
    <col min="15370" max="15373" width="11" style="119" customWidth="1"/>
    <col min="15374" max="15374" width="10" style="119" customWidth="1"/>
    <col min="15375" max="15375" width="9.140625" style="119"/>
    <col min="15376" max="15376" width="8.85546875" style="119" bestFit="1" customWidth="1"/>
    <col min="15377" max="15379" width="9.140625" style="119"/>
    <col min="15380" max="15380" width="8.85546875" style="119" bestFit="1" customWidth="1"/>
    <col min="15381" max="15622" width="9.140625" style="119"/>
    <col min="15623" max="15623" width="3.7109375" style="119" customWidth="1"/>
    <col min="15624" max="15624" width="7.42578125" style="119" customWidth="1"/>
    <col min="15625" max="15625" width="19.5703125" style="119" customWidth="1"/>
    <col min="15626" max="15629" width="11" style="119" customWidth="1"/>
    <col min="15630" max="15630" width="10" style="119" customWidth="1"/>
    <col min="15631" max="15631" width="9.140625" style="119"/>
    <col min="15632" max="15632" width="8.85546875" style="119" bestFit="1" customWidth="1"/>
    <col min="15633" max="15635" width="9.140625" style="119"/>
    <col min="15636" max="15636" width="8.85546875" style="119" bestFit="1" customWidth="1"/>
    <col min="15637" max="15878" width="9.140625" style="119"/>
    <col min="15879" max="15879" width="3.7109375" style="119" customWidth="1"/>
    <col min="15880" max="15880" width="7.42578125" style="119" customWidth="1"/>
    <col min="15881" max="15881" width="19.5703125" style="119" customWidth="1"/>
    <col min="15882" max="15885" width="11" style="119" customWidth="1"/>
    <col min="15886" max="15886" width="10" style="119" customWidth="1"/>
    <col min="15887" max="15887" width="9.140625" style="119"/>
    <col min="15888" max="15888" width="8.85546875" style="119" bestFit="1" customWidth="1"/>
    <col min="15889" max="15891" width="9.140625" style="119"/>
    <col min="15892" max="15892" width="8.85546875" style="119" bestFit="1" customWidth="1"/>
    <col min="15893" max="16134" width="9.140625" style="119"/>
    <col min="16135" max="16135" width="3.7109375" style="119" customWidth="1"/>
    <col min="16136" max="16136" width="7.42578125" style="119" customWidth="1"/>
    <col min="16137" max="16137" width="19.5703125" style="119" customWidth="1"/>
    <col min="16138" max="16141" width="11" style="119" customWidth="1"/>
    <col min="16142" max="16142" width="10" style="119" customWidth="1"/>
    <col min="16143" max="16143" width="9.140625" style="119"/>
    <col min="16144" max="16144" width="8.85546875" style="119" bestFit="1" customWidth="1"/>
    <col min="16145" max="16147" width="9.140625" style="119"/>
    <col min="16148" max="16148" width="8.85546875" style="119" bestFit="1" customWidth="1"/>
    <col min="16149" max="16384" width="9.140625" style="119"/>
  </cols>
  <sheetData>
    <row r="1" spans="1:17" ht="20.25">
      <c r="A1" s="118" t="s">
        <v>2313</v>
      </c>
      <c r="D1" s="120" t="s">
        <v>2362</v>
      </c>
    </row>
    <row r="2" spans="1:17" ht="18">
      <c r="A2" s="119" t="s">
        <v>2315</v>
      </c>
      <c r="D2" s="120"/>
    </row>
    <row r="3" spans="1:17" ht="18">
      <c r="A3" s="124" t="s">
        <v>2363</v>
      </c>
      <c r="D3" s="120"/>
      <c r="H3" s="221"/>
    </row>
    <row r="4" spans="1:17" ht="12.75">
      <c r="B4" s="119" t="s">
        <v>2364</v>
      </c>
      <c r="D4" s="260">
        <v>0.1</v>
      </c>
      <c r="E4" s="119" t="s">
        <v>2461</v>
      </c>
    </row>
    <row r="5" spans="1:17" s="124" customFormat="1" ht="12" customHeight="1">
      <c r="A5" s="217"/>
      <c r="B5" s="218" t="s">
        <v>2365</v>
      </c>
      <c r="D5" s="260">
        <f>'Vietnam Restaurant'!E6</f>
        <v>0.28000000000000003</v>
      </c>
      <c r="F5" s="220"/>
    </row>
    <row r="6" spans="1:17" ht="12.75">
      <c r="A6" s="121"/>
      <c r="B6" s="124" t="s">
        <v>2366</v>
      </c>
      <c r="C6" s="125"/>
      <c r="D6" s="260">
        <f>'Vietnam Restaurant'!E7</f>
        <v>0.25</v>
      </c>
      <c r="P6" s="124"/>
    </row>
    <row r="7" spans="1:17" ht="12.75">
      <c r="A7" s="121"/>
      <c r="B7" s="124"/>
      <c r="C7" s="125"/>
      <c r="D7" s="260"/>
      <c r="P7" s="124"/>
    </row>
    <row r="8" spans="1:17">
      <c r="A8" s="121" t="s">
        <v>2464</v>
      </c>
      <c r="B8" s="123"/>
      <c r="C8" s="125"/>
      <c r="D8" s="219"/>
      <c r="P8" s="124"/>
    </row>
    <row r="9" spans="1:17">
      <c r="A9" s="121"/>
      <c r="B9" s="123"/>
      <c r="C9" s="125"/>
      <c r="D9" s="219"/>
      <c r="P9" s="124"/>
    </row>
    <row r="10" spans="1:17" ht="19.5">
      <c r="A10" s="624">
        <v>2014</v>
      </c>
      <c r="B10" s="624"/>
      <c r="C10" s="624"/>
      <c r="D10" s="127" t="s">
        <v>2319</v>
      </c>
      <c r="E10" s="128" t="s">
        <v>2320</v>
      </c>
      <c r="F10" s="127" t="s">
        <v>2321</v>
      </c>
      <c r="G10" s="127" t="s">
        <v>2322</v>
      </c>
      <c r="H10" s="127" t="s">
        <v>2323</v>
      </c>
      <c r="I10" s="127" t="s">
        <v>2324</v>
      </c>
      <c r="J10" s="127" t="s">
        <v>2325</v>
      </c>
      <c r="K10" s="127" t="s">
        <v>2326</v>
      </c>
      <c r="L10" s="127" t="s">
        <v>2327</v>
      </c>
      <c r="M10" s="127" t="s">
        <v>2328</v>
      </c>
      <c r="N10" s="129" t="s">
        <v>2329</v>
      </c>
      <c r="O10" s="130" t="s">
        <v>2330</v>
      </c>
      <c r="P10" s="131"/>
    </row>
    <row r="11" spans="1:17">
      <c r="A11" s="621" t="s">
        <v>2331</v>
      </c>
      <c r="B11" s="622"/>
      <c r="C11" s="623"/>
      <c r="D11" s="132">
        <v>2604</v>
      </c>
      <c r="E11" s="133">
        <v>2352</v>
      </c>
      <c r="F11" s="133">
        <v>2604</v>
      </c>
      <c r="G11" s="133">
        <v>2520</v>
      </c>
      <c r="H11" s="133">
        <v>2604</v>
      </c>
      <c r="I11" s="133">
        <v>2520</v>
      </c>
      <c r="J11" s="133">
        <v>2604</v>
      </c>
      <c r="K11" s="133">
        <v>2604</v>
      </c>
      <c r="L11" s="133">
        <v>2520</v>
      </c>
      <c r="M11" s="133">
        <v>2604</v>
      </c>
      <c r="N11" s="133">
        <v>2520</v>
      </c>
      <c r="O11" s="134">
        <v>2604</v>
      </c>
      <c r="P11" s="135">
        <f>SUM(D11:O11)/12</f>
        <v>2555</v>
      </c>
      <c r="Q11" s="136"/>
    </row>
    <row r="12" spans="1:17">
      <c r="A12" s="621" t="s">
        <v>2332</v>
      </c>
      <c r="B12" s="622"/>
      <c r="C12" s="623"/>
      <c r="D12" s="132">
        <v>2165</v>
      </c>
      <c r="E12" s="132">
        <v>2073</v>
      </c>
      <c r="F12" s="132">
        <v>2211</v>
      </c>
      <c r="G12" s="132">
        <v>1842</v>
      </c>
      <c r="H12" s="132">
        <v>1888</v>
      </c>
      <c r="I12" s="132">
        <v>1957</v>
      </c>
      <c r="J12" s="132">
        <v>2211</v>
      </c>
      <c r="K12" s="132">
        <v>2119</v>
      </c>
      <c r="L12" s="132">
        <v>1497</v>
      </c>
      <c r="M12" s="132">
        <v>1727</v>
      </c>
      <c r="N12" s="132">
        <v>1497</v>
      </c>
      <c r="O12" s="137">
        <v>1852</v>
      </c>
      <c r="P12" s="135">
        <f>SUM(D12:O12)/12</f>
        <v>1919.9166666666667</v>
      </c>
      <c r="Q12" s="138"/>
    </row>
    <row r="13" spans="1:17">
      <c r="A13" s="621" t="s">
        <v>2333</v>
      </c>
      <c r="B13" s="622"/>
      <c r="C13" s="623"/>
      <c r="D13" s="132">
        <v>5618</v>
      </c>
      <c r="E13" s="132">
        <v>5183</v>
      </c>
      <c r="F13" s="132">
        <v>5528</v>
      </c>
      <c r="G13" s="132">
        <v>4246</v>
      </c>
      <c r="H13" s="132">
        <v>4597</v>
      </c>
      <c r="I13" s="132">
        <v>5118</v>
      </c>
      <c r="J13" s="132">
        <v>5760</v>
      </c>
      <c r="K13" s="132">
        <v>5393</v>
      </c>
      <c r="L13" s="132">
        <v>3353</v>
      </c>
      <c r="M13" s="132">
        <v>4119</v>
      </c>
      <c r="N13" s="132">
        <v>3248</v>
      </c>
      <c r="O13" s="132">
        <v>4408</v>
      </c>
      <c r="P13" s="135">
        <f>SUM(D13:O13)/12</f>
        <v>4714.25</v>
      </c>
      <c r="Q13" s="138"/>
    </row>
    <row r="14" spans="1:17">
      <c r="A14" s="621" t="s">
        <v>2334</v>
      </c>
      <c r="B14" s="622"/>
      <c r="C14" s="623"/>
      <c r="D14" s="139">
        <f>D12/D11</f>
        <v>0.83141321044546856</v>
      </c>
      <c r="E14" s="139">
        <f>E12/E11</f>
        <v>0.88137755102040816</v>
      </c>
      <c r="F14" s="139">
        <f t="shared" ref="F14:O14" si="0">F12/F11</f>
        <v>0.84907834101382484</v>
      </c>
      <c r="G14" s="139">
        <f t="shared" si="0"/>
        <v>0.73095238095238091</v>
      </c>
      <c r="H14" s="139">
        <f t="shared" si="0"/>
        <v>0.7250384024577573</v>
      </c>
      <c r="I14" s="139">
        <f t="shared" si="0"/>
        <v>0.7765873015873016</v>
      </c>
      <c r="J14" s="139">
        <f t="shared" si="0"/>
        <v>0.84907834101382484</v>
      </c>
      <c r="K14" s="139">
        <f t="shared" si="0"/>
        <v>0.81374807987711217</v>
      </c>
      <c r="L14" s="139">
        <f t="shared" si="0"/>
        <v>0.59404761904761905</v>
      </c>
      <c r="M14" s="139">
        <f t="shared" si="0"/>
        <v>0.66321044546850993</v>
      </c>
      <c r="N14" s="139">
        <f t="shared" si="0"/>
        <v>0.59404761904761905</v>
      </c>
      <c r="O14" s="140">
        <f t="shared" si="0"/>
        <v>0.71121351766513052</v>
      </c>
      <c r="P14" s="141">
        <f>SUM(D14:O14)/12</f>
        <v>0.7516494007997464</v>
      </c>
      <c r="Q14" s="138"/>
    </row>
    <row r="15" spans="1:17">
      <c r="A15" s="621" t="s">
        <v>2387</v>
      </c>
      <c r="B15" s="622"/>
      <c r="C15" s="623"/>
      <c r="D15" s="139">
        <f>D14-D57</f>
        <v>0.25537634408602161</v>
      </c>
      <c r="E15" s="139">
        <f t="shared" ref="E15:O15" si="1">E14-E57</f>
        <v>0.34065202056181809</v>
      </c>
      <c r="F15" s="139">
        <f t="shared" si="1"/>
        <v>0.20561353049565001</v>
      </c>
      <c r="G15" s="139">
        <f t="shared" si="1"/>
        <v>0.14173482370047252</v>
      </c>
      <c r="H15" s="139">
        <f t="shared" si="1"/>
        <v>0.28913504757933312</v>
      </c>
      <c r="I15" s="139">
        <f t="shared" si="1"/>
        <v>0.19403203863941232</v>
      </c>
      <c r="J15" s="139">
        <f t="shared" si="1"/>
        <v>0.11947784741518219</v>
      </c>
      <c r="K15" s="139">
        <f t="shared" si="1"/>
        <v>1.5360983102918668E-2</v>
      </c>
      <c r="L15" s="139">
        <f t="shared" si="1"/>
        <v>9.5238095238095233E-2</v>
      </c>
      <c r="M15" s="139">
        <f t="shared" si="1"/>
        <v>5.5683563748079812E-2</v>
      </c>
      <c r="N15" s="139">
        <f t="shared" si="1"/>
        <v>8.1746031746031789E-2</v>
      </c>
      <c r="O15" s="139">
        <f t="shared" si="1"/>
        <v>0.17127496159754219</v>
      </c>
      <c r="P15" s="141"/>
      <c r="Q15" s="138"/>
    </row>
    <row r="16" spans="1:17">
      <c r="A16" s="261"/>
      <c r="B16" s="262"/>
      <c r="C16" s="263"/>
      <c r="D16" s="139"/>
      <c r="E16" s="266"/>
      <c r="F16" s="266"/>
      <c r="G16" s="266"/>
      <c r="H16" s="266"/>
      <c r="I16" s="266"/>
      <c r="J16" s="266"/>
      <c r="K16" s="266"/>
      <c r="L16" s="266"/>
      <c r="M16" s="266"/>
      <c r="N16" s="266"/>
      <c r="O16" s="266"/>
      <c r="P16" s="141"/>
      <c r="Q16" s="138"/>
    </row>
    <row r="17" spans="1:17">
      <c r="A17" s="148" t="s">
        <v>2378</v>
      </c>
      <c r="B17" s="143"/>
      <c r="C17" s="144"/>
      <c r="D17" s="145"/>
      <c r="E17" s="146"/>
      <c r="F17" s="146"/>
      <c r="G17" s="146"/>
      <c r="H17" s="146"/>
      <c r="I17" s="146"/>
      <c r="J17" s="146"/>
      <c r="K17" s="146"/>
      <c r="L17" s="146"/>
      <c r="M17" s="146"/>
      <c r="N17" s="146"/>
      <c r="O17" s="147"/>
      <c r="P17" s="141"/>
      <c r="Q17" s="138"/>
    </row>
    <row r="18" spans="1:17">
      <c r="A18" s="124"/>
      <c r="B18" s="124" t="s">
        <v>2335</v>
      </c>
      <c r="C18" s="149"/>
      <c r="D18" s="150">
        <f>D60</f>
        <v>0</v>
      </c>
      <c r="E18" s="150">
        <f t="shared" ref="E18:O18" si="2">E60</f>
        <v>0</v>
      </c>
      <c r="F18" s="150">
        <f t="shared" si="2"/>
        <v>0</v>
      </c>
      <c r="G18" s="150">
        <f t="shared" si="2"/>
        <v>0</v>
      </c>
      <c r="H18" s="150">
        <f t="shared" si="2"/>
        <v>0</v>
      </c>
      <c r="I18" s="150">
        <f t="shared" si="2"/>
        <v>0</v>
      </c>
      <c r="J18" s="150">
        <f t="shared" si="2"/>
        <v>0</v>
      </c>
      <c r="K18" s="150">
        <f t="shared" si="2"/>
        <v>0</v>
      </c>
      <c r="L18" s="150">
        <f t="shared" si="2"/>
        <v>0</v>
      </c>
      <c r="M18" s="150">
        <f t="shared" si="2"/>
        <v>0</v>
      </c>
      <c r="N18" s="150">
        <f t="shared" si="2"/>
        <v>0</v>
      </c>
      <c r="O18" s="150">
        <f t="shared" si="2"/>
        <v>0</v>
      </c>
      <c r="P18" s="151" t="s">
        <v>2336</v>
      </c>
    </row>
    <row r="19" spans="1:17">
      <c r="A19" s="124"/>
      <c r="B19" s="124" t="s">
        <v>2337</v>
      </c>
      <c r="C19" s="149"/>
      <c r="D19" s="150">
        <f>D61+$D$4</f>
        <v>0.25593400745077166</v>
      </c>
      <c r="E19" s="150">
        <f t="shared" ref="E19:O19" si="3">E61+$D$4</f>
        <v>0.22290502793296091</v>
      </c>
      <c r="F19" s="150">
        <f t="shared" si="3"/>
        <v>0.25483563601715103</v>
      </c>
      <c r="G19" s="150">
        <f t="shared" si="3"/>
        <v>0.29946650859513935</v>
      </c>
      <c r="H19" s="150">
        <f t="shared" si="3"/>
        <v>0.36325151191746707</v>
      </c>
      <c r="I19" s="150">
        <f t="shared" si="3"/>
        <v>0.23980432543769312</v>
      </c>
      <c r="J19" s="150">
        <f t="shared" si="3"/>
        <v>0.21889382317319339</v>
      </c>
      <c r="K19" s="150">
        <f t="shared" si="3"/>
        <v>0.22066365007541477</v>
      </c>
      <c r="L19" s="150">
        <f t="shared" si="3"/>
        <v>0.29268635724331926</v>
      </c>
      <c r="M19" s="150">
        <f t="shared" si="3"/>
        <v>0.28483540205072855</v>
      </c>
      <c r="N19" s="150">
        <f t="shared" si="3"/>
        <v>0.22011683096020446</v>
      </c>
      <c r="O19" s="150">
        <f t="shared" si="3"/>
        <v>0.26729559748427673</v>
      </c>
      <c r="P19" s="288" t="s">
        <v>2398</v>
      </c>
    </row>
    <row r="20" spans="1:17">
      <c r="A20" s="124"/>
      <c r="B20" s="124" t="s">
        <v>2339</v>
      </c>
      <c r="C20" s="149"/>
      <c r="D20" s="150">
        <f t="shared" ref="D20:O20" si="4">D62</f>
        <v>0.20835550824906865</v>
      </c>
      <c r="E20" s="150">
        <f t="shared" si="4"/>
        <v>0.11142147734326505</v>
      </c>
      <c r="F20" s="150">
        <f t="shared" si="4"/>
        <v>0.1095759885659838</v>
      </c>
      <c r="G20" s="150">
        <f t="shared" si="4"/>
        <v>6.2240663900414939E-2</v>
      </c>
      <c r="H20" s="150">
        <f t="shared" si="4"/>
        <v>7.4706510138740662E-2</v>
      </c>
      <c r="I20" s="150">
        <f t="shared" si="4"/>
        <v>4.5056642636457263E-2</v>
      </c>
      <c r="J20" s="150">
        <f t="shared" si="4"/>
        <v>3.7343560758982638E-2</v>
      </c>
      <c r="K20" s="150">
        <f t="shared" si="4"/>
        <v>5.165912518853695E-2</v>
      </c>
      <c r="L20" s="150">
        <f t="shared" si="4"/>
        <v>0.10443037974683544</v>
      </c>
      <c r="M20" s="150">
        <f t="shared" si="4"/>
        <v>0.12520237452779276</v>
      </c>
      <c r="N20" s="150">
        <f t="shared" si="4"/>
        <v>7.4114640379700628E-2</v>
      </c>
      <c r="O20" s="150">
        <f t="shared" si="4"/>
        <v>8.6477987421383642E-2</v>
      </c>
      <c r="P20" s="141" t="s">
        <v>2338</v>
      </c>
    </row>
    <row r="21" spans="1:17">
      <c r="A21" s="152"/>
      <c r="B21" s="124"/>
      <c r="C21" s="149"/>
      <c r="D21" s="150"/>
      <c r="E21" s="153"/>
      <c r="F21" s="153"/>
      <c r="G21" s="153"/>
      <c r="H21" s="153"/>
      <c r="I21" s="153"/>
      <c r="J21" s="153"/>
      <c r="K21" s="153"/>
      <c r="L21" s="153"/>
      <c r="M21" s="153"/>
      <c r="N21" s="153"/>
      <c r="O21" s="154"/>
      <c r="P21" s="141"/>
    </row>
    <row r="22" spans="1:17">
      <c r="A22" s="155" t="s">
        <v>2340</v>
      </c>
      <c r="C22" s="156"/>
      <c r="D22" s="157"/>
      <c r="E22" s="158"/>
      <c r="F22" s="158"/>
      <c r="G22" s="158"/>
      <c r="H22" s="158"/>
      <c r="I22" s="158"/>
      <c r="J22" s="158"/>
      <c r="K22" s="158"/>
      <c r="L22" s="158"/>
      <c r="M22" s="158"/>
      <c r="N22" s="159"/>
      <c r="O22" s="160"/>
      <c r="P22" s="161">
        <f>SUM(D22:O22)/12</f>
        <v>0</v>
      </c>
    </row>
    <row r="23" spans="1:17">
      <c r="A23" s="152"/>
      <c r="B23" s="155"/>
      <c r="C23" s="156" t="s">
        <v>2341</v>
      </c>
      <c r="D23" s="162">
        <f t="shared" ref="D23:O23" si="5">D18*D13</f>
        <v>0</v>
      </c>
      <c r="E23" s="162">
        <f t="shared" si="5"/>
        <v>0</v>
      </c>
      <c r="F23" s="162">
        <f t="shared" si="5"/>
        <v>0</v>
      </c>
      <c r="G23" s="162">
        <f t="shared" si="5"/>
        <v>0</v>
      </c>
      <c r="H23" s="162">
        <f t="shared" si="5"/>
        <v>0</v>
      </c>
      <c r="I23" s="162">
        <f t="shared" si="5"/>
        <v>0</v>
      </c>
      <c r="J23" s="162">
        <f t="shared" si="5"/>
        <v>0</v>
      </c>
      <c r="K23" s="162">
        <f t="shared" si="5"/>
        <v>0</v>
      </c>
      <c r="L23" s="162">
        <f t="shared" si="5"/>
        <v>0</v>
      </c>
      <c r="M23" s="162">
        <f t="shared" si="5"/>
        <v>0</v>
      </c>
      <c r="N23" s="162">
        <f t="shared" si="5"/>
        <v>0</v>
      </c>
      <c r="O23" s="162">
        <f t="shared" si="5"/>
        <v>0</v>
      </c>
      <c r="P23" s="161"/>
    </row>
    <row r="24" spans="1:17">
      <c r="A24" s="152"/>
      <c r="B24" s="155"/>
      <c r="C24" s="156" t="s">
        <v>2342</v>
      </c>
      <c r="D24" s="162">
        <f t="shared" ref="D24:N24" si="6">D19*D13</f>
        <v>1437.8372538584351</v>
      </c>
      <c r="E24" s="162">
        <f t="shared" si="6"/>
        <v>1155.3167597765364</v>
      </c>
      <c r="F24" s="162">
        <f t="shared" si="6"/>
        <v>1408.7313959028108</v>
      </c>
      <c r="G24" s="162">
        <f t="shared" si="6"/>
        <v>1271.5347954949616</v>
      </c>
      <c r="H24" s="162">
        <f t="shared" si="6"/>
        <v>1669.867200284596</v>
      </c>
      <c r="I24" s="162">
        <f t="shared" si="6"/>
        <v>1227.3185375901135</v>
      </c>
      <c r="J24" s="162">
        <f t="shared" si="6"/>
        <v>1260.828421477594</v>
      </c>
      <c r="K24" s="162">
        <f t="shared" si="6"/>
        <v>1190.0390648567118</v>
      </c>
      <c r="L24" s="162">
        <f t="shared" si="6"/>
        <v>981.37735583684946</v>
      </c>
      <c r="M24" s="162">
        <f t="shared" si="6"/>
        <v>1173.237021046951</v>
      </c>
      <c r="N24" s="162">
        <f t="shared" si="6"/>
        <v>714.93946695874411</v>
      </c>
      <c r="O24" s="162">
        <f>O19*O13</f>
        <v>1178.2389937106918</v>
      </c>
      <c r="P24" s="161" t="s">
        <v>2367</v>
      </c>
    </row>
    <row r="25" spans="1:17">
      <c r="A25" s="152"/>
      <c r="B25" s="155"/>
      <c r="C25" s="156" t="s">
        <v>2343</v>
      </c>
      <c r="D25" s="162">
        <f t="shared" ref="D25:O25" si="7">D20*D13</f>
        <v>1170.5412453432677</v>
      </c>
      <c r="E25" s="162">
        <f t="shared" si="7"/>
        <v>577.49751707014275</v>
      </c>
      <c r="F25" s="162">
        <f t="shared" si="7"/>
        <v>605.7360647927585</v>
      </c>
      <c r="G25" s="162">
        <f t="shared" si="7"/>
        <v>264.27385892116183</v>
      </c>
      <c r="H25" s="162">
        <f t="shared" si="7"/>
        <v>343.42582710779084</v>
      </c>
      <c r="I25" s="162">
        <f t="shared" si="7"/>
        <v>230.59989701338827</v>
      </c>
      <c r="J25" s="162">
        <f t="shared" si="7"/>
        <v>215.09890997174</v>
      </c>
      <c r="K25" s="162">
        <f t="shared" si="7"/>
        <v>278.59766214177978</v>
      </c>
      <c r="L25" s="162">
        <f t="shared" si="7"/>
        <v>350.15506329113924</v>
      </c>
      <c r="M25" s="162">
        <f t="shared" si="7"/>
        <v>515.70858067997835</v>
      </c>
      <c r="N25" s="162">
        <f t="shared" si="7"/>
        <v>240.72435195326764</v>
      </c>
      <c r="O25" s="162">
        <f t="shared" si="7"/>
        <v>381.19496855345909</v>
      </c>
      <c r="P25" s="161"/>
    </row>
    <row r="26" spans="1:17" s="121" customFormat="1">
      <c r="A26" s="164" t="s">
        <v>2344</v>
      </c>
      <c r="C26" s="156" t="s">
        <v>2345</v>
      </c>
      <c r="D26" s="165"/>
      <c r="E26" s="165"/>
      <c r="F26" s="165"/>
      <c r="G26" s="165"/>
      <c r="H26" s="165"/>
      <c r="I26" s="165"/>
      <c r="J26" s="165"/>
      <c r="K26" s="165"/>
      <c r="L26" s="165"/>
      <c r="M26" s="165"/>
      <c r="N26" s="165"/>
      <c r="O26" s="165"/>
      <c r="P26" s="166"/>
    </row>
    <row r="27" spans="1:17" ht="12.75">
      <c r="A27" s="155"/>
      <c r="C27" s="156" t="s">
        <v>2341</v>
      </c>
      <c r="D27" s="167"/>
      <c r="E27" s="167"/>
      <c r="F27" s="167"/>
      <c r="G27" s="167"/>
      <c r="H27" s="167"/>
      <c r="I27" s="167"/>
      <c r="J27" s="167"/>
      <c r="K27" s="167"/>
      <c r="L27" s="167"/>
      <c r="M27" s="167"/>
      <c r="N27" s="167"/>
      <c r="O27" s="167"/>
      <c r="P27" s="161"/>
    </row>
    <row r="28" spans="1:17" ht="12.75">
      <c r="A28" s="152"/>
      <c r="B28" s="155"/>
      <c r="C28" s="156" t="s">
        <v>2342</v>
      </c>
      <c r="D28" s="167">
        <f t="shared" ref="D28:O28" si="8">D24*D78</f>
        <v>124419541.75538145</v>
      </c>
      <c r="E28" s="167">
        <f t="shared" si="8"/>
        <v>49141588.012421705</v>
      </c>
      <c r="F28" s="167">
        <f t="shared" si="8"/>
        <v>48551385.740022719</v>
      </c>
      <c r="G28" s="167">
        <f t="shared" si="8"/>
        <v>47851651.954681866</v>
      </c>
      <c r="H28" s="167">
        <f t="shared" si="8"/>
        <v>104382496.05887103</v>
      </c>
      <c r="I28" s="167">
        <f t="shared" si="8"/>
        <v>33803019.626289472</v>
      </c>
      <c r="J28" s="167">
        <f t="shared" si="8"/>
        <v>68991075.597911656</v>
      </c>
      <c r="K28" s="167">
        <f t="shared" si="8"/>
        <v>66617987.071930371</v>
      </c>
      <c r="L28" s="167">
        <f t="shared" si="8"/>
        <v>127976155.92098616</v>
      </c>
      <c r="M28" s="167">
        <f t="shared" si="8"/>
        <v>83579911.857220769</v>
      </c>
      <c r="N28" s="167">
        <f t="shared" si="8"/>
        <v>40947125.762624972</v>
      </c>
      <c r="O28" s="167">
        <f t="shared" si="8"/>
        <v>75300988.319856241</v>
      </c>
      <c r="P28" s="161"/>
    </row>
    <row r="29" spans="1:17" ht="12.75">
      <c r="A29" s="152"/>
      <c r="B29" s="155"/>
      <c r="C29" s="156" t="s">
        <v>2343</v>
      </c>
      <c r="D29" s="167">
        <f t="shared" ref="D29:O29" si="9">D25*D79</f>
        <v>152706448.85577437</v>
      </c>
      <c r="E29" s="167">
        <f t="shared" si="9"/>
        <v>40215649.837988831</v>
      </c>
      <c r="F29" s="167">
        <f t="shared" si="9"/>
        <v>22959767.127203435</v>
      </c>
      <c r="G29" s="167">
        <f t="shared" si="9"/>
        <v>11500946.650859514</v>
      </c>
      <c r="H29" s="167">
        <f t="shared" si="9"/>
        <v>14469674.848808255</v>
      </c>
      <c r="I29" s="167">
        <f t="shared" si="9"/>
        <v>8873484.0370751806</v>
      </c>
      <c r="J29" s="167">
        <f t="shared" si="9"/>
        <v>5254226.8873637458</v>
      </c>
      <c r="K29" s="167">
        <f t="shared" si="9"/>
        <v>9522235.2494343892</v>
      </c>
      <c r="L29" s="167">
        <f t="shared" si="9"/>
        <v>8291719.0576652605</v>
      </c>
      <c r="M29" s="167">
        <f t="shared" si="9"/>
        <v>9098255.261737721</v>
      </c>
      <c r="N29" s="167">
        <f t="shared" si="9"/>
        <v>4487196.7871485949</v>
      </c>
      <c r="O29" s="167">
        <f t="shared" si="9"/>
        <v>24950943.396226414</v>
      </c>
      <c r="P29" s="161"/>
    </row>
    <row r="30" spans="1:17" ht="12.75">
      <c r="A30" s="164" t="s">
        <v>2346</v>
      </c>
      <c r="B30" s="155"/>
      <c r="C30" s="156" t="s">
        <v>2341</v>
      </c>
      <c r="D30" s="167">
        <f t="shared" ref="D30:O30" si="10">D23*D80</f>
        <v>0</v>
      </c>
      <c r="E30" s="167">
        <f t="shared" si="10"/>
        <v>0</v>
      </c>
      <c r="F30" s="167">
        <f t="shared" si="10"/>
        <v>0</v>
      </c>
      <c r="G30" s="167">
        <f t="shared" si="10"/>
        <v>0</v>
      </c>
      <c r="H30" s="167">
        <f t="shared" si="10"/>
        <v>0</v>
      </c>
      <c r="I30" s="167">
        <f t="shared" si="10"/>
        <v>0</v>
      </c>
      <c r="J30" s="167">
        <f t="shared" si="10"/>
        <v>0</v>
      </c>
      <c r="K30" s="167">
        <f t="shared" si="10"/>
        <v>0</v>
      </c>
      <c r="L30" s="167">
        <f t="shared" si="10"/>
        <v>0</v>
      </c>
      <c r="M30" s="167">
        <f t="shared" si="10"/>
        <v>0</v>
      </c>
      <c r="N30" s="167">
        <f t="shared" si="10"/>
        <v>0</v>
      </c>
      <c r="O30" s="167">
        <f t="shared" si="10"/>
        <v>0</v>
      </c>
    </row>
    <row r="31" spans="1:17" ht="12.75">
      <c r="A31" s="152"/>
      <c r="B31" s="155"/>
      <c r="C31" s="156" t="s">
        <v>2342</v>
      </c>
      <c r="D31" s="167">
        <f t="shared" ref="D31:O31" si="11">D24*D81</f>
        <v>243963686.54247499</v>
      </c>
      <c r="E31" s="167">
        <f t="shared" si="11"/>
        <v>210369942.49203488</v>
      </c>
      <c r="F31" s="167">
        <f t="shared" si="11"/>
        <v>232879337.60785723</v>
      </c>
      <c r="G31" s="167">
        <f t="shared" si="11"/>
        <v>213141350.73167682</v>
      </c>
      <c r="H31" s="167">
        <f t="shared" si="11"/>
        <v>332813559.32591075</v>
      </c>
      <c r="I31" s="167">
        <f t="shared" si="11"/>
        <v>217845650.03954464</v>
      </c>
      <c r="J31" s="167">
        <f t="shared" si="11"/>
        <v>207047720.56125185</v>
      </c>
      <c r="K31" s="167">
        <f t="shared" si="11"/>
        <v>198074668.72966248</v>
      </c>
      <c r="L31" s="167">
        <f t="shared" si="11"/>
        <v>165113158.45036802</v>
      </c>
      <c r="M31" s="167">
        <f t="shared" si="11"/>
        <v>192292691.37220761</v>
      </c>
      <c r="N31" s="167">
        <f t="shared" si="11"/>
        <v>120633539.90662846</v>
      </c>
      <c r="O31" s="167">
        <f t="shared" si="11"/>
        <v>219258760.1078167</v>
      </c>
      <c r="P31" s="161"/>
    </row>
    <row r="32" spans="1:17" ht="12.75">
      <c r="A32" s="152"/>
      <c r="B32" s="155"/>
      <c r="C32" s="156" t="s">
        <v>2343</v>
      </c>
      <c r="D32" s="167">
        <f t="shared" ref="D32:I32" si="12">D25*D82</f>
        <v>355011854.70995212</v>
      </c>
      <c r="E32" s="167">
        <f t="shared" si="12"/>
        <v>148944625.44661701</v>
      </c>
      <c r="F32" s="167">
        <f t="shared" si="12"/>
        <v>159346772.74892807</v>
      </c>
      <c r="G32" s="167">
        <f t="shared" si="12"/>
        <v>66060914.048606999</v>
      </c>
      <c r="H32" s="167">
        <f t="shared" si="12"/>
        <v>74022983.991462111</v>
      </c>
      <c r="I32" s="167">
        <f t="shared" si="12"/>
        <v>48938569.001029864</v>
      </c>
      <c r="J32" s="167">
        <f>(J25*J82)+200000000</f>
        <v>245950940.65401697</v>
      </c>
      <c r="K32" s="167">
        <f t="shared" ref="K32:O32" si="13">(K25*K82)+200000000</f>
        <v>265377915.50829563</v>
      </c>
      <c r="L32" s="167">
        <f t="shared" si="13"/>
        <v>280256247.89029539</v>
      </c>
      <c r="M32" s="167">
        <f t="shared" si="13"/>
        <v>322678624.39287639</v>
      </c>
      <c r="N32" s="167">
        <f t="shared" si="13"/>
        <v>246018243.87294632</v>
      </c>
      <c r="O32" s="167">
        <f t="shared" si="13"/>
        <v>313665408.80503142</v>
      </c>
      <c r="P32" s="161"/>
    </row>
    <row r="33" spans="1:16" s="171" customFormat="1" ht="12.75">
      <c r="A33" s="168"/>
      <c r="B33" s="123"/>
      <c r="C33" s="169" t="s">
        <v>2448</v>
      </c>
      <c r="D33" s="167">
        <v>3000000</v>
      </c>
      <c r="E33" s="167">
        <v>3000000</v>
      </c>
      <c r="F33" s="167">
        <v>3000000</v>
      </c>
      <c r="G33" s="167">
        <v>3000000</v>
      </c>
      <c r="H33" s="167">
        <v>18000000</v>
      </c>
      <c r="I33" s="167">
        <v>23000000</v>
      </c>
      <c r="J33" s="167">
        <v>23000000</v>
      </c>
      <c r="K33" s="167">
        <v>23000000</v>
      </c>
      <c r="L33" s="167">
        <v>23000000</v>
      </c>
      <c r="M33" s="167">
        <v>23000000</v>
      </c>
      <c r="N33" s="167">
        <v>23000000</v>
      </c>
      <c r="O33" s="167">
        <v>23000000</v>
      </c>
      <c r="P33" s="170"/>
    </row>
    <row r="34" spans="1:16" ht="12.75">
      <c r="A34" s="152"/>
      <c r="B34" s="155"/>
      <c r="C34" s="156"/>
      <c r="D34" s="172"/>
      <c r="E34" s="173"/>
      <c r="F34" s="174"/>
      <c r="G34" s="173"/>
      <c r="H34" s="174"/>
      <c r="I34" s="173"/>
      <c r="J34" s="173"/>
      <c r="K34" s="173"/>
      <c r="L34" s="173"/>
      <c r="M34" s="175"/>
      <c r="N34" s="176"/>
      <c r="O34" s="176"/>
      <c r="P34" s="161"/>
    </row>
    <row r="35" spans="1:16">
      <c r="A35" s="152"/>
      <c r="B35" s="123" t="s">
        <v>1907</v>
      </c>
      <c r="C35" s="156"/>
      <c r="D35" s="177">
        <f>D26</f>
        <v>0</v>
      </c>
      <c r="E35" s="177">
        <f t="shared" ref="E35:O35" si="14">E26</f>
        <v>0</v>
      </c>
      <c r="F35" s="177">
        <f t="shared" si="14"/>
        <v>0</v>
      </c>
      <c r="G35" s="177">
        <f t="shared" si="14"/>
        <v>0</v>
      </c>
      <c r="H35" s="177">
        <f t="shared" si="14"/>
        <v>0</v>
      </c>
      <c r="I35" s="177">
        <f t="shared" si="14"/>
        <v>0</v>
      </c>
      <c r="J35" s="177">
        <f t="shared" si="14"/>
        <v>0</v>
      </c>
      <c r="K35" s="177">
        <f t="shared" si="14"/>
        <v>0</v>
      </c>
      <c r="L35" s="177">
        <f t="shared" si="14"/>
        <v>0</v>
      </c>
      <c r="M35" s="177">
        <f t="shared" si="14"/>
        <v>0</v>
      </c>
      <c r="N35" s="177">
        <f t="shared" si="14"/>
        <v>0</v>
      </c>
      <c r="O35" s="177">
        <f t="shared" si="14"/>
        <v>0</v>
      </c>
      <c r="P35" s="161"/>
    </row>
    <row r="36" spans="1:16" s="121" customFormat="1">
      <c r="A36" s="164"/>
      <c r="B36" s="123" t="s">
        <v>1904</v>
      </c>
      <c r="C36" s="178"/>
      <c r="D36" s="179">
        <f>SUM(D27:D29)</f>
        <v>277125990.61115581</v>
      </c>
      <c r="E36" s="179">
        <f t="shared" ref="E36:O36" si="15">SUM(E27:E29)</f>
        <v>89357237.850410536</v>
      </c>
      <c r="F36" s="179">
        <f t="shared" si="15"/>
        <v>71511152.867226154</v>
      </c>
      <c r="G36" s="179">
        <f t="shared" si="15"/>
        <v>59352598.605541378</v>
      </c>
      <c r="H36" s="179">
        <f t="shared" si="15"/>
        <v>118852170.90767929</v>
      </c>
      <c r="I36" s="179">
        <f t="shared" si="15"/>
        <v>42676503.663364649</v>
      </c>
      <c r="J36" s="179">
        <f t="shared" si="15"/>
        <v>74245302.485275403</v>
      </c>
      <c r="K36" s="179">
        <f t="shared" si="15"/>
        <v>76140222.32136476</v>
      </c>
      <c r="L36" s="179">
        <f t="shared" si="15"/>
        <v>136267874.97865143</v>
      </c>
      <c r="M36" s="179">
        <f t="shared" si="15"/>
        <v>92678167.118958488</v>
      </c>
      <c r="N36" s="179">
        <f t="shared" si="15"/>
        <v>45434322.549773566</v>
      </c>
      <c r="O36" s="179">
        <f t="shared" si="15"/>
        <v>100251931.71608266</v>
      </c>
      <c r="P36" s="166"/>
    </row>
    <row r="37" spans="1:16">
      <c r="B37" s="123" t="s">
        <v>1909</v>
      </c>
      <c r="D37" s="180">
        <f t="shared" ref="D37:O37" si="16">SUM(D30:D32)</f>
        <v>598975541.2524271</v>
      </c>
      <c r="E37" s="180">
        <f t="shared" si="16"/>
        <v>359314567.93865192</v>
      </c>
      <c r="F37" s="180">
        <f t="shared" si="16"/>
        <v>392226110.3567853</v>
      </c>
      <c r="G37" s="180">
        <f t="shared" si="16"/>
        <v>279202264.78028381</v>
      </c>
      <c r="H37" s="180">
        <f t="shared" si="16"/>
        <v>406836543.31737286</v>
      </c>
      <c r="I37" s="180">
        <f t="shared" si="16"/>
        <v>266784219.04057449</v>
      </c>
      <c r="J37" s="180">
        <f t="shared" si="16"/>
        <v>452998661.21526885</v>
      </c>
      <c r="K37" s="180">
        <f t="shared" si="16"/>
        <v>463452584.23795807</v>
      </c>
      <c r="L37" s="180">
        <f t="shared" si="16"/>
        <v>445369406.34066343</v>
      </c>
      <c r="M37" s="180">
        <f t="shared" si="16"/>
        <v>514971315.76508403</v>
      </c>
      <c r="N37" s="180">
        <f t="shared" si="16"/>
        <v>366651783.77957475</v>
      </c>
      <c r="O37" s="180">
        <f t="shared" si="16"/>
        <v>532924168.91284811</v>
      </c>
    </row>
    <row r="38" spans="1:16">
      <c r="B38" s="123" t="s">
        <v>1911</v>
      </c>
      <c r="D38" s="180">
        <f t="shared" ref="D38:O38" si="17">D33</f>
        <v>3000000</v>
      </c>
      <c r="E38" s="180">
        <f t="shared" si="17"/>
        <v>3000000</v>
      </c>
      <c r="F38" s="180">
        <f t="shared" si="17"/>
        <v>3000000</v>
      </c>
      <c r="G38" s="180">
        <f t="shared" si="17"/>
        <v>3000000</v>
      </c>
      <c r="H38" s="180">
        <f t="shared" si="17"/>
        <v>18000000</v>
      </c>
      <c r="I38" s="180">
        <f t="shared" si="17"/>
        <v>23000000</v>
      </c>
      <c r="J38" s="180">
        <f t="shared" si="17"/>
        <v>23000000</v>
      </c>
      <c r="K38" s="180">
        <f t="shared" si="17"/>
        <v>23000000</v>
      </c>
      <c r="L38" s="180">
        <f t="shared" si="17"/>
        <v>23000000</v>
      </c>
      <c r="M38" s="180">
        <f t="shared" si="17"/>
        <v>23000000</v>
      </c>
      <c r="N38" s="180">
        <f t="shared" si="17"/>
        <v>23000000</v>
      </c>
      <c r="O38" s="180">
        <f t="shared" si="17"/>
        <v>23000000</v>
      </c>
    </row>
    <row r="39" spans="1:16" s="171" customFormat="1" ht="12.75">
      <c r="A39" s="168"/>
      <c r="B39" s="181" t="s">
        <v>2005</v>
      </c>
      <c r="C39" s="125"/>
      <c r="D39" s="182">
        <f>D35*D45</f>
        <v>0</v>
      </c>
      <c r="E39" s="182">
        <f t="shared" ref="E39:O39" si="18">E35*E45</f>
        <v>0</v>
      </c>
      <c r="F39" s="182">
        <f t="shared" si="18"/>
        <v>0</v>
      </c>
      <c r="G39" s="182">
        <f t="shared" si="18"/>
        <v>0</v>
      </c>
      <c r="H39" s="182">
        <f t="shared" si="18"/>
        <v>0</v>
      </c>
      <c r="I39" s="182">
        <f t="shared" si="18"/>
        <v>0</v>
      </c>
      <c r="J39" s="182">
        <f t="shared" si="18"/>
        <v>0</v>
      </c>
      <c r="K39" s="182">
        <f t="shared" si="18"/>
        <v>0</v>
      </c>
      <c r="L39" s="182">
        <f t="shared" si="18"/>
        <v>0</v>
      </c>
      <c r="M39" s="182">
        <f t="shared" si="18"/>
        <v>0</v>
      </c>
      <c r="N39" s="182">
        <f t="shared" si="18"/>
        <v>0</v>
      </c>
      <c r="O39" s="182">
        <f t="shared" si="18"/>
        <v>0</v>
      </c>
    </row>
    <row r="40" spans="1:16" s="171" customFormat="1" ht="12.75">
      <c r="A40" s="168"/>
      <c r="B40" s="181" t="s">
        <v>2002</v>
      </c>
      <c r="C40" s="125"/>
      <c r="D40" s="182">
        <f>D36*$D$5</f>
        <v>77595277.371123627</v>
      </c>
      <c r="E40" s="182">
        <f t="shared" ref="E40:O40" si="19">E36*$D$5</f>
        <v>25020026.598114952</v>
      </c>
      <c r="F40" s="182">
        <f t="shared" si="19"/>
        <v>20023122.802823324</v>
      </c>
      <c r="G40" s="182">
        <f t="shared" si="19"/>
        <v>16618727.609551588</v>
      </c>
      <c r="H40" s="182">
        <f t="shared" si="19"/>
        <v>33278607.854150206</v>
      </c>
      <c r="I40" s="182">
        <f t="shared" si="19"/>
        <v>11949421.025742102</v>
      </c>
      <c r="J40" s="182">
        <f t="shared" si="19"/>
        <v>20788684.695877116</v>
      </c>
      <c r="K40" s="182">
        <f t="shared" si="19"/>
        <v>21319262.249982134</v>
      </c>
      <c r="L40" s="182">
        <f t="shared" si="19"/>
        <v>38155004.994022407</v>
      </c>
      <c r="M40" s="182">
        <f t="shared" si="19"/>
        <v>25949886.793308381</v>
      </c>
      <c r="N40" s="182">
        <f t="shared" si="19"/>
        <v>12721610.3139366</v>
      </c>
      <c r="O40" s="182">
        <f t="shared" si="19"/>
        <v>28070540.880503148</v>
      </c>
    </row>
    <row r="41" spans="1:16" s="171" customFormat="1" ht="12.75">
      <c r="A41" s="168"/>
      <c r="B41" s="181" t="s">
        <v>2007</v>
      </c>
      <c r="C41" s="125"/>
      <c r="D41" s="182">
        <f>D37*$D$6</f>
        <v>149743885.31310678</v>
      </c>
      <c r="E41" s="182">
        <f t="shared" ref="E41:O41" si="20">E37*$D$6</f>
        <v>89828641.98466298</v>
      </c>
      <c r="F41" s="182">
        <f t="shared" si="20"/>
        <v>98056527.589196324</v>
      </c>
      <c r="G41" s="182">
        <f t="shared" si="20"/>
        <v>69800566.195070952</v>
      </c>
      <c r="H41" s="182">
        <f t="shared" si="20"/>
        <v>101709135.82934321</v>
      </c>
      <c r="I41" s="182">
        <f t="shared" si="20"/>
        <v>66696054.760143623</v>
      </c>
      <c r="J41" s="182">
        <f t="shared" si="20"/>
        <v>113249665.30381721</v>
      </c>
      <c r="K41" s="182">
        <f t="shared" si="20"/>
        <v>115863146.05948952</v>
      </c>
      <c r="L41" s="182">
        <f t="shared" si="20"/>
        <v>111342351.58516586</v>
      </c>
      <c r="M41" s="182">
        <f t="shared" si="20"/>
        <v>128742828.94127101</v>
      </c>
      <c r="N41" s="182">
        <f t="shared" si="20"/>
        <v>91662945.944893688</v>
      </c>
      <c r="O41" s="182">
        <f t="shared" si="20"/>
        <v>133231042.22821203</v>
      </c>
    </row>
    <row r="42" spans="1:16" s="171" customFormat="1" ht="12.75">
      <c r="A42" s="183"/>
      <c r="B42" s="181" t="s">
        <v>2019</v>
      </c>
      <c r="C42" s="125"/>
      <c r="D42" s="184">
        <f>D38*D48</f>
        <v>720000</v>
      </c>
      <c r="E42" s="184">
        <f t="shared" ref="E42:O42" si="21">E38*E48</f>
        <v>720000</v>
      </c>
      <c r="F42" s="184">
        <f t="shared" si="21"/>
        <v>720000</v>
      </c>
      <c r="G42" s="184">
        <f t="shared" si="21"/>
        <v>720000</v>
      </c>
      <c r="H42" s="184">
        <f t="shared" si="21"/>
        <v>4320000</v>
      </c>
      <c r="I42" s="184">
        <f t="shared" si="21"/>
        <v>5520000</v>
      </c>
      <c r="J42" s="184">
        <f t="shared" si="21"/>
        <v>5520000</v>
      </c>
      <c r="K42" s="184">
        <f t="shared" si="21"/>
        <v>5520000</v>
      </c>
      <c r="L42" s="184">
        <f t="shared" si="21"/>
        <v>5520000</v>
      </c>
      <c r="M42" s="184">
        <f t="shared" si="21"/>
        <v>5520000</v>
      </c>
      <c r="N42" s="184">
        <f t="shared" si="21"/>
        <v>5520000</v>
      </c>
      <c r="O42" s="184">
        <f t="shared" si="21"/>
        <v>5520000</v>
      </c>
    </row>
    <row r="43" spans="1:16" s="171" customFormat="1" ht="12.75">
      <c r="A43" s="185"/>
      <c r="B43" s="496" t="s">
        <v>1683</v>
      </c>
      <c r="C43" s="125"/>
      <c r="D43" s="498">
        <f>SUM(D35:D38)*5%</f>
        <v>43955076.593179144</v>
      </c>
      <c r="E43" s="498">
        <f t="shared" ref="E43:O43" si="22">SUM(E35:E38)*5%</f>
        <v>22583590.289453123</v>
      </c>
      <c r="F43" s="498">
        <f t="shared" si="22"/>
        <v>23336863.161200572</v>
      </c>
      <c r="G43" s="498">
        <f t="shared" si="22"/>
        <v>17077743.169291258</v>
      </c>
      <c r="H43" s="498">
        <f t="shared" si="22"/>
        <v>27184435.711252607</v>
      </c>
      <c r="I43" s="498">
        <f t="shared" si="22"/>
        <v>16623036.135196958</v>
      </c>
      <c r="J43" s="498">
        <f t="shared" si="22"/>
        <v>27512198.185027212</v>
      </c>
      <c r="K43" s="498">
        <f t="shared" si="22"/>
        <v>28129640.327966142</v>
      </c>
      <c r="L43" s="498">
        <f t="shared" si="22"/>
        <v>30231864.065965742</v>
      </c>
      <c r="M43" s="498">
        <f t="shared" si="22"/>
        <v>31532474.144202128</v>
      </c>
      <c r="N43" s="498">
        <f t="shared" si="22"/>
        <v>21754305.316467419</v>
      </c>
      <c r="O43" s="498">
        <f t="shared" si="22"/>
        <v>32808805.031446543</v>
      </c>
    </row>
    <row r="44" spans="1:16">
      <c r="A44" s="124"/>
      <c r="B44" s="124" t="s">
        <v>2348</v>
      </c>
      <c r="C44" s="149"/>
      <c r="D44" s="188"/>
      <c r="E44" s="188"/>
      <c r="F44" s="188"/>
      <c r="G44" s="188"/>
      <c r="H44" s="188"/>
      <c r="I44" s="188"/>
      <c r="J44" s="188"/>
      <c r="K44" s="188"/>
      <c r="L44" s="188"/>
      <c r="M44" s="188"/>
      <c r="N44" s="188"/>
      <c r="O44" s="188"/>
    </row>
    <row r="45" spans="1:16">
      <c r="A45" s="124"/>
      <c r="B45" s="124"/>
      <c r="C45" s="124" t="s">
        <v>2349</v>
      </c>
      <c r="D45" s="145"/>
      <c r="E45" s="145"/>
      <c r="F45" s="145"/>
      <c r="G45" s="145"/>
      <c r="H45" s="145"/>
      <c r="I45" s="145"/>
      <c r="J45" s="145"/>
      <c r="K45" s="145"/>
      <c r="L45" s="145"/>
      <c r="M45" s="145"/>
      <c r="N45" s="145"/>
      <c r="O45" s="145"/>
      <c r="P45" s="191">
        <f>SUM(D45:O45)/12</f>
        <v>0</v>
      </c>
    </row>
    <row r="46" spans="1:16">
      <c r="A46" s="152"/>
      <c r="C46" s="155" t="s">
        <v>2350</v>
      </c>
      <c r="D46" s="192">
        <f>D40/D36</f>
        <v>0.28000000000000003</v>
      </c>
      <c r="E46" s="192">
        <f>E40/E36</f>
        <v>0.28000000000000003</v>
      </c>
      <c r="F46" s="192">
        <f t="shared" ref="F46:O46" si="23">F40/F36</f>
        <v>0.28000000000000003</v>
      </c>
      <c r="G46" s="192">
        <f t="shared" si="23"/>
        <v>0.28000000000000003</v>
      </c>
      <c r="H46" s="192">
        <f t="shared" si="23"/>
        <v>0.28000000000000003</v>
      </c>
      <c r="I46" s="192">
        <f t="shared" si="23"/>
        <v>0.28000000000000003</v>
      </c>
      <c r="J46" s="192">
        <f t="shared" si="23"/>
        <v>0.28000000000000003</v>
      </c>
      <c r="K46" s="192">
        <f t="shared" si="23"/>
        <v>0.28000000000000003</v>
      </c>
      <c r="L46" s="192">
        <f t="shared" si="23"/>
        <v>0.28000000000000003</v>
      </c>
      <c r="M46" s="192">
        <f t="shared" si="23"/>
        <v>0.28000000000000003</v>
      </c>
      <c r="N46" s="192">
        <f t="shared" si="23"/>
        <v>0.28000000000000003</v>
      </c>
      <c r="O46" s="192">
        <f t="shared" si="23"/>
        <v>0.28000000000000003</v>
      </c>
      <c r="P46" s="191">
        <f>SUM(D46:O46)/12</f>
        <v>0.28000000000000008</v>
      </c>
    </row>
    <row r="47" spans="1:16">
      <c r="A47" s="152"/>
      <c r="C47" s="155" t="s">
        <v>2351</v>
      </c>
      <c r="D47" s="192">
        <f>D41/D37</f>
        <v>0.25</v>
      </c>
      <c r="E47" s="192">
        <f t="shared" ref="E47:O47" si="24">E41/E37</f>
        <v>0.25</v>
      </c>
      <c r="F47" s="192">
        <f t="shared" si="24"/>
        <v>0.25</v>
      </c>
      <c r="G47" s="192">
        <f t="shared" si="24"/>
        <v>0.25</v>
      </c>
      <c r="H47" s="192">
        <f t="shared" si="24"/>
        <v>0.25</v>
      </c>
      <c r="I47" s="192">
        <f t="shared" si="24"/>
        <v>0.25</v>
      </c>
      <c r="J47" s="192">
        <f t="shared" si="24"/>
        <v>0.25</v>
      </c>
      <c r="K47" s="192">
        <f t="shared" si="24"/>
        <v>0.25</v>
      </c>
      <c r="L47" s="192">
        <f t="shared" si="24"/>
        <v>0.25</v>
      </c>
      <c r="M47" s="192">
        <f t="shared" si="24"/>
        <v>0.25</v>
      </c>
      <c r="N47" s="192">
        <f t="shared" si="24"/>
        <v>0.25</v>
      </c>
      <c r="O47" s="192">
        <f t="shared" si="24"/>
        <v>0.25</v>
      </c>
      <c r="P47" s="191">
        <f>SUM(D47:O47)/12</f>
        <v>0.25</v>
      </c>
    </row>
    <row r="48" spans="1:16">
      <c r="A48" s="175"/>
      <c r="C48" s="155" t="s">
        <v>2352</v>
      </c>
      <c r="D48" s="145">
        <v>0.24</v>
      </c>
      <c r="E48" s="145">
        <v>0.24</v>
      </c>
      <c r="F48" s="145">
        <v>0.24</v>
      </c>
      <c r="G48" s="145">
        <v>0.24</v>
      </c>
      <c r="H48" s="145">
        <v>0.24</v>
      </c>
      <c r="I48" s="145">
        <v>0.24</v>
      </c>
      <c r="J48" s="145">
        <v>0.24</v>
      </c>
      <c r="K48" s="145">
        <v>0.24</v>
      </c>
      <c r="L48" s="145">
        <v>0.24</v>
      </c>
      <c r="M48" s="145">
        <v>0.24</v>
      </c>
      <c r="N48" s="145">
        <v>0.24</v>
      </c>
      <c r="O48" s="145">
        <v>0.24</v>
      </c>
    </row>
    <row r="49" spans="1:17">
      <c r="A49" s="193" t="s">
        <v>2377</v>
      </c>
      <c r="B49" s="194"/>
      <c r="C49" s="195"/>
      <c r="D49" s="196">
        <f t="shared" ref="D49:O49" si="25">SUM(D35:D38)-SUM(D39:D42)</f>
        <v>651042369.17935252</v>
      </c>
      <c r="E49" s="196">
        <f t="shared" si="25"/>
        <v>336103137.20628452</v>
      </c>
      <c r="F49" s="196">
        <f t="shared" si="25"/>
        <v>347937612.83199179</v>
      </c>
      <c r="G49" s="196">
        <f t="shared" si="25"/>
        <v>254415569.58120263</v>
      </c>
      <c r="H49" s="196">
        <f t="shared" si="25"/>
        <v>404380970.54155868</v>
      </c>
      <c r="I49" s="196">
        <f t="shared" si="25"/>
        <v>248295246.91805342</v>
      </c>
      <c r="J49" s="196">
        <f t="shared" si="25"/>
        <v>410685613.70084989</v>
      </c>
      <c r="K49" s="196">
        <f t="shared" si="25"/>
        <v>419890398.24985117</v>
      </c>
      <c r="L49" s="196">
        <f t="shared" si="25"/>
        <v>449619924.74012661</v>
      </c>
      <c r="M49" s="196">
        <f t="shared" si="25"/>
        <v>470436767.14946312</v>
      </c>
      <c r="N49" s="196">
        <f t="shared" si="25"/>
        <v>325181550.07051802</v>
      </c>
      <c r="O49" s="196">
        <f t="shared" si="25"/>
        <v>489354517.52021563</v>
      </c>
      <c r="P49" s="197"/>
    </row>
    <row r="53" spans="1:17" s="136" customFormat="1" ht="19.5">
      <c r="A53" s="626">
        <v>2013</v>
      </c>
      <c r="B53" s="626"/>
      <c r="C53" s="626"/>
      <c r="D53" s="222" t="s">
        <v>2319</v>
      </c>
      <c r="E53" s="222" t="s">
        <v>2320</v>
      </c>
      <c r="F53" s="222" t="s">
        <v>2321</v>
      </c>
      <c r="G53" s="222" t="s">
        <v>2322</v>
      </c>
      <c r="H53" s="222" t="s">
        <v>2323</v>
      </c>
      <c r="I53" s="222" t="s">
        <v>2324</v>
      </c>
      <c r="J53" s="222" t="s">
        <v>2325</v>
      </c>
      <c r="K53" s="222" t="s">
        <v>2326</v>
      </c>
      <c r="L53" s="222" t="s">
        <v>2327</v>
      </c>
      <c r="M53" s="222" t="s">
        <v>2328</v>
      </c>
      <c r="N53" s="222" t="s">
        <v>2329</v>
      </c>
      <c r="O53" s="222" t="s">
        <v>2330</v>
      </c>
      <c r="P53" s="236" t="s">
        <v>2353</v>
      </c>
    </row>
    <row r="54" spans="1:17" s="136" customFormat="1">
      <c r="A54" s="625" t="s">
        <v>2331</v>
      </c>
      <c r="B54" s="625"/>
      <c r="C54" s="625"/>
      <c r="D54" s="134">
        <v>2604</v>
      </c>
      <c r="E54" s="134">
        <v>2337.6</v>
      </c>
      <c r="F54" s="134">
        <v>2586</v>
      </c>
      <c r="G54" s="134">
        <v>2515.1999999999998</v>
      </c>
      <c r="H54" s="134">
        <v>2599.1999999999998</v>
      </c>
      <c r="I54" s="134">
        <v>2506.1999999999998</v>
      </c>
      <c r="J54" s="134">
        <v>2593.1999999999998</v>
      </c>
      <c r="K54" s="134">
        <v>2604</v>
      </c>
      <c r="L54" s="134">
        <v>2520</v>
      </c>
      <c r="M54" s="134">
        <v>2604</v>
      </c>
      <c r="N54" s="134">
        <v>2520</v>
      </c>
      <c r="O54" s="134">
        <v>2604</v>
      </c>
      <c r="P54" s="237">
        <f>SUM(D54:O54)/12</f>
        <v>2549.4500000000003</v>
      </c>
    </row>
    <row r="55" spans="1:17" s="136" customFormat="1">
      <c r="A55" s="625" t="s">
        <v>2332</v>
      </c>
      <c r="B55" s="625"/>
      <c r="C55" s="625"/>
      <c r="D55" s="134">
        <v>1500</v>
      </c>
      <c r="E55" s="134">
        <v>1264</v>
      </c>
      <c r="F55" s="134">
        <v>1664</v>
      </c>
      <c r="G55" s="134">
        <v>1482</v>
      </c>
      <c r="H55" s="134">
        <v>1133</v>
      </c>
      <c r="I55" s="134">
        <v>1460</v>
      </c>
      <c r="J55" s="134">
        <v>1892</v>
      </c>
      <c r="K55" s="134">
        <v>2079</v>
      </c>
      <c r="L55" s="134">
        <v>1257</v>
      </c>
      <c r="M55" s="134">
        <v>1582</v>
      </c>
      <c r="N55" s="134">
        <v>1291</v>
      </c>
      <c r="O55" s="134">
        <v>1406</v>
      </c>
      <c r="P55" s="237">
        <f>SUM(D55:O55)/12</f>
        <v>1500.8333333333333</v>
      </c>
      <c r="Q55" s="138"/>
    </row>
    <row r="56" spans="1:17" s="136" customFormat="1">
      <c r="A56" s="625" t="s">
        <v>2333</v>
      </c>
      <c r="B56" s="625"/>
      <c r="C56" s="625"/>
      <c r="D56" s="134">
        <v>3758</v>
      </c>
      <c r="E56" s="134">
        <v>3222</v>
      </c>
      <c r="F56" s="134">
        <v>4198</v>
      </c>
      <c r="G56" s="134">
        <v>3374</v>
      </c>
      <c r="H56" s="134">
        <v>2811</v>
      </c>
      <c r="I56" s="134">
        <v>3884</v>
      </c>
      <c r="J56" s="134">
        <v>4954</v>
      </c>
      <c r="K56" s="134">
        <v>5304</v>
      </c>
      <c r="L56" s="134">
        <v>2844</v>
      </c>
      <c r="M56" s="134">
        <v>3706</v>
      </c>
      <c r="N56" s="134">
        <v>2739</v>
      </c>
      <c r="O56" s="134">
        <v>3180</v>
      </c>
      <c r="P56" s="237">
        <f>SUM(D56:O56)/12</f>
        <v>3664.5</v>
      </c>
      <c r="Q56" s="138"/>
    </row>
    <row r="57" spans="1:17" s="136" customFormat="1">
      <c r="A57" s="625" t="s">
        <v>2334</v>
      </c>
      <c r="B57" s="625"/>
      <c r="C57" s="625"/>
      <c r="D57" s="147">
        <f>D55/D54</f>
        <v>0.57603686635944695</v>
      </c>
      <c r="E57" s="147">
        <f t="shared" ref="E57:O57" si="26">E55/E54</f>
        <v>0.54072553045859006</v>
      </c>
      <c r="F57" s="147">
        <f t="shared" si="26"/>
        <v>0.64346481051817483</v>
      </c>
      <c r="G57" s="147">
        <f t="shared" si="26"/>
        <v>0.58921755725190839</v>
      </c>
      <c r="H57" s="147">
        <f t="shared" si="26"/>
        <v>0.43590335487842419</v>
      </c>
      <c r="I57" s="147">
        <f t="shared" si="26"/>
        <v>0.58255526294788929</v>
      </c>
      <c r="J57" s="147">
        <f t="shared" si="26"/>
        <v>0.72960049359864265</v>
      </c>
      <c r="K57" s="147">
        <f t="shared" si="26"/>
        <v>0.79838709677419351</v>
      </c>
      <c r="L57" s="147">
        <f t="shared" si="26"/>
        <v>0.49880952380952381</v>
      </c>
      <c r="M57" s="147">
        <f t="shared" si="26"/>
        <v>0.60752688172043012</v>
      </c>
      <c r="N57" s="147">
        <f t="shared" si="26"/>
        <v>0.51230158730158726</v>
      </c>
      <c r="O57" s="147">
        <f t="shared" si="26"/>
        <v>0.53993855606758834</v>
      </c>
      <c r="P57" s="238">
        <f>SUM(D57:O57)/12</f>
        <v>0.58787229347386671</v>
      </c>
      <c r="Q57" s="138"/>
    </row>
    <row r="58" spans="1:17" s="136" customFormat="1">
      <c r="A58" s="240"/>
      <c r="B58" s="240"/>
      <c r="C58" s="240"/>
      <c r="D58" s="147"/>
      <c r="E58" s="147"/>
      <c r="F58" s="147"/>
      <c r="G58" s="147"/>
      <c r="H58" s="147"/>
      <c r="I58" s="147"/>
      <c r="J58" s="147"/>
      <c r="K58" s="147"/>
      <c r="L58" s="147"/>
      <c r="M58" s="147"/>
      <c r="N58" s="147"/>
      <c r="O58" s="147"/>
      <c r="P58" s="238"/>
      <c r="Q58" s="138"/>
    </row>
    <row r="59" spans="1:17" s="136" customFormat="1">
      <c r="A59" s="241" t="s">
        <v>2378</v>
      </c>
      <c r="B59" s="240"/>
      <c r="C59" s="240"/>
      <c r="D59" s="147"/>
      <c r="E59" s="147"/>
      <c r="F59" s="147"/>
      <c r="G59" s="147"/>
      <c r="H59" s="147"/>
      <c r="I59" s="147"/>
      <c r="J59" s="147"/>
      <c r="K59" s="147"/>
      <c r="L59" s="147"/>
      <c r="M59" s="147"/>
      <c r="N59" s="147"/>
      <c r="O59" s="147"/>
      <c r="P59" s="238"/>
      <c r="Q59" s="138"/>
    </row>
    <row r="60" spans="1:17" s="136" customFormat="1">
      <c r="A60" s="226"/>
      <c r="B60" s="226" t="s">
        <v>2335</v>
      </c>
      <c r="C60" s="226"/>
      <c r="D60" s="224">
        <f t="shared" ref="D60:O60" si="27">+D65/D56</f>
        <v>0</v>
      </c>
      <c r="E60" s="224">
        <f t="shared" si="27"/>
        <v>0</v>
      </c>
      <c r="F60" s="224">
        <f t="shared" si="27"/>
        <v>0</v>
      </c>
      <c r="G60" s="224">
        <f t="shared" si="27"/>
        <v>0</v>
      </c>
      <c r="H60" s="224">
        <f t="shared" si="27"/>
        <v>0</v>
      </c>
      <c r="I60" s="224">
        <f t="shared" si="27"/>
        <v>0</v>
      </c>
      <c r="J60" s="224">
        <f t="shared" si="27"/>
        <v>0</v>
      </c>
      <c r="K60" s="224">
        <f t="shared" si="27"/>
        <v>0</v>
      </c>
      <c r="L60" s="224">
        <f t="shared" si="27"/>
        <v>0</v>
      </c>
      <c r="M60" s="224">
        <f t="shared" si="27"/>
        <v>0</v>
      </c>
      <c r="N60" s="224">
        <f t="shared" si="27"/>
        <v>0</v>
      </c>
      <c r="O60" s="224">
        <f t="shared" si="27"/>
        <v>0</v>
      </c>
      <c r="P60" s="238">
        <f>SUM(D60:O60)/12</f>
        <v>0</v>
      </c>
    </row>
    <row r="61" spans="1:17" s="136" customFormat="1">
      <c r="A61" s="226"/>
      <c r="B61" s="226" t="s">
        <v>2337</v>
      </c>
      <c r="C61" s="226"/>
      <c r="D61" s="242">
        <f t="shared" ref="D61:O61" si="28">+D66/D56</f>
        <v>0.15593400745077168</v>
      </c>
      <c r="E61" s="242">
        <f t="shared" si="28"/>
        <v>0.12290502793296089</v>
      </c>
      <c r="F61" s="242">
        <f t="shared" si="28"/>
        <v>0.15483563601715103</v>
      </c>
      <c r="G61" s="242">
        <f t="shared" si="28"/>
        <v>0.19946650859513931</v>
      </c>
      <c r="H61" s="242">
        <f t="shared" si="28"/>
        <v>0.2632515119174671</v>
      </c>
      <c r="I61" s="242">
        <f t="shared" si="28"/>
        <v>0.13980432543769311</v>
      </c>
      <c r="J61" s="242">
        <f t="shared" si="28"/>
        <v>0.11889382317319339</v>
      </c>
      <c r="K61" s="242">
        <f t="shared" si="28"/>
        <v>0.12066365007541478</v>
      </c>
      <c r="L61" s="242">
        <f t="shared" si="28"/>
        <v>0.19268635724331926</v>
      </c>
      <c r="M61" s="242">
        <f t="shared" si="28"/>
        <v>0.18483540205072854</v>
      </c>
      <c r="N61" s="242">
        <f t="shared" si="28"/>
        <v>0.12011683096020445</v>
      </c>
      <c r="O61" s="242">
        <f t="shared" si="28"/>
        <v>0.16729559748427672</v>
      </c>
      <c r="P61" s="238">
        <f>SUM(D61:O61)/12</f>
        <v>0.16172405652819336</v>
      </c>
    </row>
    <row r="62" spans="1:17" s="136" customFormat="1">
      <c r="A62" s="226"/>
      <c r="B62" s="226" t="s">
        <v>2339</v>
      </c>
      <c r="C62" s="226"/>
      <c r="D62" s="224">
        <f t="shared" ref="D62:O62" si="29">+D67/D56</f>
        <v>0.20835550824906865</v>
      </c>
      <c r="E62" s="224">
        <f t="shared" si="29"/>
        <v>0.11142147734326505</v>
      </c>
      <c r="F62" s="224">
        <f t="shared" si="29"/>
        <v>0.1095759885659838</v>
      </c>
      <c r="G62" s="224">
        <f t="shared" si="29"/>
        <v>6.2240663900414939E-2</v>
      </c>
      <c r="H62" s="224">
        <f t="shared" si="29"/>
        <v>7.4706510138740662E-2</v>
      </c>
      <c r="I62" s="224">
        <f t="shared" si="29"/>
        <v>4.5056642636457263E-2</v>
      </c>
      <c r="J62" s="224">
        <f t="shared" si="29"/>
        <v>3.7343560758982638E-2</v>
      </c>
      <c r="K62" s="224">
        <f t="shared" si="29"/>
        <v>5.165912518853695E-2</v>
      </c>
      <c r="L62" s="224">
        <f t="shared" si="29"/>
        <v>0.10443037974683544</v>
      </c>
      <c r="M62" s="224">
        <f t="shared" si="29"/>
        <v>0.12520237452779276</v>
      </c>
      <c r="N62" s="224">
        <f t="shared" si="29"/>
        <v>7.4114640379700628E-2</v>
      </c>
      <c r="O62" s="224">
        <f t="shared" si="29"/>
        <v>8.6477987421383642E-2</v>
      </c>
      <c r="P62" s="238">
        <f>SUM(D62:O62)/12</f>
        <v>9.0882071571430204E-2</v>
      </c>
    </row>
    <row r="63" spans="1:17" s="136" customFormat="1">
      <c r="A63" s="226"/>
      <c r="B63" s="226"/>
      <c r="C63" s="226"/>
      <c r="D63" s="224"/>
      <c r="E63" s="224"/>
      <c r="F63" s="224"/>
      <c r="G63" s="224"/>
      <c r="H63" s="224"/>
      <c r="I63" s="224"/>
      <c r="J63" s="224"/>
      <c r="K63" s="224"/>
      <c r="L63" s="224"/>
      <c r="M63" s="224"/>
      <c r="N63" s="224"/>
      <c r="O63" s="224"/>
      <c r="P63" s="225"/>
    </row>
    <row r="64" spans="1:17" s="136" customFormat="1">
      <c r="A64" s="227" t="s">
        <v>2340</v>
      </c>
      <c r="B64" s="226"/>
      <c r="C64" s="227"/>
      <c r="D64" s="227"/>
      <c r="E64" s="227"/>
      <c r="F64" s="227"/>
      <c r="G64" s="227"/>
      <c r="H64" s="227"/>
      <c r="I64" s="227"/>
      <c r="J64" s="227"/>
      <c r="K64" s="227"/>
      <c r="L64" s="227"/>
      <c r="M64" s="227"/>
      <c r="N64" s="227"/>
      <c r="O64" s="227"/>
      <c r="P64" s="138">
        <f>SUM(D64:O64)/12</f>
        <v>0</v>
      </c>
    </row>
    <row r="65" spans="1:16" s="136" customFormat="1">
      <c r="A65" s="226"/>
      <c r="B65" s="227"/>
      <c r="C65" s="227" t="s">
        <v>2341</v>
      </c>
      <c r="D65" s="243"/>
      <c r="E65" s="243"/>
      <c r="F65" s="243"/>
      <c r="G65" s="243"/>
      <c r="H65" s="243"/>
      <c r="I65" s="243"/>
      <c r="J65" s="243"/>
      <c r="K65" s="243"/>
      <c r="L65" s="243"/>
      <c r="M65" s="243"/>
      <c r="N65" s="243"/>
      <c r="O65" s="243"/>
      <c r="P65" s="138"/>
    </row>
    <row r="66" spans="1:16" s="136" customFormat="1" ht="12.75">
      <c r="A66" s="226"/>
      <c r="B66" s="227"/>
      <c r="C66" s="227" t="s">
        <v>2342</v>
      </c>
      <c r="D66" s="228">
        <v>586</v>
      </c>
      <c r="E66" s="282">
        <v>396</v>
      </c>
      <c r="F66" s="228">
        <v>650</v>
      </c>
      <c r="G66" s="228">
        <v>673</v>
      </c>
      <c r="H66" s="228">
        <v>740</v>
      </c>
      <c r="I66" s="228">
        <v>543</v>
      </c>
      <c r="J66" s="228">
        <v>589</v>
      </c>
      <c r="K66" s="244">
        <v>640</v>
      </c>
      <c r="L66" s="244">
        <v>548</v>
      </c>
      <c r="M66" s="245">
        <v>685</v>
      </c>
      <c r="N66" s="246">
        <v>329</v>
      </c>
      <c r="O66" s="246">
        <v>532</v>
      </c>
      <c r="P66" s="138"/>
    </row>
    <row r="67" spans="1:16" s="136" customFormat="1" ht="12.75">
      <c r="A67" s="226"/>
      <c r="B67" s="227"/>
      <c r="C67" s="227" t="s">
        <v>2343</v>
      </c>
      <c r="D67" s="228">
        <v>783</v>
      </c>
      <c r="E67" s="228">
        <v>359</v>
      </c>
      <c r="F67" s="228">
        <v>460</v>
      </c>
      <c r="G67" s="228">
        <v>210</v>
      </c>
      <c r="H67" s="228">
        <v>210</v>
      </c>
      <c r="I67" s="228">
        <v>175</v>
      </c>
      <c r="J67" s="228">
        <v>185</v>
      </c>
      <c r="K67" s="244">
        <v>274</v>
      </c>
      <c r="L67" s="244">
        <v>297</v>
      </c>
      <c r="M67" s="244">
        <v>464</v>
      </c>
      <c r="N67" s="246">
        <v>203</v>
      </c>
      <c r="O67" s="246">
        <v>275</v>
      </c>
      <c r="P67" s="138"/>
    </row>
    <row r="68" spans="1:16" s="229" customFormat="1" ht="12.75">
      <c r="A68" s="223" t="s">
        <v>2344</v>
      </c>
      <c r="B68" s="223"/>
      <c r="C68" s="227" t="s">
        <v>2345</v>
      </c>
      <c r="D68" s="247" t="s">
        <v>2359</v>
      </c>
      <c r="E68" s="247" t="s">
        <v>2359</v>
      </c>
      <c r="F68" s="247" t="s">
        <v>2359</v>
      </c>
      <c r="G68" s="247"/>
      <c r="H68" s="247"/>
      <c r="I68" s="247" t="s">
        <v>2359</v>
      </c>
      <c r="J68" s="247" t="s">
        <v>2359</v>
      </c>
      <c r="K68" s="247"/>
      <c r="L68" s="247" t="s">
        <v>2359</v>
      </c>
      <c r="M68" s="248"/>
      <c r="N68" s="248"/>
      <c r="O68" s="248"/>
      <c r="P68" s="230">
        <f>SUM(D68:O68)/12</f>
        <v>0</v>
      </c>
    </row>
    <row r="69" spans="1:16" s="136" customFormat="1" ht="12.75" hidden="1">
      <c r="A69" s="227"/>
      <c r="B69" s="226"/>
      <c r="C69" s="227" t="s">
        <v>2341</v>
      </c>
      <c r="D69" s="247"/>
      <c r="E69" s="247"/>
      <c r="F69" s="247"/>
      <c r="G69" s="247"/>
      <c r="H69" s="247"/>
      <c r="I69" s="247"/>
      <c r="J69" s="247"/>
      <c r="K69" s="134"/>
      <c r="L69" s="247"/>
      <c r="M69" s="134"/>
      <c r="N69" s="134"/>
      <c r="O69" s="134"/>
      <c r="P69" s="231">
        <f t="shared" ref="P69:P93" si="30">SUM(D69:O69)/12</f>
        <v>0</v>
      </c>
    </row>
    <row r="70" spans="1:16" s="136" customFormat="1" ht="12.75" hidden="1">
      <c r="A70" s="226"/>
      <c r="B70" s="227"/>
      <c r="C70" s="227" t="s">
        <v>2342</v>
      </c>
      <c r="D70" s="247">
        <v>50708000</v>
      </c>
      <c r="E70" s="247">
        <v>16843925</v>
      </c>
      <c r="F70" s="247">
        <v>22402000</v>
      </c>
      <c r="G70" s="247">
        <v>25327000</v>
      </c>
      <c r="H70" s="247">
        <v>46257000</v>
      </c>
      <c r="I70" s="247">
        <v>14955400</v>
      </c>
      <c r="J70" s="247">
        <v>32229400</v>
      </c>
      <c r="K70" s="247">
        <v>35826985</v>
      </c>
      <c r="L70" s="247">
        <v>71461740</v>
      </c>
      <c r="M70" s="134">
        <v>48798528</v>
      </c>
      <c r="N70" s="134">
        <v>18843000</v>
      </c>
      <c r="O70" s="134">
        <v>34000000</v>
      </c>
      <c r="P70" s="231">
        <f t="shared" si="30"/>
        <v>34804414.833333336</v>
      </c>
    </row>
    <row r="71" spans="1:16" s="136" customFormat="1" ht="12.75" hidden="1">
      <c r="A71" s="226"/>
      <c r="B71" s="227"/>
      <c r="C71" s="227" t="s">
        <v>2343</v>
      </c>
      <c r="D71" s="247">
        <v>102148600</v>
      </c>
      <c r="E71" s="247">
        <v>24999966</v>
      </c>
      <c r="F71" s="247">
        <v>17435800</v>
      </c>
      <c r="G71" s="247">
        <v>9139000</v>
      </c>
      <c r="H71" s="247">
        <v>8848000</v>
      </c>
      <c r="I71" s="247">
        <v>6734000</v>
      </c>
      <c r="J71" s="247">
        <v>4519000</v>
      </c>
      <c r="K71" s="247">
        <v>9365091</v>
      </c>
      <c r="L71" s="247">
        <v>7033000</v>
      </c>
      <c r="M71" s="134">
        <v>8186000</v>
      </c>
      <c r="N71" s="134">
        <v>3784000</v>
      </c>
      <c r="O71" s="134">
        <v>18000000</v>
      </c>
      <c r="P71" s="231">
        <f t="shared" si="30"/>
        <v>18349371.416666668</v>
      </c>
    </row>
    <row r="72" spans="1:16" s="136" customFormat="1" ht="12.75" hidden="1">
      <c r="A72" s="223" t="s">
        <v>2346</v>
      </c>
      <c r="B72" s="227"/>
      <c r="C72" s="227" t="s">
        <v>2341</v>
      </c>
      <c r="D72" s="247"/>
      <c r="E72" s="247"/>
      <c r="F72" s="247"/>
      <c r="G72" s="247"/>
      <c r="H72" s="247"/>
      <c r="I72" s="247"/>
      <c r="J72" s="247"/>
      <c r="K72" s="247"/>
      <c r="L72" s="247"/>
      <c r="M72" s="134">
        <v>1320000</v>
      </c>
      <c r="N72" s="134"/>
      <c r="O72" s="134"/>
      <c r="P72" s="231">
        <f t="shared" si="30"/>
        <v>110000</v>
      </c>
    </row>
    <row r="73" spans="1:16" s="136" customFormat="1" ht="12.75" hidden="1">
      <c r="A73" s="226"/>
      <c r="B73" s="227"/>
      <c r="C73" s="227" t="s">
        <v>2342</v>
      </c>
      <c r="D73" s="247">
        <v>99429000</v>
      </c>
      <c r="E73" s="247">
        <v>72107062</v>
      </c>
      <c r="F73" s="247">
        <v>107452400</v>
      </c>
      <c r="G73" s="247">
        <v>112811800</v>
      </c>
      <c r="H73" s="247">
        <v>147486000</v>
      </c>
      <c r="I73" s="247">
        <v>96381000</v>
      </c>
      <c r="J73" s="247">
        <v>96723000</v>
      </c>
      <c r="K73" s="247">
        <v>106524056</v>
      </c>
      <c r="L73" s="247">
        <v>92199000</v>
      </c>
      <c r="M73" s="134">
        <v>112271000</v>
      </c>
      <c r="N73" s="134">
        <v>55513000</v>
      </c>
      <c r="O73" s="134">
        <v>99000000</v>
      </c>
      <c r="P73" s="231">
        <f t="shared" si="30"/>
        <v>99824776.5</v>
      </c>
    </row>
    <row r="74" spans="1:16" s="136" customFormat="1" ht="12.75" hidden="1">
      <c r="A74" s="226"/>
      <c r="B74" s="227"/>
      <c r="C74" s="227" t="s">
        <v>2343</v>
      </c>
      <c r="D74" s="247">
        <v>237475000</v>
      </c>
      <c r="E74" s="247">
        <v>92591083</v>
      </c>
      <c r="F74" s="247">
        <v>121009000</v>
      </c>
      <c r="G74" s="247">
        <v>52494000</v>
      </c>
      <c r="H74" s="247">
        <v>45264000</v>
      </c>
      <c r="I74" s="247">
        <v>37139000</v>
      </c>
      <c r="J74" s="247">
        <v>39521000</v>
      </c>
      <c r="K74" s="247">
        <v>64298992</v>
      </c>
      <c r="L74" s="247">
        <v>68073000</v>
      </c>
      <c r="M74" s="134">
        <v>110378000</v>
      </c>
      <c r="N74" s="134">
        <v>38806641</v>
      </c>
      <c r="O74" s="134">
        <v>82000000</v>
      </c>
      <c r="P74" s="231">
        <f t="shared" si="30"/>
        <v>82420809.666666672</v>
      </c>
    </row>
    <row r="75" spans="1:16" s="232" customFormat="1" ht="12.75" hidden="1">
      <c r="A75" s="249"/>
      <c r="B75" s="250"/>
      <c r="C75" s="223" t="s">
        <v>2347</v>
      </c>
      <c r="D75" s="247">
        <v>1932000</v>
      </c>
      <c r="E75" s="247">
        <v>1427927</v>
      </c>
      <c r="F75" s="247">
        <v>1260000</v>
      </c>
      <c r="G75" s="247">
        <v>1092000</v>
      </c>
      <c r="H75" s="247">
        <v>2604000</v>
      </c>
      <c r="I75" s="247">
        <v>672000</v>
      </c>
      <c r="J75" s="247">
        <v>1680000</v>
      </c>
      <c r="K75" s="247">
        <v>2016000</v>
      </c>
      <c r="L75" s="247">
        <v>504000</v>
      </c>
      <c r="M75" s="134">
        <f>588000+168000+84000</f>
        <v>840000</v>
      </c>
      <c r="N75" s="134">
        <v>756000</v>
      </c>
      <c r="O75" s="134">
        <v>1500000</v>
      </c>
      <c r="P75" s="231">
        <f t="shared" si="30"/>
        <v>1356993.9166666667</v>
      </c>
    </row>
    <row r="76" spans="1:16" s="136" customFormat="1" ht="12.75" hidden="1">
      <c r="A76" s="226"/>
      <c r="B76" s="227"/>
      <c r="C76" s="227"/>
      <c r="D76" s="247"/>
      <c r="E76" s="247"/>
      <c r="F76" s="247"/>
      <c r="G76" s="247"/>
      <c r="H76" s="247"/>
      <c r="I76" s="247"/>
      <c r="J76" s="247"/>
      <c r="K76" s="247"/>
      <c r="L76" s="247"/>
      <c r="M76" s="134"/>
      <c r="N76" s="134"/>
      <c r="O76" s="134"/>
      <c r="P76" s="239"/>
    </row>
    <row r="77" spans="1:16" s="136" customFormat="1" ht="12.75" hidden="1">
      <c r="A77" s="223" t="s">
        <v>2354</v>
      </c>
      <c r="B77" s="223"/>
      <c r="C77" s="227" t="s">
        <v>2341</v>
      </c>
      <c r="D77" s="247"/>
      <c r="E77" s="247"/>
      <c r="F77" s="247"/>
      <c r="G77" s="247"/>
      <c r="H77" s="247"/>
      <c r="I77" s="247"/>
      <c r="J77" s="247"/>
      <c r="K77" s="247"/>
      <c r="L77" s="247"/>
      <c r="M77" s="247"/>
      <c r="N77" s="247"/>
      <c r="O77" s="247"/>
      <c r="P77" s="231">
        <f t="shared" si="30"/>
        <v>0</v>
      </c>
    </row>
    <row r="78" spans="1:16" s="136" customFormat="1" ht="12.75" hidden="1">
      <c r="A78" s="227"/>
      <c r="B78" s="226"/>
      <c r="C78" s="227" t="s">
        <v>2342</v>
      </c>
      <c r="D78" s="247">
        <f t="shared" ref="D78:O79" si="31">D70/D66</f>
        <v>86532.423208191132</v>
      </c>
      <c r="E78" s="247">
        <f t="shared" si="31"/>
        <v>42535.164141414141</v>
      </c>
      <c r="F78" s="247">
        <f t="shared" si="31"/>
        <v>34464.615384615383</v>
      </c>
      <c r="G78" s="247">
        <f t="shared" si="31"/>
        <v>37632.986627043094</v>
      </c>
      <c r="H78" s="247">
        <f t="shared" si="31"/>
        <v>62509.45945945946</v>
      </c>
      <c r="I78" s="247">
        <f t="shared" si="31"/>
        <v>27542.17311233886</v>
      </c>
      <c r="J78" s="247">
        <f t="shared" si="31"/>
        <v>54718.845500848896</v>
      </c>
      <c r="K78" s="247">
        <f t="shared" si="31"/>
        <v>55979.6640625</v>
      </c>
      <c r="L78" s="247">
        <f t="shared" si="31"/>
        <v>130404.63503649634</v>
      </c>
      <c r="M78" s="247">
        <f t="shared" si="31"/>
        <v>71238.727007299269</v>
      </c>
      <c r="N78" s="247">
        <f t="shared" si="31"/>
        <v>57273.556231003036</v>
      </c>
      <c r="O78" s="247">
        <f t="shared" si="31"/>
        <v>63909.774436090229</v>
      </c>
      <c r="P78" s="231">
        <f t="shared" si="30"/>
        <v>60395.168683941658</v>
      </c>
    </row>
    <row r="79" spans="1:16" s="136" customFormat="1" ht="12.75" hidden="1">
      <c r="A79" s="226"/>
      <c r="B79" s="227"/>
      <c r="C79" s="227" t="s">
        <v>2343</v>
      </c>
      <c r="D79" s="247">
        <f t="shared" si="31"/>
        <v>130457.98212005109</v>
      </c>
      <c r="E79" s="247">
        <f t="shared" si="31"/>
        <v>69637.788300835658</v>
      </c>
      <c r="F79" s="247">
        <f t="shared" si="31"/>
        <v>37903.913043478264</v>
      </c>
      <c r="G79" s="247">
        <f t="shared" si="31"/>
        <v>43519.047619047618</v>
      </c>
      <c r="H79" s="247">
        <f t="shared" si="31"/>
        <v>42133.333333333336</v>
      </c>
      <c r="I79" s="247">
        <f t="shared" si="31"/>
        <v>38480</v>
      </c>
      <c r="J79" s="247">
        <f t="shared" si="31"/>
        <v>24427.027027027027</v>
      </c>
      <c r="K79" s="247">
        <f t="shared" si="31"/>
        <v>34179.164233576645</v>
      </c>
      <c r="L79" s="247">
        <f t="shared" si="31"/>
        <v>23680.134680134681</v>
      </c>
      <c r="M79" s="247">
        <f t="shared" si="31"/>
        <v>17642.241379310344</v>
      </c>
      <c r="N79" s="247">
        <f t="shared" si="31"/>
        <v>18640.394088669949</v>
      </c>
      <c r="O79" s="247">
        <f t="shared" si="31"/>
        <v>65454.545454545456</v>
      </c>
      <c r="P79" s="231">
        <f t="shared" si="30"/>
        <v>45512.964273334168</v>
      </c>
    </row>
    <row r="80" spans="1:16" s="136" customFormat="1" ht="12.75">
      <c r="A80" s="223" t="s">
        <v>2355</v>
      </c>
      <c r="B80" s="227"/>
      <c r="C80" s="227" t="s">
        <v>2341</v>
      </c>
      <c r="D80" s="247"/>
      <c r="E80" s="247"/>
      <c r="F80" s="247"/>
      <c r="G80" s="247"/>
      <c r="H80" s="247"/>
      <c r="I80" s="247"/>
      <c r="J80" s="247"/>
      <c r="K80" s="247"/>
      <c r="L80" s="247"/>
      <c r="M80" s="247"/>
      <c r="N80" s="247"/>
      <c r="O80" s="247"/>
      <c r="P80" s="231">
        <f t="shared" si="30"/>
        <v>0</v>
      </c>
    </row>
    <row r="81" spans="1:16" s="136" customFormat="1" ht="12.75">
      <c r="A81" s="226"/>
      <c r="B81" s="227"/>
      <c r="C81" s="227" t="s">
        <v>2342</v>
      </c>
      <c r="D81" s="247">
        <f t="shared" ref="D81:O82" si="32">D73/D66</f>
        <v>169674.06143344709</v>
      </c>
      <c r="E81" s="247">
        <f t="shared" si="32"/>
        <v>182088.5404040404</v>
      </c>
      <c r="F81" s="247">
        <f t="shared" si="32"/>
        <v>165311.38461538462</v>
      </c>
      <c r="G81" s="247">
        <f t="shared" si="32"/>
        <v>167625.26002971767</v>
      </c>
      <c r="H81" s="247">
        <f t="shared" si="32"/>
        <v>199305.40540540541</v>
      </c>
      <c r="I81" s="247">
        <f t="shared" si="32"/>
        <v>177497.23756906079</v>
      </c>
      <c r="J81" s="247">
        <f t="shared" si="32"/>
        <v>164215.61969439729</v>
      </c>
      <c r="K81" s="247">
        <f t="shared" si="32"/>
        <v>166443.83749999999</v>
      </c>
      <c r="L81" s="247">
        <f t="shared" si="32"/>
        <v>168246.35036496349</v>
      </c>
      <c r="M81" s="247">
        <f t="shared" si="32"/>
        <v>163899.27007299269</v>
      </c>
      <c r="N81" s="247">
        <f t="shared" si="32"/>
        <v>168732.5227963526</v>
      </c>
      <c r="O81" s="247">
        <f t="shared" si="32"/>
        <v>186090.22556390977</v>
      </c>
      <c r="P81" s="231">
        <f t="shared" si="30"/>
        <v>173260.80962080599</v>
      </c>
    </row>
    <row r="82" spans="1:16" s="136" customFormat="1" ht="12.75">
      <c r="A82" s="226"/>
      <c r="B82" s="227"/>
      <c r="C82" s="227" t="s">
        <v>2343</v>
      </c>
      <c r="D82" s="247">
        <f t="shared" si="32"/>
        <v>303288.63346104725</v>
      </c>
      <c r="E82" s="247">
        <f t="shared" si="32"/>
        <v>257913.88022284122</v>
      </c>
      <c r="F82" s="247">
        <f t="shared" si="32"/>
        <v>263063.04347826086</v>
      </c>
      <c r="G82" s="247">
        <f t="shared" si="32"/>
        <v>249971.42857142858</v>
      </c>
      <c r="H82" s="247">
        <f t="shared" si="32"/>
        <v>215542.85714285713</v>
      </c>
      <c r="I82" s="247">
        <f t="shared" si="32"/>
        <v>212222.85714285713</v>
      </c>
      <c r="J82" s="247">
        <f t="shared" si="32"/>
        <v>213627.02702702704</v>
      </c>
      <c r="K82" s="247">
        <f t="shared" si="32"/>
        <v>234667.85401459853</v>
      </c>
      <c r="L82" s="247">
        <f t="shared" si="32"/>
        <v>229202.02020202021</v>
      </c>
      <c r="M82" s="247">
        <f t="shared" si="32"/>
        <v>237883.62068965516</v>
      </c>
      <c r="N82" s="247">
        <f t="shared" si="32"/>
        <v>191165.71921182267</v>
      </c>
      <c r="O82" s="247">
        <f t="shared" si="32"/>
        <v>298181.81818181818</v>
      </c>
      <c r="P82" s="231">
        <f t="shared" si="30"/>
        <v>242227.56327885285</v>
      </c>
    </row>
    <row r="83" spans="1:16" s="136" customFormat="1" ht="12.75">
      <c r="A83" s="249"/>
      <c r="B83" s="250"/>
      <c r="C83" s="223" t="s">
        <v>2347</v>
      </c>
      <c r="D83" s="247">
        <f t="shared" ref="D83:O83" si="33">D75/D56</f>
        <v>514.10324640766362</v>
      </c>
      <c r="E83" s="247">
        <f t="shared" si="33"/>
        <v>443.18032278088145</v>
      </c>
      <c r="F83" s="247">
        <f t="shared" si="33"/>
        <v>300.14292520247739</v>
      </c>
      <c r="G83" s="247">
        <f t="shared" si="33"/>
        <v>323.65145228215766</v>
      </c>
      <c r="H83" s="247">
        <f t="shared" si="33"/>
        <v>926.36072572038415</v>
      </c>
      <c r="I83" s="247">
        <f t="shared" si="33"/>
        <v>173.01750772399589</v>
      </c>
      <c r="J83" s="247">
        <f t="shared" si="33"/>
        <v>339.11990310859909</v>
      </c>
      <c r="K83" s="247">
        <f t="shared" si="33"/>
        <v>380.09049773755657</v>
      </c>
      <c r="L83" s="247">
        <f t="shared" si="33"/>
        <v>177.21518987341773</v>
      </c>
      <c r="M83" s="247">
        <f t="shared" si="33"/>
        <v>226.6594711279007</v>
      </c>
      <c r="N83" s="247">
        <f t="shared" si="33"/>
        <v>276.01314348302299</v>
      </c>
      <c r="O83" s="247">
        <f t="shared" si="33"/>
        <v>471.69811320754718</v>
      </c>
      <c r="P83" s="231">
        <f t="shared" si="30"/>
        <v>379.27104155463371</v>
      </c>
    </row>
    <row r="84" spans="1:16" s="136" customFormat="1" ht="12.75">
      <c r="A84" s="226"/>
      <c r="B84" s="227"/>
      <c r="C84" s="227"/>
      <c r="D84" s="247"/>
      <c r="E84" s="247"/>
      <c r="F84" s="247"/>
      <c r="G84" s="247"/>
      <c r="H84" s="247"/>
      <c r="I84" s="247"/>
      <c r="J84" s="247"/>
      <c r="K84" s="247"/>
      <c r="L84" s="247"/>
      <c r="M84" s="134"/>
      <c r="N84" s="134"/>
      <c r="O84" s="134"/>
      <c r="P84" s="239"/>
    </row>
    <row r="85" spans="1:16" s="136" customFormat="1">
      <c r="A85" s="226"/>
      <c r="B85" s="250" t="s">
        <v>1907</v>
      </c>
      <c r="C85" s="227"/>
      <c r="D85" s="251" t="str">
        <f>D68</f>
        <v/>
      </c>
      <c r="E85" s="251" t="str">
        <f t="shared" ref="E85:O85" si="34">E68</f>
        <v/>
      </c>
      <c r="F85" s="251" t="str">
        <f t="shared" si="34"/>
        <v/>
      </c>
      <c r="G85" s="251">
        <f t="shared" si="34"/>
        <v>0</v>
      </c>
      <c r="H85" s="251">
        <f t="shared" si="34"/>
        <v>0</v>
      </c>
      <c r="I85" s="251" t="str">
        <f t="shared" si="34"/>
        <v/>
      </c>
      <c r="J85" s="251" t="str">
        <f t="shared" si="34"/>
        <v/>
      </c>
      <c r="K85" s="251">
        <f t="shared" si="34"/>
        <v>0</v>
      </c>
      <c r="L85" s="251" t="str">
        <f t="shared" si="34"/>
        <v/>
      </c>
      <c r="M85" s="251">
        <f t="shared" si="34"/>
        <v>0</v>
      </c>
      <c r="N85" s="251">
        <f t="shared" si="34"/>
        <v>0</v>
      </c>
      <c r="O85" s="251">
        <f t="shared" si="34"/>
        <v>0</v>
      </c>
      <c r="P85" s="231">
        <f t="shared" si="30"/>
        <v>0</v>
      </c>
    </row>
    <row r="86" spans="1:16" s="229" customFormat="1">
      <c r="A86" s="223"/>
      <c r="B86" s="250" t="s">
        <v>1904</v>
      </c>
      <c r="C86" s="252"/>
      <c r="D86" s="248">
        <f>SUM(D69:D71)</f>
        <v>152856600</v>
      </c>
      <c r="E86" s="248">
        <f t="shared" ref="E86:O86" si="35">SUM(E69:E71)</f>
        <v>41843891</v>
      </c>
      <c r="F86" s="248">
        <f t="shared" si="35"/>
        <v>39837800</v>
      </c>
      <c r="G86" s="248">
        <f t="shared" si="35"/>
        <v>34466000</v>
      </c>
      <c r="H86" s="248">
        <f t="shared" si="35"/>
        <v>55105000</v>
      </c>
      <c r="I86" s="248">
        <f t="shared" si="35"/>
        <v>21689400</v>
      </c>
      <c r="J86" s="248">
        <f t="shared" si="35"/>
        <v>36748400</v>
      </c>
      <c r="K86" s="248">
        <f t="shared" si="35"/>
        <v>45192076</v>
      </c>
      <c r="L86" s="248">
        <f t="shared" si="35"/>
        <v>78494740</v>
      </c>
      <c r="M86" s="248">
        <f t="shared" si="35"/>
        <v>56984528</v>
      </c>
      <c r="N86" s="248">
        <f>SUM(N69:N71)</f>
        <v>22627000</v>
      </c>
      <c r="O86" s="248">
        <f t="shared" si="35"/>
        <v>52000000</v>
      </c>
      <c r="P86" s="231">
        <f t="shared" si="30"/>
        <v>53153786.25</v>
      </c>
    </row>
    <row r="87" spans="1:16" s="136" customFormat="1">
      <c r="A87" s="226"/>
      <c r="B87" s="250" t="s">
        <v>1909</v>
      </c>
      <c r="C87" s="226"/>
      <c r="D87" s="253">
        <f>SUM(D72:D74)</f>
        <v>336904000</v>
      </c>
      <c r="E87" s="253">
        <f t="shared" ref="E87:O87" si="36">SUM(E72:E74)</f>
        <v>164698145</v>
      </c>
      <c r="F87" s="253">
        <f t="shared" si="36"/>
        <v>228461400</v>
      </c>
      <c r="G87" s="253">
        <f t="shared" si="36"/>
        <v>165305800</v>
      </c>
      <c r="H87" s="253">
        <f t="shared" si="36"/>
        <v>192750000</v>
      </c>
      <c r="I87" s="253">
        <f t="shared" si="36"/>
        <v>133520000</v>
      </c>
      <c r="J87" s="253">
        <f t="shared" si="36"/>
        <v>136244000</v>
      </c>
      <c r="K87" s="253">
        <f t="shared" si="36"/>
        <v>170823048</v>
      </c>
      <c r="L87" s="253">
        <f t="shared" si="36"/>
        <v>160272000</v>
      </c>
      <c r="M87" s="253">
        <f t="shared" si="36"/>
        <v>223969000</v>
      </c>
      <c r="N87" s="253">
        <f>SUM(N72:N74)</f>
        <v>94319641</v>
      </c>
      <c r="O87" s="253">
        <f t="shared" si="36"/>
        <v>181000000</v>
      </c>
      <c r="P87" s="231">
        <f t="shared" si="30"/>
        <v>182355586.16666666</v>
      </c>
    </row>
    <row r="88" spans="1:16" s="136" customFormat="1">
      <c r="A88" s="226"/>
      <c r="B88" s="250" t="s">
        <v>1919</v>
      </c>
      <c r="C88" s="226"/>
      <c r="D88" s="253">
        <f>D75</f>
        <v>1932000</v>
      </c>
      <c r="E88" s="253">
        <f t="shared" ref="E88:O88" si="37">E75</f>
        <v>1427927</v>
      </c>
      <c r="F88" s="253">
        <f t="shared" si="37"/>
        <v>1260000</v>
      </c>
      <c r="G88" s="253">
        <f t="shared" si="37"/>
        <v>1092000</v>
      </c>
      <c r="H88" s="253">
        <f t="shared" si="37"/>
        <v>2604000</v>
      </c>
      <c r="I88" s="253">
        <f t="shared" si="37"/>
        <v>672000</v>
      </c>
      <c r="J88" s="253">
        <f t="shared" si="37"/>
        <v>1680000</v>
      </c>
      <c r="K88" s="253">
        <f t="shared" si="37"/>
        <v>2016000</v>
      </c>
      <c r="L88" s="253">
        <f t="shared" si="37"/>
        <v>504000</v>
      </c>
      <c r="M88" s="253">
        <f t="shared" si="37"/>
        <v>840000</v>
      </c>
      <c r="N88" s="253">
        <f t="shared" si="37"/>
        <v>756000</v>
      </c>
      <c r="O88" s="253">
        <f t="shared" si="37"/>
        <v>1500000</v>
      </c>
      <c r="P88" s="231">
        <f t="shared" si="30"/>
        <v>1356993.9166666667</v>
      </c>
    </row>
    <row r="89" spans="1:16" s="232" customFormat="1" ht="12.75">
      <c r="A89" s="249"/>
      <c r="B89" s="250" t="s">
        <v>2005</v>
      </c>
      <c r="C89" s="252"/>
      <c r="D89" s="247" t="s">
        <v>2359</v>
      </c>
      <c r="E89" s="247" t="s">
        <v>2359</v>
      </c>
      <c r="F89" s="247" t="s">
        <v>2359</v>
      </c>
      <c r="G89" s="247" t="s">
        <v>2359</v>
      </c>
      <c r="H89" s="247" t="s">
        <v>2359</v>
      </c>
      <c r="I89" s="247" t="s">
        <v>2359</v>
      </c>
      <c r="J89" s="247" t="s">
        <v>2359</v>
      </c>
      <c r="K89" s="247" t="s">
        <v>2359</v>
      </c>
      <c r="L89" s="247"/>
      <c r="M89" s="254"/>
      <c r="N89" s="254"/>
      <c r="O89" s="254"/>
      <c r="P89" s="231">
        <f t="shared" si="30"/>
        <v>0</v>
      </c>
    </row>
    <row r="90" spans="1:16" s="232" customFormat="1" ht="12.75">
      <c r="A90" s="249"/>
      <c r="B90" s="250" t="s">
        <v>2002</v>
      </c>
      <c r="C90" s="252"/>
      <c r="D90" s="247">
        <v>43442502</v>
      </c>
      <c r="E90" s="247">
        <v>11321267</v>
      </c>
      <c r="F90" s="247">
        <v>9024184</v>
      </c>
      <c r="G90" s="247">
        <v>8166005</v>
      </c>
      <c r="H90" s="247">
        <v>15509220</v>
      </c>
      <c r="I90" s="247">
        <v>5729165</v>
      </c>
      <c r="J90" s="247">
        <v>10022222</v>
      </c>
      <c r="K90" s="247">
        <v>10784500</v>
      </c>
      <c r="L90" s="247">
        <v>19506895</v>
      </c>
      <c r="M90" s="255">
        <f t="shared" ref="M90:O92" si="38">M96*M86</f>
        <v>17095358.399999999</v>
      </c>
      <c r="N90" s="255">
        <f t="shared" si="38"/>
        <v>6788100</v>
      </c>
      <c r="O90" s="255">
        <f t="shared" si="38"/>
        <v>15600000</v>
      </c>
      <c r="P90" s="231">
        <f t="shared" si="30"/>
        <v>14415784.866666667</v>
      </c>
    </row>
    <row r="91" spans="1:16" s="232" customFormat="1" ht="12.75">
      <c r="A91" s="249"/>
      <c r="B91" s="250" t="s">
        <v>2007</v>
      </c>
      <c r="C91" s="252"/>
      <c r="D91" s="247">
        <v>78354660</v>
      </c>
      <c r="E91" s="247">
        <v>38169953</v>
      </c>
      <c r="F91" s="247">
        <v>25619253</v>
      </c>
      <c r="G91" s="247">
        <v>31499400</v>
      </c>
      <c r="H91" s="247">
        <v>43155014</v>
      </c>
      <c r="I91" s="247">
        <v>32545705</v>
      </c>
      <c r="J91" s="247">
        <v>29960333</v>
      </c>
      <c r="K91" s="247">
        <v>35048363</v>
      </c>
      <c r="L91" s="247">
        <v>38285537</v>
      </c>
      <c r="M91" s="255">
        <f t="shared" si="38"/>
        <v>53752560</v>
      </c>
      <c r="N91" s="255">
        <f t="shared" si="38"/>
        <v>22636713.84</v>
      </c>
      <c r="O91" s="255">
        <f t="shared" si="38"/>
        <v>43440000</v>
      </c>
      <c r="P91" s="231">
        <f t="shared" si="30"/>
        <v>39372290.986666664</v>
      </c>
    </row>
    <row r="92" spans="1:16" s="232" customFormat="1" ht="12.75">
      <c r="A92" s="256"/>
      <c r="B92" s="250" t="s">
        <v>2019</v>
      </c>
      <c r="C92" s="252"/>
      <c r="D92" s="247">
        <v>483964</v>
      </c>
      <c r="E92" s="247">
        <v>44622</v>
      </c>
      <c r="F92" s="247">
        <v>306380</v>
      </c>
      <c r="G92" s="247">
        <v>302212</v>
      </c>
      <c r="H92" s="247">
        <v>600354</v>
      </c>
      <c r="I92" s="247">
        <v>193089</v>
      </c>
      <c r="J92" s="247">
        <v>452540</v>
      </c>
      <c r="K92" s="247">
        <v>548415</v>
      </c>
      <c r="L92" s="247">
        <v>101124</v>
      </c>
      <c r="M92" s="255">
        <f t="shared" si="38"/>
        <v>210000</v>
      </c>
      <c r="N92" s="255">
        <f t="shared" si="38"/>
        <v>189000</v>
      </c>
      <c r="O92" s="255">
        <f t="shared" si="38"/>
        <v>375000</v>
      </c>
      <c r="P92" s="231">
        <f t="shared" si="30"/>
        <v>317225</v>
      </c>
    </row>
    <row r="93" spans="1:16" s="232" customFormat="1" ht="12.75">
      <c r="A93" s="256"/>
      <c r="B93" s="250"/>
      <c r="C93" s="252"/>
      <c r="D93" s="247"/>
      <c r="E93" s="247"/>
      <c r="F93" s="247"/>
      <c r="G93" s="257"/>
      <c r="H93" s="247"/>
      <c r="I93" s="247"/>
      <c r="J93" s="247"/>
      <c r="K93" s="247"/>
      <c r="L93" s="247"/>
      <c r="M93" s="257"/>
      <c r="N93" s="257"/>
      <c r="O93" s="257"/>
      <c r="P93" s="231">
        <f t="shared" si="30"/>
        <v>0</v>
      </c>
    </row>
    <row r="94" spans="1:16" s="136" customFormat="1">
      <c r="A94" s="226"/>
      <c r="B94" s="226" t="s">
        <v>2348</v>
      </c>
      <c r="C94" s="226"/>
      <c r="D94" s="233"/>
      <c r="E94" s="233"/>
      <c r="F94" s="233"/>
      <c r="G94" s="233"/>
      <c r="H94" s="233"/>
      <c r="I94" s="233"/>
      <c r="J94" s="233"/>
      <c r="K94" s="233"/>
      <c r="L94" s="233"/>
      <c r="M94" s="233"/>
      <c r="N94" s="233"/>
      <c r="O94" s="233"/>
    </row>
    <row r="95" spans="1:16" s="136" customFormat="1">
      <c r="A95" s="226"/>
      <c r="B95" s="226"/>
      <c r="C95" s="226" t="s">
        <v>2349</v>
      </c>
      <c r="D95" s="147"/>
      <c r="E95" s="147"/>
      <c r="F95" s="147"/>
      <c r="G95" s="147"/>
      <c r="H95" s="147"/>
      <c r="I95" s="147"/>
      <c r="J95" s="147"/>
      <c r="K95" s="147"/>
      <c r="L95" s="147"/>
      <c r="M95" s="147"/>
      <c r="N95" s="147"/>
      <c r="O95" s="147"/>
      <c r="P95" s="234">
        <f>SUM(D95:O95)/12</f>
        <v>0</v>
      </c>
    </row>
    <row r="96" spans="1:16" s="136" customFormat="1">
      <c r="A96" s="226"/>
      <c r="B96" s="226"/>
      <c r="C96" s="227" t="s">
        <v>2350</v>
      </c>
      <c r="D96" s="258">
        <f t="shared" ref="D96:L98" si="39">D90/D86</f>
        <v>0.28420429343580844</v>
      </c>
      <c r="E96" s="258">
        <f t="shared" si="39"/>
        <v>0.27055961406648343</v>
      </c>
      <c r="F96" s="258">
        <f t="shared" si="39"/>
        <v>0.22652315137884121</v>
      </c>
      <c r="G96" s="258">
        <f t="shared" si="39"/>
        <v>0.2369292926362212</v>
      </c>
      <c r="H96" s="258">
        <f>H90/H86</f>
        <v>0.28144850739497324</v>
      </c>
      <c r="I96" s="258">
        <f t="shared" si="39"/>
        <v>0.26414585004656654</v>
      </c>
      <c r="J96" s="258">
        <f t="shared" si="39"/>
        <v>0.27272539756832953</v>
      </c>
      <c r="K96" s="258">
        <f t="shared" si="39"/>
        <v>0.2386369681268902</v>
      </c>
      <c r="L96" s="258">
        <f t="shared" si="39"/>
        <v>0.24851212960256955</v>
      </c>
      <c r="M96" s="258">
        <v>0.3</v>
      </c>
      <c r="N96" s="258">
        <v>0.3</v>
      </c>
      <c r="O96" s="258">
        <v>0.3</v>
      </c>
      <c r="P96" s="234">
        <f>SUM(D96:O96)/12</f>
        <v>0.2686404336880569</v>
      </c>
    </row>
    <row r="97" spans="1:16" s="136" customFormat="1">
      <c r="A97" s="226"/>
      <c r="B97" s="226"/>
      <c r="C97" s="227" t="s">
        <v>2351</v>
      </c>
      <c r="D97" s="258">
        <f t="shared" si="39"/>
        <v>0.23257266164842211</v>
      </c>
      <c r="E97" s="258">
        <f t="shared" si="39"/>
        <v>0.23175703041464127</v>
      </c>
      <c r="F97" s="258">
        <f t="shared" si="39"/>
        <v>0.11213821240699742</v>
      </c>
      <c r="G97" s="258">
        <f t="shared" si="39"/>
        <v>0.19055229762053116</v>
      </c>
      <c r="H97" s="258">
        <f t="shared" si="39"/>
        <v>0.22389112321660182</v>
      </c>
      <c r="I97" s="258">
        <f t="shared" si="39"/>
        <v>0.24375153535050928</v>
      </c>
      <c r="J97" s="258">
        <f t="shared" si="39"/>
        <v>0.2199020360529638</v>
      </c>
      <c r="K97" s="258">
        <f t="shared" si="39"/>
        <v>0.20517350211430485</v>
      </c>
      <c r="L97" s="258">
        <f t="shared" si="39"/>
        <v>0.23887851277827693</v>
      </c>
      <c r="M97" s="258">
        <v>0.24</v>
      </c>
      <c r="N97" s="258">
        <v>0.24</v>
      </c>
      <c r="O97" s="258">
        <v>0.24</v>
      </c>
      <c r="P97" s="234">
        <f>SUM(D97:O97)/12</f>
        <v>0.21821807596693743</v>
      </c>
    </row>
    <row r="98" spans="1:16" s="136" customFormat="1">
      <c r="A98" s="134"/>
      <c r="B98" s="226"/>
      <c r="C98" s="227" t="s">
        <v>2352</v>
      </c>
      <c r="D98" s="147">
        <f>D92/D88</f>
        <v>0.25049896480331263</v>
      </c>
      <c r="E98" s="147">
        <f>E92/E88</f>
        <v>3.1249496647937886E-2</v>
      </c>
      <c r="F98" s="147">
        <f>F92/F88</f>
        <v>0.24315873015873016</v>
      </c>
      <c r="G98" s="147"/>
      <c r="H98" s="147">
        <f t="shared" si="39"/>
        <v>0.23055069124423963</v>
      </c>
      <c r="I98" s="147">
        <f t="shared" si="39"/>
        <v>0.28733482142857142</v>
      </c>
      <c r="J98" s="147">
        <f t="shared" si="39"/>
        <v>0.26936904761904762</v>
      </c>
      <c r="K98" s="147">
        <f t="shared" si="39"/>
        <v>0.27203125</v>
      </c>
      <c r="L98" s="147">
        <f t="shared" si="39"/>
        <v>0.20064285714285715</v>
      </c>
      <c r="M98" s="147">
        <v>0.25</v>
      </c>
      <c r="N98" s="147">
        <v>0.25</v>
      </c>
      <c r="O98" s="147">
        <v>0.25</v>
      </c>
      <c r="P98" s="234">
        <f>SUM(D98:O98)/12</f>
        <v>0.21123632158705805</v>
      </c>
    </row>
    <row r="99" spans="1:16" s="136" customFormat="1">
      <c r="A99" s="223" t="s">
        <v>2377</v>
      </c>
      <c r="B99" s="226"/>
      <c r="C99" s="226"/>
      <c r="D99" s="259">
        <f t="shared" ref="D99:O99" si="40">SUM(D85:D88)-SUM(D89:D92)</f>
        <v>369411474</v>
      </c>
      <c r="E99" s="259">
        <f t="shared" si="40"/>
        <v>158434121</v>
      </c>
      <c r="F99" s="259">
        <f t="shared" si="40"/>
        <v>234609383</v>
      </c>
      <c r="G99" s="259">
        <f t="shared" si="40"/>
        <v>160896183</v>
      </c>
      <c r="H99" s="259">
        <f t="shared" si="40"/>
        <v>191194412</v>
      </c>
      <c r="I99" s="259">
        <f t="shared" si="40"/>
        <v>117413441</v>
      </c>
      <c r="J99" s="259">
        <f t="shared" si="40"/>
        <v>134237305</v>
      </c>
      <c r="K99" s="259">
        <f t="shared" si="40"/>
        <v>171649846</v>
      </c>
      <c r="L99" s="259">
        <f t="shared" si="40"/>
        <v>181377184</v>
      </c>
      <c r="M99" s="259">
        <f t="shared" si="40"/>
        <v>210735609.59999999</v>
      </c>
      <c r="N99" s="259">
        <f>SUM(N85:N88)-SUM(N89:N92)</f>
        <v>88088827.159999996</v>
      </c>
      <c r="O99" s="259">
        <f t="shared" si="40"/>
        <v>175085000</v>
      </c>
      <c r="P99" s="235"/>
    </row>
    <row r="100" spans="1:16" s="136" customFormat="1"/>
    <row r="101" spans="1:16" s="136" customFormat="1"/>
    <row r="102" spans="1:16">
      <c r="E102" s="208"/>
    </row>
    <row r="105" spans="1:16">
      <c r="G105" s="209"/>
      <c r="H105" s="209"/>
      <c r="I105" s="209"/>
      <c r="J105" s="209"/>
      <c r="K105" s="209"/>
      <c r="L105" s="209"/>
      <c r="M105" s="209"/>
    </row>
  </sheetData>
  <mergeCells count="11">
    <mergeCell ref="A54:C54"/>
    <mergeCell ref="A55:C55"/>
    <mergeCell ref="A56:C56"/>
    <mergeCell ref="A57:C57"/>
    <mergeCell ref="A10:C10"/>
    <mergeCell ref="A11:C11"/>
    <mergeCell ref="A12:C12"/>
    <mergeCell ref="A13:C13"/>
    <mergeCell ref="A14:C14"/>
    <mergeCell ref="A53:C53"/>
    <mergeCell ref="A15:C15"/>
  </mergeCells>
  <dataValidations count="41">
    <dataValidation type="textLength" errorStyle="information" allowBlank="1" showInputMessage="1" error="XLBVal:5=31235_x000d_&#10;" sqref="B65588 JD65588 SZ65588 ACV65588 AMR65588 AWN65588 BGJ65588 BQF65588 CAB65588 CJX65588 CTT65588 DDP65588 DNL65588 DXH65588 EHD65588 EQZ65588 FAV65588 FKR65588 FUN65588 GEJ65588 GOF65588 GYB65588 HHX65588 HRT65588 IBP65588 ILL65588 IVH65588 JFD65588 JOZ65588 JYV65588 KIR65588 KSN65588 LCJ65588 LMF65588 LWB65588 MFX65588 MPT65588 MZP65588 NJL65588 NTH65588 ODD65588 OMZ65588 OWV65588 PGR65588 PQN65588 QAJ65588 QKF65588 QUB65588 RDX65588 RNT65588 RXP65588 SHL65588 SRH65588 TBD65588 TKZ65588 TUV65588 UER65588 UON65588 UYJ65588 VIF65588 VSB65588 WBX65588 WLT65588 WVP65588 B131124 JD131124 SZ131124 ACV131124 AMR131124 AWN131124 BGJ131124 BQF131124 CAB131124 CJX131124 CTT131124 DDP131124 DNL131124 DXH131124 EHD131124 EQZ131124 FAV131124 FKR131124 FUN131124 GEJ131124 GOF131124 GYB131124 HHX131124 HRT131124 IBP131124 ILL131124 IVH131124 JFD131124 JOZ131124 JYV131124 KIR131124 KSN131124 LCJ131124 LMF131124 LWB131124 MFX131124 MPT131124 MZP131124 NJL131124 NTH131124 ODD131124 OMZ131124 OWV131124 PGR131124 PQN131124 QAJ131124 QKF131124 QUB131124 RDX131124 RNT131124 RXP131124 SHL131124 SRH131124 TBD131124 TKZ131124 TUV131124 UER131124 UON131124 UYJ131124 VIF131124 VSB131124 WBX131124 WLT131124 WVP131124 B196660 JD196660 SZ196660 ACV196660 AMR196660 AWN196660 BGJ196660 BQF196660 CAB196660 CJX196660 CTT196660 DDP196660 DNL196660 DXH196660 EHD196660 EQZ196660 FAV196660 FKR196660 FUN196660 GEJ196660 GOF196660 GYB196660 HHX196660 HRT196660 IBP196660 ILL196660 IVH196660 JFD196660 JOZ196660 JYV196660 KIR196660 KSN196660 LCJ196660 LMF196660 LWB196660 MFX196660 MPT196660 MZP196660 NJL196660 NTH196660 ODD196660 OMZ196660 OWV196660 PGR196660 PQN196660 QAJ196660 QKF196660 QUB196660 RDX196660 RNT196660 RXP196660 SHL196660 SRH196660 TBD196660 TKZ196660 TUV196660 UER196660 UON196660 UYJ196660 VIF196660 VSB196660 WBX196660 WLT196660 WVP196660 B262196 JD262196 SZ262196 ACV262196 AMR262196 AWN262196 BGJ262196 BQF262196 CAB262196 CJX262196 CTT262196 DDP262196 DNL262196 DXH262196 EHD262196 EQZ262196 FAV262196 FKR262196 FUN262196 GEJ262196 GOF262196 GYB262196 HHX262196 HRT262196 IBP262196 ILL262196 IVH262196 JFD262196 JOZ262196 JYV262196 KIR262196 KSN262196 LCJ262196 LMF262196 LWB262196 MFX262196 MPT262196 MZP262196 NJL262196 NTH262196 ODD262196 OMZ262196 OWV262196 PGR262196 PQN262196 QAJ262196 QKF262196 QUB262196 RDX262196 RNT262196 RXP262196 SHL262196 SRH262196 TBD262196 TKZ262196 TUV262196 UER262196 UON262196 UYJ262196 VIF262196 VSB262196 WBX262196 WLT262196 WVP262196 B327732 JD327732 SZ327732 ACV327732 AMR327732 AWN327732 BGJ327732 BQF327732 CAB327732 CJX327732 CTT327732 DDP327732 DNL327732 DXH327732 EHD327732 EQZ327732 FAV327732 FKR327732 FUN327732 GEJ327732 GOF327732 GYB327732 HHX327732 HRT327732 IBP327732 ILL327732 IVH327732 JFD327732 JOZ327732 JYV327732 KIR327732 KSN327732 LCJ327732 LMF327732 LWB327732 MFX327732 MPT327732 MZP327732 NJL327732 NTH327732 ODD327732 OMZ327732 OWV327732 PGR327732 PQN327732 QAJ327732 QKF327732 QUB327732 RDX327732 RNT327732 RXP327732 SHL327732 SRH327732 TBD327732 TKZ327732 TUV327732 UER327732 UON327732 UYJ327732 VIF327732 VSB327732 WBX327732 WLT327732 WVP327732 B393268 JD393268 SZ393268 ACV393268 AMR393268 AWN393268 BGJ393268 BQF393268 CAB393268 CJX393268 CTT393268 DDP393268 DNL393268 DXH393268 EHD393268 EQZ393268 FAV393268 FKR393268 FUN393268 GEJ393268 GOF393268 GYB393268 HHX393268 HRT393268 IBP393268 ILL393268 IVH393268 JFD393268 JOZ393268 JYV393268 KIR393268 KSN393268 LCJ393268 LMF393268 LWB393268 MFX393268 MPT393268 MZP393268 NJL393268 NTH393268 ODD393268 OMZ393268 OWV393268 PGR393268 PQN393268 QAJ393268 QKF393268 QUB393268 RDX393268 RNT393268 RXP393268 SHL393268 SRH393268 TBD393268 TKZ393268 TUV393268 UER393268 UON393268 UYJ393268 VIF393268 VSB393268 WBX393268 WLT393268 WVP393268 B458804 JD458804 SZ458804 ACV458804 AMR458804 AWN458804 BGJ458804 BQF458804 CAB458804 CJX458804 CTT458804 DDP458804 DNL458804 DXH458804 EHD458804 EQZ458804 FAV458804 FKR458804 FUN458804 GEJ458804 GOF458804 GYB458804 HHX458804 HRT458804 IBP458804 ILL458804 IVH458804 JFD458804 JOZ458804 JYV458804 KIR458804 KSN458804 LCJ458804 LMF458804 LWB458804 MFX458804 MPT458804 MZP458804 NJL458804 NTH458804 ODD458804 OMZ458804 OWV458804 PGR458804 PQN458804 QAJ458804 QKF458804 QUB458804 RDX458804 RNT458804 RXP458804 SHL458804 SRH458804 TBD458804 TKZ458804 TUV458804 UER458804 UON458804 UYJ458804 VIF458804 VSB458804 WBX458804 WLT458804 WVP458804 B524340 JD524340 SZ524340 ACV524340 AMR524340 AWN524340 BGJ524340 BQF524340 CAB524340 CJX524340 CTT524340 DDP524340 DNL524340 DXH524340 EHD524340 EQZ524340 FAV524340 FKR524340 FUN524340 GEJ524340 GOF524340 GYB524340 HHX524340 HRT524340 IBP524340 ILL524340 IVH524340 JFD524340 JOZ524340 JYV524340 KIR524340 KSN524340 LCJ524340 LMF524340 LWB524340 MFX524340 MPT524340 MZP524340 NJL524340 NTH524340 ODD524340 OMZ524340 OWV524340 PGR524340 PQN524340 QAJ524340 QKF524340 QUB524340 RDX524340 RNT524340 RXP524340 SHL524340 SRH524340 TBD524340 TKZ524340 TUV524340 UER524340 UON524340 UYJ524340 VIF524340 VSB524340 WBX524340 WLT524340 WVP524340 B589876 JD589876 SZ589876 ACV589876 AMR589876 AWN589876 BGJ589876 BQF589876 CAB589876 CJX589876 CTT589876 DDP589876 DNL589876 DXH589876 EHD589876 EQZ589876 FAV589876 FKR589876 FUN589876 GEJ589876 GOF589876 GYB589876 HHX589876 HRT589876 IBP589876 ILL589876 IVH589876 JFD589876 JOZ589876 JYV589876 KIR589876 KSN589876 LCJ589876 LMF589876 LWB589876 MFX589876 MPT589876 MZP589876 NJL589876 NTH589876 ODD589876 OMZ589876 OWV589876 PGR589876 PQN589876 QAJ589876 QKF589876 QUB589876 RDX589876 RNT589876 RXP589876 SHL589876 SRH589876 TBD589876 TKZ589876 TUV589876 UER589876 UON589876 UYJ589876 VIF589876 VSB589876 WBX589876 WLT589876 WVP589876 B655412 JD655412 SZ655412 ACV655412 AMR655412 AWN655412 BGJ655412 BQF655412 CAB655412 CJX655412 CTT655412 DDP655412 DNL655412 DXH655412 EHD655412 EQZ655412 FAV655412 FKR655412 FUN655412 GEJ655412 GOF655412 GYB655412 HHX655412 HRT655412 IBP655412 ILL655412 IVH655412 JFD655412 JOZ655412 JYV655412 KIR655412 KSN655412 LCJ655412 LMF655412 LWB655412 MFX655412 MPT655412 MZP655412 NJL655412 NTH655412 ODD655412 OMZ655412 OWV655412 PGR655412 PQN655412 QAJ655412 QKF655412 QUB655412 RDX655412 RNT655412 RXP655412 SHL655412 SRH655412 TBD655412 TKZ655412 TUV655412 UER655412 UON655412 UYJ655412 VIF655412 VSB655412 WBX655412 WLT655412 WVP655412 B720948 JD720948 SZ720948 ACV720948 AMR720948 AWN720948 BGJ720948 BQF720948 CAB720948 CJX720948 CTT720948 DDP720948 DNL720948 DXH720948 EHD720948 EQZ720948 FAV720948 FKR720948 FUN720948 GEJ720948 GOF720948 GYB720948 HHX720948 HRT720948 IBP720948 ILL720948 IVH720948 JFD720948 JOZ720948 JYV720948 KIR720948 KSN720948 LCJ720948 LMF720948 LWB720948 MFX720948 MPT720948 MZP720948 NJL720948 NTH720948 ODD720948 OMZ720948 OWV720948 PGR720948 PQN720948 QAJ720948 QKF720948 QUB720948 RDX720948 RNT720948 RXP720948 SHL720948 SRH720948 TBD720948 TKZ720948 TUV720948 UER720948 UON720948 UYJ720948 VIF720948 VSB720948 WBX720948 WLT720948 WVP720948 B786484 JD786484 SZ786484 ACV786484 AMR786484 AWN786484 BGJ786484 BQF786484 CAB786484 CJX786484 CTT786484 DDP786484 DNL786484 DXH786484 EHD786484 EQZ786484 FAV786484 FKR786484 FUN786484 GEJ786484 GOF786484 GYB786484 HHX786484 HRT786484 IBP786484 ILL786484 IVH786484 JFD786484 JOZ786484 JYV786484 KIR786484 KSN786484 LCJ786484 LMF786484 LWB786484 MFX786484 MPT786484 MZP786484 NJL786484 NTH786484 ODD786484 OMZ786484 OWV786484 PGR786484 PQN786484 QAJ786484 QKF786484 QUB786484 RDX786484 RNT786484 RXP786484 SHL786484 SRH786484 TBD786484 TKZ786484 TUV786484 UER786484 UON786484 UYJ786484 VIF786484 VSB786484 WBX786484 WLT786484 WVP786484 B852020 JD852020 SZ852020 ACV852020 AMR852020 AWN852020 BGJ852020 BQF852020 CAB852020 CJX852020 CTT852020 DDP852020 DNL852020 DXH852020 EHD852020 EQZ852020 FAV852020 FKR852020 FUN852020 GEJ852020 GOF852020 GYB852020 HHX852020 HRT852020 IBP852020 ILL852020 IVH852020 JFD852020 JOZ852020 JYV852020 KIR852020 KSN852020 LCJ852020 LMF852020 LWB852020 MFX852020 MPT852020 MZP852020 NJL852020 NTH852020 ODD852020 OMZ852020 OWV852020 PGR852020 PQN852020 QAJ852020 QKF852020 QUB852020 RDX852020 RNT852020 RXP852020 SHL852020 SRH852020 TBD852020 TKZ852020 TUV852020 UER852020 UON852020 UYJ852020 VIF852020 VSB852020 WBX852020 WLT852020 WVP852020 B917556 JD917556 SZ917556 ACV917556 AMR917556 AWN917556 BGJ917556 BQF917556 CAB917556 CJX917556 CTT917556 DDP917556 DNL917556 DXH917556 EHD917556 EQZ917556 FAV917556 FKR917556 FUN917556 GEJ917556 GOF917556 GYB917556 HHX917556 HRT917556 IBP917556 ILL917556 IVH917556 JFD917556 JOZ917556 JYV917556 KIR917556 KSN917556 LCJ917556 LMF917556 LWB917556 MFX917556 MPT917556 MZP917556 NJL917556 NTH917556 ODD917556 OMZ917556 OWV917556 PGR917556 PQN917556 QAJ917556 QKF917556 QUB917556 RDX917556 RNT917556 RXP917556 SHL917556 SRH917556 TBD917556 TKZ917556 TUV917556 UER917556 UON917556 UYJ917556 VIF917556 VSB917556 WBX917556 WLT917556 WVP917556 B983092 JD983092 SZ983092 ACV983092 AMR983092 AWN983092 BGJ983092 BQF983092 CAB983092 CJX983092 CTT983092 DDP983092 DNL983092 DXH983092 EHD983092 EQZ983092 FAV983092 FKR983092 FUN983092 GEJ983092 GOF983092 GYB983092 HHX983092 HRT983092 IBP983092 ILL983092 IVH983092 JFD983092 JOZ983092 JYV983092 KIR983092 KSN983092 LCJ983092 LMF983092 LWB983092 MFX983092 MPT983092 MZP983092 NJL983092 NTH983092 ODD983092 OMZ983092 OWV983092 PGR983092 PQN983092 QAJ983092 QKF983092 QUB983092 RDX983092 RNT983092 RXP983092 SHL983092 SRH983092 TBD983092 TKZ983092 TUV983092 UER983092 UON983092 UYJ983092 VIF983092 VSB983092 WBX983092 WLT983092 WVP983092 WVR983092:WVU983092 JF65588:JI65588 TB65588:TE65588 ACX65588:ADA65588 AMT65588:AMW65588 AWP65588:AWS65588 BGL65588:BGO65588 BQH65588:BQK65588 CAD65588:CAG65588 CJZ65588:CKC65588 CTV65588:CTY65588 DDR65588:DDU65588 DNN65588:DNQ65588 DXJ65588:DXM65588 EHF65588:EHI65588 ERB65588:ERE65588 FAX65588:FBA65588 FKT65588:FKW65588 FUP65588:FUS65588 GEL65588:GEO65588 GOH65588:GOK65588 GYD65588:GYG65588 HHZ65588:HIC65588 HRV65588:HRY65588 IBR65588:IBU65588 ILN65588:ILQ65588 IVJ65588:IVM65588 JFF65588:JFI65588 JPB65588:JPE65588 JYX65588:JZA65588 KIT65588:KIW65588 KSP65588:KSS65588 LCL65588:LCO65588 LMH65588:LMK65588 LWD65588:LWG65588 MFZ65588:MGC65588 MPV65588:MPY65588 MZR65588:MZU65588 NJN65588:NJQ65588 NTJ65588:NTM65588 ODF65588:ODI65588 ONB65588:ONE65588 OWX65588:OXA65588 PGT65588:PGW65588 PQP65588:PQS65588 QAL65588:QAO65588 QKH65588:QKK65588 QUD65588:QUG65588 RDZ65588:REC65588 RNV65588:RNY65588 RXR65588:RXU65588 SHN65588:SHQ65588 SRJ65588:SRM65588 TBF65588:TBI65588 TLB65588:TLE65588 TUX65588:TVA65588 UET65588:UEW65588 UOP65588:UOS65588 UYL65588:UYO65588 VIH65588:VIK65588 VSD65588:VSG65588 WBZ65588:WCC65588 WLV65588:WLY65588 WVR65588:WVU65588 JF131124:JI131124 TB131124:TE131124 ACX131124:ADA131124 AMT131124:AMW131124 AWP131124:AWS131124 BGL131124:BGO131124 BQH131124:BQK131124 CAD131124:CAG131124 CJZ131124:CKC131124 CTV131124:CTY131124 DDR131124:DDU131124 DNN131124:DNQ131124 DXJ131124:DXM131124 EHF131124:EHI131124 ERB131124:ERE131124 FAX131124:FBA131124 FKT131124:FKW131124 FUP131124:FUS131124 GEL131124:GEO131124 GOH131124:GOK131124 GYD131124:GYG131124 HHZ131124:HIC131124 HRV131124:HRY131124 IBR131124:IBU131124 ILN131124:ILQ131124 IVJ131124:IVM131124 JFF131124:JFI131124 JPB131124:JPE131124 JYX131124:JZA131124 KIT131124:KIW131124 KSP131124:KSS131124 LCL131124:LCO131124 LMH131124:LMK131124 LWD131124:LWG131124 MFZ131124:MGC131124 MPV131124:MPY131124 MZR131124:MZU131124 NJN131124:NJQ131124 NTJ131124:NTM131124 ODF131124:ODI131124 ONB131124:ONE131124 OWX131124:OXA131124 PGT131124:PGW131124 PQP131124:PQS131124 QAL131124:QAO131124 QKH131124:QKK131124 QUD131124:QUG131124 RDZ131124:REC131124 RNV131124:RNY131124 RXR131124:RXU131124 SHN131124:SHQ131124 SRJ131124:SRM131124 TBF131124:TBI131124 TLB131124:TLE131124 TUX131124:TVA131124 UET131124:UEW131124 UOP131124:UOS131124 UYL131124:UYO131124 VIH131124:VIK131124 VSD131124:VSG131124 WBZ131124:WCC131124 WLV131124:WLY131124 WVR131124:WVU131124 JF196660:JI196660 TB196660:TE196660 ACX196660:ADA196660 AMT196660:AMW196660 AWP196660:AWS196660 BGL196660:BGO196660 BQH196660:BQK196660 CAD196660:CAG196660 CJZ196660:CKC196660 CTV196660:CTY196660 DDR196660:DDU196660 DNN196660:DNQ196660 DXJ196660:DXM196660 EHF196660:EHI196660 ERB196660:ERE196660 FAX196660:FBA196660 FKT196660:FKW196660 FUP196660:FUS196660 GEL196660:GEO196660 GOH196660:GOK196660 GYD196660:GYG196660 HHZ196660:HIC196660 HRV196660:HRY196660 IBR196660:IBU196660 ILN196660:ILQ196660 IVJ196660:IVM196660 JFF196660:JFI196660 JPB196660:JPE196660 JYX196660:JZA196660 KIT196660:KIW196660 KSP196660:KSS196660 LCL196660:LCO196660 LMH196660:LMK196660 LWD196660:LWG196660 MFZ196660:MGC196660 MPV196660:MPY196660 MZR196660:MZU196660 NJN196660:NJQ196660 NTJ196660:NTM196660 ODF196660:ODI196660 ONB196660:ONE196660 OWX196660:OXA196660 PGT196660:PGW196660 PQP196660:PQS196660 QAL196660:QAO196660 QKH196660:QKK196660 QUD196660:QUG196660 RDZ196660:REC196660 RNV196660:RNY196660 RXR196660:RXU196660 SHN196660:SHQ196660 SRJ196660:SRM196660 TBF196660:TBI196660 TLB196660:TLE196660 TUX196660:TVA196660 UET196660:UEW196660 UOP196660:UOS196660 UYL196660:UYO196660 VIH196660:VIK196660 VSD196660:VSG196660 WBZ196660:WCC196660 WLV196660:WLY196660 WVR196660:WVU196660 JF262196:JI262196 TB262196:TE262196 ACX262196:ADA262196 AMT262196:AMW262196 AWP262196:AWS262196 BGL262196:BGO262196 BQH262196:BQK262196 CAD262196:CAG262196 CJZ262196:CKC262196 CTV262196:CTY262196 DDR262196:DDU262196 DNN262196:DNQ262196 DXJ262196:DXM262196 EHF262196:EHI262196 ERB262196:ERE262196 FAX262196:FBA262196 FKT262196:FKW262196 FUP262196:FUS262196 GEL262196:GEO262196 GOH262196:GOK262196 GYD262196:GYG262196 HHZ262196:HIC262196 HRV262196:HRY262196 IBR262196:IBU262196 ILN262196:ILQ262196 IVJ262196:IVM262196 JFF262196:JFI262196 JPB262196:JPE262196 JYX262196:JZA262196 KIT262196:KIW262196 KSP262196:KSS262196 LCL262196:LCO262196 LMH262196:LMK262196 LWD262196:LWG262196 MFZ262196:MGC262196 MPV262196:MPY262196 MZR262196:MZU262196 NJN262196:NJQ262196 NTJ262196:NTM262196 ODF262196:ODI262196 ONB262196:ONE262196 OWX262196:OXA262196 PGT262196:PGW262196 PQP262196:PQS262196 QAL262196:QAO262196 QKH262196:QKK262196 QUD262196:QUG262196 RDZ262196:REC262196 RNV262196:RNY262196 RXR262196:RXU262196 SHN262196:SHQ262196 SRJ262196:SRM262196 TBF262196:TBI262196 TLB262196:TLE262196 TUX262196:TVA262196 UET262196:UEW262196 UOP262196:UOS262196 UYL262196:UYO262196 VIH262196:VIK262196 VSD262196:VSG262196 WBZ262196:WCC262196 WLV262196:WLY262196 WVR262196:WVU262196 JF327732:JI327732 TB327732:TE327732 ACX327732:ADA327732 AMT327732:AMW327732 AWP327732:AWS327732 BGL327732:BGO327732 BQH327732:BQK327732 CAD327732:CAG327732 CJZ327732:CKC327732 CTV327732:CTY327732 DDR327732:DDU327732 DNN327732:DNQ327732 DXJ327732:DXM327732 EHF327732:EHI327732 ERB327732:ERE327732 FAX327732:FBA327732 FKT327732:FKW327732 FUP327732:FUS327732 GEL327732:GEO327732 GOH327732:GOK327732 GYD327732:GYG327732 HHZ327732:HIC327732 HRV327732:HRY327732 IBR327732:IBU327732 ILN327732:ILQ327732 IVJ327732:IVM327732 JFF327732:JFI327732 JPB327732:JPE327732 JYX327732:JZA327732 KIT327732:KIW327732 KSP327732:KSS327732 LCL327732:LCO327732 LMH327732:LMK327732 LWD327732:LWG327732 MFZ327732:MGC327732 MPV327732:MPY327732 MZR327732:MZU327732 NJN327732:NJQ327732 NTJ327732:NTM327732 ODF327732:ODI327732 ONB327732:ONE327732 OWX327732:OXA327732 PGT327732:PGW327732 PQP327732:PQS327732 QAL327732:QAO327732 QKH327732:QKK327732 QUD327732:QUG327732 RDZ327732:REC327732 RNV327732:RNY327732 RXR327732:RXU327732 SHN327732:SHQ327732 SRJ327732:SRM327732 TBF327732:TBI327732 TLB327732:TLE327732 TUX327732:TVA327732 UET327732:UEW327732 UOP327732:UOS327732 UYL327732:UYO327732 VIH327732:VIK327732 VSD327732:VSG327732 WBZ327732:WCC327732 WLV327732:WLY327732 WVR327732:WVU327732 JF393268:JI393268 TB393268:TE393268 ACX393268:ADA393268 AMT393268:AMW393268 AWP393268:AWS393268 BGL393268:BGO393268 BQH393268:BQK393268 CAD393268:CAG393268 CJZ393268:CKC393268 CTV393268:CTY393268 DDR393268:DDU393268 DNN393268:DNQ393268 DXJ393268:DXM393268 EHF393268:EHI393268 ERB393268:ERE393268 FAX393268:FBA393268 FKT393268:FKW393268 FUP393268:FUS393268 GEL393268:GEO393268 GOH393268:GOK393268 GYD393268:GYG393268 HHZ393268:HIC393268 HRV393268:HRY393268 IBR393268:IBU393268 ILN393268:ILQ393268 IVJ393268:IVM393268 JFF393268:JFI393268 JPB393268:JPE393268 JYX393268:JZA393268 KIT393268:KIW393268 KSP393268:KSS393268 LCL393268:LCO393268 LMH393268:LMK393268 LWD393268:LWG393268 MFZ393268:MGC393268 MPV393268:MPY393268 MZR393268:MZU393268 NJN393268:NJQ393268 NTJ393268:NTM393268 ODF393268:ODI393268 ONB393268:ONE393268 OWX393268:OXA393268 PGT393268:PGW393268 PQP393268:PQS393268 QAL393268:QAO393268 QKH393268:QKK393268 QUD393268:QUG393268 RDZ393268:REC393268 RNV393268:RNY393268 RXR393268:RXU393268 SHN393268:SHQ393268 SRJ393268:SRM393268 TBF393268:TBI393268 TLB393268:TLE393268 TUX393268:TVA393268 UET393268:UEW393268 UOP393268:UOS393268 UYL393268:UYO393268 VIH393268:VIK393268 VSD393268:VSG393268 WBZ393268:WCC393268 WLV393268:WLY393268 WVR393268:WVU393268 JF458804:JI458804 TB458804:TE458804 ACX458804:ADA458804 AMT458804:AMW458804 AWP458804:AWS458804 BGL458804:BGO458804 BQH458804:BQK458804 CAD458804:CAG458804 CJZ458804:CKC458804 CTV458804:CTY458804 DDR458804:DDU458804 DNN458804:DNQ458804 DXJ458804:DXM458804 EHF458804:EHI458804 ERB458804:ERE458804 FAX458804:FBA458804 FKT458804:FKW458804 FUP458804:FUS458804 GEL458804:GEO458804 GOH458804:GOK458804 GYD458804:GYG458804 HHZ458804:HIC458804 HRV458804:HRY458804 IBR458804:IBU458804 ILN458804:ILQ458804 IVJ458804:IVM458804 JFF458804:JFI458804 JPB458804:JPE458804 JYX458804:JZA458804 KIT458804:KIW458804 KSP458804:KSS458804 LCL458804:LCO458804 LMH458804:LMK458804 LWD458804:LWG458804 MFZ458804:MGC458804 MPV458804:MPY458804 MZR458804:MZU458804 NJN458804:NJQ458804 NTJ458804:NTM458804 ODF458804:ODI458804 ONB458804:ONE458804 OWX458804:OXA458804 PGT458804:PGW458804 PQP458804:PQS458804 QAL458804:QAO458804 QKH458804:QKK458804 QUD458804:QUG458804 RDZ458804:REC458804 RNV458804:RNY458804 RXR458804:RXU458804 SHN458804:SHQ458804 SRJ458804:SRM458804 TBF458804:TBI458804 TLB458804:TLE458804 TUX458804:TVA458804 UET458804:UEW458804 UOP458804:UOS458804 UYL458804:UYO458804 VIH458804:VIK458804 VSD458804:VSG458804 WBZ458804:WCC458804 WLV458804:WLY458804 WVR458804:WVU458804 JF524340:JI524340 TB524340:TE524340 ACX524340:ADA524340 AMT524340:AMW524340 AWP524340:AWS524340 BGL524340:BGO524340 BQH524340:BQK524340 CAD524340:CAG524340 CJZ524340:CKC524340 CTV524340:CTY524340 DDR524340:DDU524340 DNN524340:DNQ524340 DXJ524340:DXM524340 EHF524340:EHI524340 ERB524340:ERE524340 FAX524340:FBA524340 FKT524340:FKW524340 FUP524340:FUS524340 GEL524340:GEO524340 GOH524340:GOK524340 GYD524340:GYG524340 HHZ524340:HIC524340 HRV524340:HRY524340 IBR524340:IBU524340 ILN524340:ILQ524340 IVJ524340:IVM524340 JFF524340:JFI524340 JPB524340:JPE524340 JYX524340:JZA524340 KIT524340:KIW524340 KSP524340:KSS524340 LCL524340:LCO524340 LMH524340:LMK524340 LWD524340:LWG524340 MFZ524340:MGC524340 MPV524340:MPY524340 MZR524340:MZU524340 NJN524340:NJQ524340 NTJ524340:NTM524340 ODF524340:ODI524340 ONB524340:ONE524340 OWX524340:OXA524340 PGT524340:PGW524340 PQP524340:PQS524340 QAL524340:QAO524340 QKH524340:QKK524340 QUD524340:QUG524340 RDZ524340:REC524340 RNV524340:RNY524340 RXR524340:RXU524340 SHN524340:SHQ524340 SRJ524340:SRM524340 TBF524340:TBI524340 TLB524340:TLE524340 TUX524340:TVA524340 UET524340:UEW524340 UOP524340:UOS524340 UYL524340:UYO524340 VIH524340:VIK524340 VSD524340:VSG524340 WBZ524340:WCC524340 WLV524340:WLY524340 WVR524340:WVU524340 JF589876:JI589876 TB589876:TE589876 ACX589876:ADA589876 AMT589876:AMW589876 AWP589876:AWS589876 BGL589876:BGO589876 BQH589876:BQK589876 CAD589876:CAG589876 CJZ589876:CKC589876 CTV589876:CTY589876 DDR589876:DDU589876 DNN589876:DNQ589876 DXJ589876:DXM589876 EHF589876:EHI589876 ERB589876:ERE589876 FAX589876:FBA589876 FKT589876:FKW589876 FUP589876:FUS589876 GEL589876:GEO589876 GOH589876:GOK589876 GYD589876:GYG589876 HHZ589876:HIC589876 HRV589876:HRY589876 IBR589876:IBU589876 ILN589876:ILQ589876 IVJ589876:IVM589876 JFF589876:JFI589876 JPB589876:JPE589876 JYX589876:JZA589876 KIT589876:KIW589876 KSP589876:KSS589876 LCL589876:LCO589876 LMH589876:LMK589876 LWD589876:LWG589876 MFZ589876:MGC589876 MPV589876:MPY589876 MZR589876:MZU589876 NJN589876:NJQ589876 NTJ589876:NTM589876 ODF589876:ODI589876 ONB589876:ONE589876 OWX589876:OXA589876 PGT589876:PGW589876 PQP589876:PQS589876 QAL589876:QAO589876 QKH589876:QKK589876 QUD589876:QUG589876 RDZ589876:REC589876 RNV589876:RNY589876 RXR589876:RXU589876 SHN589876:SHQ589876 SRJ589876:SRM589876 TBF589876:TBI589876 TLB589876:TLE589876 TUX589876:TVA589876 UET589876:UEW589876 UOP589876:UOS589876 UYL589876:UYO589876 VIH589876:VIK589876 VSD589876:VSG589876 WBZ589876:WCC589876 WLV589876:WLY589876 WVR589876:WVU589876 JF655412:JI655412 TB655412:TE655412 ACX655412:ADA655412 AMT655412:AMW655412 AWP655412:AWS655412 BGL655412:BGO655412 BQH655412:BQK655412 CAD655412:CAG655412 CJZ655412:CKC655412 CTV655412:CTY655412 DDR655412:DDU655412 DNN655412:DNQ655412 DXJ655412:DXM655412 EHF655412:EHI655412 ERB655412:ERE655412 FAX655412:FBA655412 FKT655412:FKW655412 FUP655412:FUS655412 GEL655412:GEO655412 GOH655412:GOK655412 GYD655412:GYG655412 HHZ655412:HIC655412 HRV655412:HRY655412 IBR655412:IBU655412 ILN655412:ILQ655412 IVJ655412:IVM655412 JFF655412:JFI655412 JPB655412:JPE655412 JYX655412:JZA655412 KIT655412:KIW655412 KSP655412:KSS655412 LCL655412:LCO655412 LMH655412:LMK655412 LWD655412:LWG655412 MFZ655412:MGC655412 MPV655412:MPY655412 MZR655412:MZU655412 NJN655412:NJQ655412 NTJ655412:NTM655412 ODF655412:ODI655412 ONB655412:ONE655412 OWX655412:OXA655412 PGT655412:PGW655412 PQP655412:PQS655412 QAL655412:QAO655412 QKH655412:QKK655412 QUD655412:QUG655412 RDZ655412:REC655412 RNV655412:RNY655412 RXR655412:RXU655412 SHN655412:SHQ655412 SRJ655412:SRM655412 TBF655412:TBI655412 TLB655412:TLE655412 TUX655412:TVA655412 UET655412:UEW655412 UOP655412:UOS655412 UYL655412:UYO655412 VIH655412:VIK655412 VSD655412:VSG655412 WBZ655412:WCC655412 WLV655412:WLY655412 WVR655412:WVU655412 JF720948:JI720948 TB720948:TE720948 ACX720948:ADA720948 AMT720948:AMW720948 AWP720948:AWS720948 BGL720948:BGO720948 BQH720948:BQK720948 CAD720948:CAG720948 CJZ720948:CKC720948 CTV720948:CTY720948 DDR720948:DDU720948 DNN720948:DNQ720948 DXJ720948:DXM720948 EHF720948:EHI720948 ERB720948:ERE720948 FAX720948:FBA720948 FKT720948:FKW720948 FUP720948:FUS720948 GEL720948:GEO720948 GOH720948:GOK720948 GYD720948:GYG720948 HHZ720948:HIC720948 HRV720948:HRY720948 IBR720948:IBU720948 ILN720948:ILQ720948 IVJ720948:IVM720948 JFF720948:JFI720948 JPB720948:JPE720948 JYX720948:JZA720948 KIT720948:KIW720948 KSP720948:KSS720948 LCL720948:LCO720948 LMH720948:LMK720948 LWD720948:LWG720948 MFZ720948:MGC720948 MPV720948:MPY720948 MZR720948:MZU720948 NJN720948:NJQ720948 NTJ720948:NTM720948 ODF720948:ODI720948 ONB720948:ONE720948 OWX720948:OXA720948 PGT720948:PGW720948 PQP720948:PQS720948 QAL720948:QAO720948 QKH720948:QKK720948 QUD720948:QUG720948 RDZ720948:REC720948 RNV720948:RNY720948 RXR720948:RXU720948 SHN720948:SHQ720948 SRJ720948:SRM720948 TBF720948:TBI720948 TLB720948:TLE720948 TUX720948:TVA720948 UET720948:UEW720948 UOP720948:UOS720948 UYL720948:UYO720948 VIH720948:VIK720948 VSD720948:VSG720948 WBZ720948:WCC720948 WLV720948:WLY720948 WVR720948:WVU720948 JF786484:JI786484 TB786484:TE786484 ACX786484:ADA786484 AMT786484:AMW786484 AWP786484:AWS786484 BGL786484:BGO786484 BQH786484:BQK786484 CAD786484:CAG786484 CJZ786484:CKC786484 CTV786484:CTY786484 DDR786484:DDU786484 DNN786484:DNQ786484 DXJ786484:DXM786484 EHF786484:EHI786484 ERB786484:ERE786484 FAX786484:FBA786484 FKT786484:FKW786484 FUP786484:FUS786484 GEL786484:GEO786484 GOH786484:GOK786484 GYD786484:GYG786484 HHZ786484:HIC786484 HRV786484:HRY786484 IBR786484:IBU786484 ILN786484:ILQ786484 IVJ786484:IVM786484 JFF786484:JFI786484 JPB786484:JPE786484 JYX786484:JZA786484 KIT786484:KIW786484 KSP786484:KSS786484 LCL786484:LCO786484 LMH786484:LMK786484 LWD786484:LWG786484 MFZ786484:MGC786484 MPV786484:MPY786484 MZR786484:MZU786484 NJN786484:NJQ786484 NTJ786484:NTM786484 ODF786484:ODI786484 ONB786484:ONE786484 OWX786484:OXA786484 PGT786484:PGW786484 PQP786484:PQS786484 QAL786484:QAO786484 QKH786484:QKK786484 QUD786484:QUG786484 RDZ786484:REC786484 RNV786484:RNY786484 RXR786484:RXU786484 SHN786484:SHQ786484 SRJ786484:SRM786484 TBF786484:TBI786484 TLB786484:TLE786484 TUX786484:TVA786484 UET786484:UEW786484 UOP786484:UOS786484 UYL786484:UYO786484 VIH786484:VIK786484 VSD786484:VSG786484 WBZ786484:WCC786484 WLV786484:WLY786484 WVR786484:WVU786484 JF852020:JI852020 TB852020:TE852020 ACX852020:ADA852020 AMT852020:AMW852020 AWP852020:AWS852020 BGL852020:BGO852020 BQH852020:BQK852020 CAD852020:CAG852020 CJZ852020:CKC852020 CTV852020:CTY852020 DDR852020:DDU852020 DNN852020:DNQ852020 DXJ852020:DXM852020 EHF852020:EHI852020 ERB852020:ERE852020 FAX852020:FBA852020 FKT852020:FKW852020 FUP852020:FUS852020 GEL852020:GEO852020 GOH852020:GOK852020 GYD852020:GYG852020 HHZ852020:HIC852020 HRV852020:HRY852020 IBR852020:IBU852020 ILN852020:ILQ852020 IVJ852020:IVM852020 JFF852020:JFI852020 JPB852020:JPE852020 JYX852020:JZA852020 KIT852020:KIW852020 KSP852020:KSS852020 LCL852020:LCO852020 LMH852020:LMK852020 LWD852020:LWG852020 MFZ852020:MGC852020 MPV852020:MPY852020 MZR852020:MZU852020 NJN852020:NJQ852020 NTJ852020:NTM852020 ODF852020:ODI852020 ONB852020:ONE852020 OWX852020:OXA852020 PGT852020:PGW852020 PQP852020:PQS852020 QAL852020:QAO852020 QKH852020:QKK852020 QUD852020:QUG852020 RDZ852020:REC852020 RNV852020:RNY852020 RXR852020:RXU852020 SHN852020:SHQ852020 SRJ852020:SRM852020 TBF852020:TBI852020 TLB852020:TLE852020 TUX852020:TVA852020 UET852020:UEW852020 UOP852020:UOS852020 UYL852020:UYO852020 VIH852020:VIK852020 VSD852020:VSG852020 WBZ852020:WCC852020 WLV852020:WLY852020 WVR852020:WVU852020 JF917556:JI917556 TB917556:TE917556 ACX917556:ADA917556 AMT917556:AMW917556 AWP917556:AWS917556 BGL917556:BGO917556 BQH917556:BQK917556 CAD917556:CAG917556 CJZ917556:CKC917556 CTV917556:CTY917556 DDR917556:DDU917556 DNN917556:DNQ917556 DXJ917556:DXM917556 EHF917556:EHI917556 ERB917556:ERE917556 FAX917556:FBA917556 FKT917556:FKW917556 FUP917556:FUS917556 GEL917556:GEO917556 GOH917556:GOK917556 GYD917556:GYG917556 HHZ917556:HIC917556 HRV917556:HRY917556 IBR917556:IBU917556 ILN917556:ILQ917556 IVJ917556:IVM917556 JFF917556:JFI917556 JPB917556:JPE917556 JYX917556:JZA917556 KIT917556:KIW917556 KSP917556:KSS917556 LCL917556:LCO917556 LMH917556:LMK917556 LWD917556:LWG917556 MFZ917556:MGC917556 MPV917556:MPY917556 MZR917556:MZU917556 NJN917556:NJQ917556 NTJ917556:NTM917556 ODF917556:ODI917556 ONB917556:ONE917556 OWX917556:OXA917556 PGT917556:PGW917556 PQP917556:PQS917556 QAL917556:QAO917556 QKH917556:QKK917556 QUD917556:QUG917556 RDZ917556:REC917556 RNV917556:RNY917556 RXR917556:RXU917556 SHN917556:SHQ917556 SRJ917556:SRM917556 TBF917556:TBI917556 TLB917556:TLE917556 TUX917556:TVA917556 UET917556:UEW917556 UOP917556:UOS917556 UYL917556:UYO917556 VIH917556:VIK917556 VSD917556:VSG917556 WBZ917556:WCC917556 WLV917556:WLY917556 WVR917556:WVU917556 JF983092:JI983092 TB983092:TE983092 ACX983092:ADA983092 AMT983092:AMW983092 AWP983092:AWS983092 BGL983092:BGO983092 BQH983092:BQK983092 CAD983092:CAG983092 CJZ983092:CKC983092 CTV983092:CTY983092 DDR983092:DDU983092 DNN983092:DNQ983092 DXJ983092:DXM983092 EHF983092:EHI983092 ERB983092:ERE983092 FAX983092:FBA983092 FKT983092:FKW983092 FUP983092:FUS983092 GEL983092:GEO983092 GOH983092:GOK983092 GYD983092:GYG983092 HHZ983092:HIC983092 HRV983092:HRY983092 IBR983092:IBU983092 ILN983092:ILQ983092 IVJ983092:IVM983092 JFF983092:JFI983092 JPB983092:JPE983092 JYX983092:JZA983092 KIT983092:KIW983092 KSP983092:KSS983092 LCL983092:LCO983092 LMH983092:LMK983092 LWD983092:LWG983092 MFZ983092:MGC983092 MPV983092:MPY983092 MZR983092:MZU983092 NJN983092:NJQ983092 NTJ983092:NTM983092 ODF983092:ODI983092 ONB983092:ONE983092 OWX983092:OXA983092 PGT983092:PGW983092 PQP983092:PQS983092 QAL983092:QAO983092 QKH983092:QKK983092 QUD983092:QUG983092 RDZ983092:REC983092 RNV983092:RNY983092 RXR983092:RXU983092 SHN983092:SHQ983092 SRJ983092:SRM983092 TBF983092:TBI983092 TLB983092:TLE983092 TUX983092:TVA983092 UET983092:UEW983092 UOP983092:UOS983092 UYL983092:UYO983092 VIH983092:VIK983092 VSD983092:VSG983092 WBZ983092:WCC983092 WLV983092:WLY983092 D983092:M983092 D917556:M917556 D852020:M852020 D786484:M786484 D720948:M720948 D655412:M655412 D589876:M589876 D524340:M524340 D458804:M458804 D393268:M393268 D327732:M327732 D262196:M262196 D196660:M196660 D131124:M131124 D65588:M65588">
      <formula1>0</formula1>
      <formula2>10000</formula2>
    </dataValidation>
    <dataValidation type="textLength" errorStyle="information" allowBlank="1" showInputMessage="1" error="XLBVal:5=41.3712169680111_x000d_&#10;" sqref="WVR983075:WVU983077 JF65571:JI65573 TB65571:TE65573 ACX65571:ADA65573 AMT65571:AMW65573 AWP65571:AWS65573 BGL65571:BGO65573 BQH65571:BQK65573 CAD65571:CAG65573 CJZ65571:CKC65573 CTV65571:CTY65573 DDR65571:DDU65573 DNN65571:DNQ65573 DXJ65571:DXM65573 EHF65571:EHI65573 ERB65571:ERE65573 FAX65571:FBA65573 FKT65571:FKW65573 FUP65571:FUS65573 GEL65571:GEO65573 GOH65571:GOK65573 GYD65571:GYG65573 HHZ65571:HIC65573 HRV65571:HRY65573 IBR65571:IBU65573 ILN65571:ILQ65573 IVJ65571:IVM65573 JFF65571:JFI65573 JPB65571:JPE65573 JYX65571:JZA65573 KIT65571:KIW65573 KSP65571:KSS65573 LCL65571:LCO65573 LMH65571:LMK65573 LWD65571:LWG65573 MFZ65571:MGC65573 MPV65571:MPY65573 MZR65571:MZU65573 NJN65571:NJQ65573 NTJ65571:NTM65573 ODF65571:ODI65573 ONB65571:ONE65573 OWX65571:OXA65573 PGT65571:PGW65573 PQP65571:PQS65573 QAL65571:QAO65573 QKH65571:QKK65573 QUD65571:QUG65573 RDZ65571:REC65573 RNV65571:RNY65573 RXR65571:RXU65573 SHN65571:SHQ65573 SRJ65571:SRM65573 TBF65571:TBI65573 TLB65571:TLE65573 TUX65571:TVA65573 UET65571:UEW65573 UOP65571:UOS65573 UYL65571:UYO65573 VIH65571:VIK65573 VSD65571:VSG65573 WBZ65571:WCC65573 WLV65571:WLY65573 WVR65571:WVU65573 JF131107:JI131109 TB131107:TE131109 ACX131107:ADA131109 AMT131107:AMW131109 AWP131107:AWS131109 BGL131107:BGO131109 BQH131107:BQK131109 CAD131107:CAG131109 CJZ131107:CKC131109 CTV131107:CTY131109 DDR131107:DDU131109 DNN131107:DNQ131109 DXJ131107:DXM131109 EHF131107:EHI131109 ERB131107:ERE131109 FAX131107:FBA131109 FKT131107:FKW131109 FUP131107:FUS131109 GEL131107:GEO131109 GOH131107:GOK131109 GYD131107:GYG131109 HHZ131107:HIC131109 HRV131107:HRY131109 IBR131107:IBU131109 ILN131107:ILQ131109 IVJ131107:IVM131109 JFF131107:JFI131109 JPB131107:JPE131109 JYX131107:JZA131109 KIT131107:KIW131109 KSP131107:KSS131109 LCL131107:LCO131109 LMH131107:LMK131109 LWD131107:LWG131109 MFZ131107:MGC131109 MPV131107:MPY131109 MZR131107:MZU131109 NJN131107:NJQ131109 NTJ131107:NTM131109 ODF131107:ODI131109 ONB131107:ONE131109 OWX131107:OXA131109 PGT131107:PGW131109 PQP131107:PQS131109 QAL131107:QAO131109 QKH131107:QKK131109 QUD131107:QUG131109 RDZ131107:REC131109 RNV131107:RNY131109 RXR131107:RXU131109 SHN131107:SHQ131109 SRJ131107:SRM131109 TBF131107:TBI131109 TLB131107:TLE131109 TUX131107:TVA131109 UET131107:UEW131109 UOP131107:UOS131109 UYL131107:UYO131109 VIH131107:VIK131109 VSD131107:VSG131109 WBZ131107:WCC131109 WLV131107:WLY131109 WVR131107:WVU131109 JF196643:JI196645 TB196643:TE196645 ACX196643:ADA196645 AMT196643:AMW196645 AWP196643:AWS196645 BGL196643:BGO196645 BQH196643:BQK196645 CAD196643:CAG196645 CJZ196643:CKC196645 CTV196643:CTY196645 DDR196643:DDU196645 DNN196643:DNQ196645 DXJ196643:DXM196645 EHF196643:EHI196645 ERB196643:ERE196645 FAX196643:FBA196645 FKT196643:FKW196645 FUP196643:FUS196645 GEL196643:GEO196645 GOH196643:GOK196645 GYD196643:GYG196645 HHZ196643:HIC196645 HRV196643:HRY196645 IBR196643:IBU196645 ILN196643:ILQ196645 IVJ196643:IVM196645 JFF196643:JFI196645 JPB196643:JPE196645 JYX196643:JZA196645 KIT196643:KIW196645 KSP196643:KSS196645 LCL196643:LCO196645 LMH196643:LMK196645 LWD196643:LWG196645 MFZ196643:MGC196645 MPV196643:MPY196645 MZR196643:MZU196645 NJN196643:NJQ196645 NTJ196643:NTM196645 ODF196643:ODI196645 ONB196643:ONE196645 OWX196643:OXA196645 PGT196643:PGW196645 PQP196643:PQS196645 QAL196643:QAO196645 QKH196643:QKK196645 QUD196643:QUG196645 RDZ196643:REC196645 RNV196643:RNY196645 RXR196643:RXU196645 SHN196643:SHQ196645 SRJ196643:SRM196645 TBF196643:TBI196645 TLB196643:TLE196645 TUX196643:TVA196645 UET196643:UEW196645 UOP196643:UOS196645 UYL196643:UYO196645 VIH196643:VIK196645 VSD196643:VSG196645 WBZ196643:WCC196645 WLV196643:WLY196645 WVR196643:WVU196645 JF262179:JI262181 TB262179:TE262181 ACX262179:ADA262181 AMT262179:AMW262181 AWP262179:AWS262181 BGL262179:BGO262181 BQH262179:BQK262181 CAD262179:CAG262181 CJZ262179:CKC262181 CTV262179:CTY262181 DDR262179:DDU262181 DNN262179:DNQ262181 DXJ262179:DXM262181 EHF262179:EHI262181 ERB262179:ERE262181 FAX262179:FBA262181 FKT262179:FKW262181 FUP262179:FUS262181 GEL262179:GEO262181 GOH262179:GOK262181 GYD262179:GYG262181 HHZ262179:HIC262181 HRV262179:HRY262181 IBR262179:IBU262181 ILN262179:ILQ262181 IVJ262179:IVM262181 JFF262179:JFI262181 JPB262179:JPE262181 JYX262179:JZA262181 KIT262179:KIW262181 KSP262179:KSS262181 LCL262179:LCO262181 LMH262179:LMK262181 LWD262179:LWG262181 MFZ262179:MGC262181 MPV262179:MPY262181 MZR262179:MZU262181 NJN262179:NJQ262181 NTJ262179:NTM262181 ODF262179:ODI262181 ONB262179:ONE262181 OWX262179:OXA262181 PGT262179:PGW262181 PQP262179:PQS262181 QAL262179:QAO262181 QKH262179:QKK262181 QUD262179:QUG262181 RDZ262179:REC262181 RNV262179:RNY262181 RXR262179:RXU262181 SHN262179:SHQ262181 SRJ262179:SRM262181 TBF262179:TBI262181 TLB262179:TLE262181 TUX262179:TVA262181 UET262179:UEW262181 UOP262179:UOS262181 UYL262179:UYO262181 VIH262179:VIK262181 VSD262179:VSG262181 WBZ262179:WCC262181 WLV262179:WLY262181 WVR262179:WVU262181 JF327715:JI327717 TB327715:TE327717 ACX327715:ADA327717 AMT327715:AMW327717 AWP327715:AWS327717 BGL327715:BGO327717 BQH327715:BQK327717 CAD327715:CAG327717 CJZ327715:CKC327717 CTV327715:CTY327717 DDR327715:DDU327717 DNN327715:DNQ327717 DXJ327715:DXM327717 EHF327715:EHI327717 ERB327715:ERE327717 FAX327715:FBA327717 FKT327715:FKW327717 FUP327715:FUS327717 GEL327715:GEO327717 GOH327715:GOK327717 GYD327715:GYG327717 HHZ327715:HIC327717 HRV327715:HRY327717 IBR327715:IBU327717 ILN327715:ILQ327717 IVJ327715:IVM327717 JFF327715:JFI327717 JPB327715:JPE327717 JYX327715:JZA327717 KIT327715:KIW327717 KSP327715:KSS327717 LCL327715:LCO327717 LMH327715:LMK327717 LWD327715:LWG327717 MFZ327715:MGC327717 MPV327715:MPY327717 MZR327715:MZU327717 NJN327715:NJQ327717 NTJ327715:NTM327717 ODF327715:ODI327717 ONB327715:ONE327717 OWX327715:OXA327717 PGT327715:PGW327717 PQP327715:PQS327717 QAL327715:QAO327717 QKH327715:QKK327717 QUD327715:QUG327717 RDZ327715:REC327717 RNV327715:RNY327717 RXR327715:RXU327717 SHN327715:SHQ327717 SRJ327715:SRM327717 TBF327715:TBI327717 TLB327715:TLE327717 TUX327715:TVA327717 UET327715:UEW327717 UOP327715:UOS327717 UYL327715:UYO327717 VIH327715:VIK327717 VSD327715:VSG327717 WBZ327715:WCC327717 WLV327715:WLY327717 WVR327715:WVU327717 JF393251:JI393253 TB393251:TE393253 ACX393251:ADA393253 AMT393251:AMW393253 AWP393251:AWS393253 BGL393251:BGO393253 BQH393251:BQK393253 CAD393251:CAG393253 CJZ393251:CKC393253 CTV393251:CTY393253 DDR393251:DDU393253 DNN393251:DNQ393253 DXJ393251:DXM393253 EHF393251:EHI393253 ERB393251:ERE393253 FAX393251:FBA393253 FKT393251:FKW393253 FUP393251:FUS393253 GEL393251:GEO393253 GOH393251:GOK393253 GYD393251:GYG393253 HHZ393251:HIC393253 HRV393251:HRY393253 IBR393251:IBU393253 ILN393251:ILQ393253 IVJ393251:IVM393253 JFF393251:JFI393253 JPB393251:JPE393253 JYX393251:JZA393253 KIT393251:KIW393253 KSP393251:KSS393253 LCL393251:LCO393253 LMH393251:LMK393253 LWD393251:LWG393253 MFZ393251:MGC393253 MPV393251:MPY393253 MZR393251:MZU393253 NJN393251:NJQ393253 NTJ393251:NTM393253 ODF393251:ODI393253 ONB393251:ONE393253 OWX393251:OXA393253 PGT393251:PGW393253 PQP393251:PQS393253 QAL393251:QAO393253 QKH393251:QKK393253 QUD393251:QUG393253 RDZ393251:REC393253 RNV393251:RNY393253 RXR393251:RXU393253 SHN393251:SHQ393253 SRJ393251:SRM393253 TBF393251:TBI393253 TLB393251:TLE393253 TUX393251:TVA393253 UET393251:UEW393253 UOP393251:UOS393253 UYL393251:UYO393253 VIH393251:VIK393253 VSD393251:VSG393253 WBZ393251:WCC393253 WLV393251:WLY393253 WVR393251:WVU393253 JF458787:JI458789 TB458787:TE458789 ACX458787:ADA458789 AMT458787:AMW458789 AWP458787:AWS458789 BGL458787:BGO458789 BQH458787:BQK458789 CAD458787:CAG458789 CJZ458787:CKC458789 CTV458787:CTY458789 DDR458787:DDU458789 DNN458787:DNQ458789 DXJ458787:DXM458789 EHF458787:EHI458789 ERB458787:ERE458789 FAX458787:FBA458789 FKT458787:FKW458789 FUP458787:FUS458789 GEL458787:GEO458789 GOH458787:GOK458789 GYD458787:GYG458789 HHZ458787:HIC458789 HRV458787:HRY458789 IBR458787:IBU458789 ILN458787:ILQ458789 IVJ458787:IVM458789 JFF458787:JFI458789 JPB458787:JPE458789 JYX458787:JZA458789 KIT458787:KIW458789 KSP458787:KSS458789 LCL458787:LCO458789 LMH458787:LMK458789 LWD458787:LWG458789 MFZ458787:MGC458789 MPV458787:MPY458789 MZR458787:MZU458789 NJN458787:NJQ458789 NTJ458787:NTM458789 ODF458787:ODI458789 ONB458787:ONE458789 OWX458787:OXA458789 PGT458787:PGW458789 PQP458787:PQS458789 QAL458787:QAO458789 QKH458787:QKK458789 QUD458787:QUG458789 RDZ458787:REC458789 RNV458787:RNY458789 RXR458787:RXU458789 SHN458787:SHQ458789 SRJ458787:SRM458789 TBF458787:TBI458789 TLB458787:TLE458789 TUX458787:TVA458789 UET458787:UEW458789 UOP458787:UOS458789 UYL458787:UYO458789 VIH458787:VIK458789 VSD458787:VSG458789 WBZ458787:WCC458789 WLV458787:WLY458789 WVR458787:WVU458789 JF524323:JI524325 TB524323:TE524325 ACX524323:ADA524325 AMT524323:AMW524325 AWP524323:AWS524325 BGL524323:BGO524325 BQH524323:BQK524325 CAD524323:CAG524325 CJZ524323:CKC524325 CTV524323:CTY524325 DDR524323:DDU524325 DNN524323:DNQ524325 DXJ524323:DXM524325 EHF524323:EHI524325 ERB524323:ERE524325 FAX524323:FBA524325 FKT524323:FKW524325 FUP524323:FUS524325 GEL524323:GEO524325 GOH524323:GOK524325 GYD524323:GYG524325 HHZ524323:HIC524325 HRV524323:HRY524325 IBR524323:IBU524325 ILN524323:ILQ524325 IVJ524323:IVM524325 JFF524323:JFI524325 JPB524323:JPE524325 JYX524323:JZA524325 KIT524323:KIW524325 KSP524323:KSS524325 LCL524323:LCO524325 LMH524323:LMK524325 LWD524323:LWG524325 MFZ524323:MGC524325 MPV524323:MPY524325 MZR524323:MZU524325 NJN524323:NJQ524325 NTJ524323:NTM524325 ODF524323:ODI524325 ONB524323:ONE524325 OWX524323:OXA524325 PGT524323:PGW524325 PQP524323:PQS524325 QAL524323:QAO524325 QKH524323:QKK524325 QUD524323:QUG524325 RDZ524323:REC524325 RNV524323:RNY524325 RXR524323:RXU524325 SHN524323:SHQ524325 SRJ524323:SRM524325 TBF524323:TBI524325 TLB524323:TLE524325 TUX524323:TVA524325 UET524323:UEW524325 UOP524323:UOS524325 UYL524323:UYO524325 VIH524323:VIK524325 VSD524323:VSG524325 WBZ524323:WCC524325 WLV524323:WLY524325 WVR524323:WVU524325 JF589859:JI589861 TB589859:TE589861 ACX589859:ADA589861 AMT589859:AMW589861 AWP589859:AWS589861 BGL589859:BGO589861 BQH589859:BQK589861 CAD589859:CAG589861 CJZ589859:CKC589861 CTV589859:CTY589861 DDR589859:DDU589861 DNN589859:DNQ589861 DXJ589859:DXM589861 EHF589859:EHI589861 ERB589859:ERE589861 FAX589859:FBA589861 FKT589859:FKW589861 FUP589859:FUS589861 GEL589859:GEO589861 GOH589859:GOK589861 GYD589859:GYG589861 HHZ589859:HIC589861 HRV589859:HRY589861 IBR589859:IBU589861 ILN589859:ILQ589861 IVJ589859:IVM589861 JFF589859:JFI589861 JPB589859:JPE589861 JYX589859:JZA589861 KIT589859:KIW589861 KSP589859:KSS589861 LCL589859:LCO589861 LMH589859:LMK589861 LWD589859:LWG589861 MFZ589859:MGC589861 MPV589859:MPY589861 MZR589859:MZU589861 NJN589859:NJQ589861 NTJ589859:NTM589861 ODF589859:ODI589861 ONB589859:ONE589861 OWX589859:OXA589861 PGT589859:PGW589861 PQP589859:PQS589861 QAL589859:QAO589861 QKH589859:QKK589861 QUD589859:QUG589861 RDZ589859:REC589861 RNV589859:RNY589861 RXR589859:RXU589861 SHN589859:SHQ589861 SRJ589859:SRM589861 TBF589859:TBI589861 TLB589859:TLE589861 TUX589859:TVA589861 UET589859:UEW589861 UOP589859:UOS589861 UYL589859:UYO589861 VIH589859:VIK589861 VSD589859:VSG589861 WBZ589859:WCC589861 WLV589859:WLY589861 WVR589859:WVU589861 JF655395:JI655397 TB655395:TE655397 ACX655395:ADA655397 AMT655395:AMW655397 AWP655395:AWS655397 BGL655395:BGO655397 BQH655395:BQK655397 CAD655395:CAG655397 CJZ655395:CKC655397 CTV655395:CTY655397 DDR655395:DDU655397 DNN655395:DNQ655397 DXJ655395:DXM655397 EHF655395:EHI655397 ERB655395:ERE655397 FAX655395:FBA655397 FKT655395:FKW655397 FUP655395:FUS655397 GEL655395:GEO655397 GOH655395:GOK655397 GYD655395:GYG655397 HHZ655395:HIC655397 HRV655395:HRY655397 IBR655395:IBU655397 ILN655395:ILQ655397 IVJ655395:IVM655397 JFF655395:JFI655397 JPB655395:JPE655397 JYX655395:JZA655397 KIT655395:KIW655397 KSP655395:KSS655397 LCL655395:LCO655397 LMH655395:LMK655397 LWD655395:LWG655397 MFZ655395:MGC655397 MPV655395:MPY655397 MZR655395:MZU655397 NJN655395:NJQ655397 NTJ655395:NTM655397 ODF655395:ODI655397 ONB655395:ONE655397 OWX655395:OXA655397 PGT655395:PGW655397 PQP655395:PQS655397 QAL655395:QAO655397 QKH655395:QKK655397 QUD655395:QUG655397 RDZ655395:REC655397 RNV655395:RNY655397 RXR655395:RXU655397 SHN655395:SHQ655397 SRJ655395:SRM655397 TBF655395:TBI655397 TLB655395:TLE655397 TUX655395:TVA655397 UET655395:UEW655397 UOP655395:UOS655397 UYL655395:UYO655397 VIH655395:VIK655397 VSD655395:VSG655397 WBZ655395:WCC655397 WLV655395:WLY655397 WVR655395:WVU655397 JF720931:JI720933 TB720931:TE720933 ACX720931:ADA720933 AMT720931:AMW720933 AWP720931:AWS720933 BGL720931:BGO720933 BQH720931:BQK720933 CAD720931:CAG720933 CJZ720931:CKC720933 CTV720931:CTY720933 DDR720931:DDU720933 DNN720931:DNQ720933 DXJ720931:DXM720933 EHF720931:EHI720933 ERB720931:ERE720933 FAX720931:FBA720933 FKT720931:FKW720933 FUP720931:FUS720933 GEL720931:GEO720933 GOH720931:GOK720933 GYD720931:GYG720933 HHZ720931:HIC720933 HRV720931:HRY720933 IBR720931:IBU720933 ILN720931:ILQ720933 IVJ720931:IVM720933 JFF720931:JFI720933 JPB720931:JPE720933 JYX720931:JZA720933 KIT720931:KIW720933 KSP720931:KSS720933 LCL720931:LCO720933 LMH720931:LMK720933 LWD720931:LWG720933 MFZ720931:MGC720933 MPV720931:MPY720933 MZR720931:MZU720933 NJN720931:NJQ720933 NTJ720931:NTM720933 ODF720931:ODI720933 ONB720931:ONE720933 OWX720931:OXA720933 PGT720931:PGW720933 PQP720931:PQS720933 QAL720931:QAO720933 QKH720931:QKK720933 QUD720931:QUG720933 RDZ720931:REC720933 RNV720931:RNY720933 RXR720931:RXU720933 SHN720931:SHQ720933 SRJ720931:SRM720933 TBF720931:TBI720933 TLB720931:TLE720933 TUX720931:TVA720933 UET720931:UEW720933 UOP720931:UOS720933 UYL720931:UYO720933 VIH720931:VIK720933 VSD720931:VSG720933 WBZ720931:WCC720933 WLV720931:WLY720933 WVR720931:WVU720933 JF786467:JI786469 TB786467:TE786469 ACX786467:ADA786469 AMT786467:AMW786469 AWP786467:AWS786469 BGL786467:BGO786469 BQH786467:BQK786469 CAD786467:CAG786469 CJZ786467:CKC786469 CTV786467:CTY786469 DDR786467:DDU786469 DNN786467:DNQ786469 DXJ786467:DXM786469 EHF786467:EHI786469 ERB786467:ERE786469 FAX786467:FBA786469 FKT786467:FKW786469 FUP786467:FUS786469 GEL786467:GEO786469 GOH786467:GOK786469 GYD786467:GYG786469 HHZ786467:HIC786469 HRV786467:HRY786469 IBR786467:IBU786469 ILN786467:ILQ786469 IVJ786467:IVM786469 JFF786467:JFI786469 JPB786467:JPE786469 JYX786467:JZA786469 KIT786467:KIW786469 KSP786467:KSS786469 LCL786467:LCO786469 LMH786467:LMK786469 LWD786467:LWG786469 MFZ786467:MGC786469 MPV786467:MPY786469 MZR786467:MZU786469 NJN786467:NJQ786469 NTJ786467:NTM786469 ODF786467:ODI786469 ONB786467:ONE786469 OWX786467:OXA786469 PGT786467:PGW786469 PQP786467:PQS786469 QAL786467:QAO786469 QKH786467:QKK786469 QUD786467:QUG786469 RDZ786467:REC786469 RNV786467:RNY786469 RXR786467:RXU786469 SHN786467:SHQ786469 SRJ786467:SRM786469 TBF786467:TBI786469 TLB786467:TLE786469 TUX786467:TVA786469 UET786467:UEW786469 UOP786467:UOS786469 UYL786467:UYO786469 VIH786467:VIK786469 VSD786467:VSG786469 WBZ786467:WCC786469 WLV786467:WLY786469 WVR786467:WVU786469 JF852003:JI852005 TB852003:TE852005 ACX852003:ADA852005 AMT852003:AMW852005 AWP852003:AWS852005 BGL852003:BGO852005 BQH852003:BQK852005 CAD852003:CAG852005 CJZ852003:CKC852005 CTV852003:CTY852005 DDR852003:DDU852005 DNN852003:DNQ852005 DXJ852003:DXM852005 EHF852003:EHI852005 ERB852003:ERE852005 FAX852003:FBA852005 FKT852003:FKW852005 FUP852003:FUS852005 GEL852003:GEO852005 GOH852003:GOK852005 GYD852003:GYG852005 HHZ852003:HIC852005 HRV852003:HRY852005 IBR852003:IBU852005 ILN852003:ILQ852005 IVJ852003:IVM852005 JFF852003:JFI852005 JPB852003:JPE852005 JYX852003:JZA852005 KIT852003:KIW852005 KSP852003:KSS852005 LCL852003:LCO852005 LMH852003:LMK852005 LWD852003:LWG852005 MFZ852003:MGC852005 MPV852003:MPY852005 MZR852003:MZU852005 NJN852003:NJQ852005 NTJ852003:NTM852005 ODF852003:ODI852005 ONB852003:ONE852005 OWX852003:OXA852005 PGT852003:PGW852005 PQP852003:PQS852005 QAL852003:QAO852005 QKH852003:QKK852005 QUD852003:QUG852005 RDZ852003:REC852005 RNV852003:RNY852005 RXR852003:RXU852005 SHN852003:SHQ852005 SRJ852003:SRM852005 TBF852003:TBI852005 TLB852003:TLE852005 TUX852003:TVA852005 UET852003:UEW852005 UOP852003:UOS852005 UYL852003:UYO852005 VIH852003:VIK852005 VSD852003:VSG852005 WBZ852003:WCC852005 WLV852003:WLY852005 WVR852003:WVU852005 JF917539:JI917541 TB917539:TE917541 ACX917539:ADA917541 AMT917539:AMW917541 AWP917539:AWS917541 BGL917539:BGO917541 BQH917539:BQK917541 CAD917539:CAG917541 CJZ917539:CKC917541 CTV917539:CTY917541 DDR917539:DDU917541 DNN917539:DNQ917541 DXJ917539:DXM917541 EHF917539:EHI917541 ERB917539:ERE917541 FAX917539:FBA917541 FKT917539:FKW917541 FUP917539:FUS917541 GEL917539:GEO917541 GOH917539:GOK917541 GYD917539:GYG917541 HHZ917539:HIC917541 HRV917539:HRY917541 IBR917539:IBU917541 ILN917539:ILQ917541 IVJ917539:IVM917541 JFF917539:JFI917541 JPB917539:JPE917541 JYX917539:JZA917541 KIT917539:KIW917541 KSP917539:KSS917541 LCL917539:LCO917541 LMH917539:LMK917541 LWD917539:LWG917541 MFZ917539:MGC917541 MPV917539:MPY917541 MZR917539:MZU917541 NJN917539:NJQ917541 NTJ917539:NTM917541 ODF917539:ODI917541 ONB917539:ONE917541 OWX917539:OXA917541 PGT917539:PGW917541 PQP917539:PQS917541 QAL917539:QAO917541 QKH917539:QKK917541 QUD917539:QUG917541 RDZ917539:REC917541 RNV917539:RNY917541 RXR917539:RXU917541 SHN917539:SHQ917541 SRJ917539:SRM917541 TBF917539:TBI917541 TLB917539:TLE917541 TUX917539:TVA917541 UET917539:UEW917541 UOP917539:UOS917541 UYL917539:UYO917541 VIH917539:VIK917541 VSD917539:VSG917541 WBZ917539:WCC917541 WLV917539:WLY917541 WVR917539:WVU917541 JF983075:JI983077 TB983075:TE983077 ACX983075:ADA983077 AMT983075:AMW983077 AWP983075:AWS983077 BGL983075:BGO983077 BQH983075:BQK983077 CAD983075:CAG983077 CJZ983075:CKC983077 CTV983075:CTY983077 DDR983075:DDU983077 DNN983075:DNQ983077 DXJ983075:DXM983077 EHF983075:EHI983077 ERB983075:ERE983077 FAX983075:FBA983077 FKT983075:FKW983077 FUP983075:FUS983077 GEL983075:GEO983077 GOH983075:GOK983077 GYD983075:GYG983077 HHZ983075:HIC983077 HRV983075:HRY983077 IBR983075:IBU983077 ILN983075:ILQ983077 IVJ983075:IVM983077 JFF983075:JFI983077 JPB983075:JPE983077 JYX983075:JZA983077 KIT983075:KIW983077 KSP983075:KSS983077 LCL983075:LCO983077 LMH983075:LMK983077 LWD983075:LWG983077 MFZ983075:MGC983077 MPV983075:MPY983077 MZR983075:MZU983077 NJN983075:NJQ983077 NTJ983075:NTM983077 ODF983075:ODI983077 ONB983075:ONE983077 OWX983075:OXA983077 PGT983075:PGW983077 PQP983075:PQS983077 QAL983075:QAO983077 QKH983075:QKK983077 QUD983075:QUG983077 RDZ983075:REC983077 RNV983075:RNY983077 RXR983075:RXU983077 SHN983075:SHQ983077 SRJ983075:SRM983077 TBF983075:TBI983077 TLB983075:TLE983077 TUX983075:TVA983077 UET983075:UEW983077 UOP983075:UOS983077 UYL983075:UYO983077 VIH983075:VIK983077 VSD983075:VSG983077 WBZ983075:WCC983077 WLV983075:WLY983077 D983075:M983077 D917539:M917541 D852003:M852005 D786467:M786469 D720931:M720933 D655395:M655397 D589859:M589861 D524323:M524325 D458787:M458789 D393251:M393253 D327715:M327717 D262179:M262181 D196643:M196645 D131107:M131109 D65571:M65573">
      <formula1>0</formula1>
      <formula2>10000</formula2>
    </dataValidation>
    <dataValidation type="textLength" errorStyle="information" allowBlank="1" showInputMessage="1" error="XLBVal:5=59491.81_x000d_&#10;" sqref="WVR983071:WVV983073 TB67:TE67 ACX67:ADA67 AMT67:AMW67 AWP67:AWS67 BGL67:BGO67 BQH67:BQK67 CAD67:CAG67 CJZ67:CKC67 CTV67:CTY67 DDR67:DDU67 DNN67:DNQ67 DXJ67:DXM67 EHF67:EHI67 ERB67:ERE67 FAX67:FBA67 FKT67:FKW67 FUP67:FUS67 GEL67:GEO67 GOH67:GOK67 GYD67:GYG67 HHZ67:HIC67 HRV67:HRY67 IBR67:IBU67 ILN67:ILQ67 IVJ67:IVM67 JFF67:JFI67 JPB67:JPE67 JYX67:JZA67 KIT67:KIW67 KSP67:KSS67 LCL67:LCO67 LMH67:LMK67 LWD67:LWG67 MFZ67:MGC67 MPV67:MPY67 MZR67:MZU67 NJN67:NJQ67 NTJ67:NTM67 ODF67:ODI67 ONB67:ONE67 OWX67:OXA67 PGT67:PGW67 PQP67:PQS67 QAL67:QAO67 QKH67:QKK67 QUD67:QUG67 RDZ67:REC67 RNV67:RNY67 RXR67:RXU67 SHN67:SHQ67 SRJ67:SRM67 TBF67:TBI67 TLB67:TLE67 TUX67:TVA67 UET67:UEW67 UOP67:UOS67 UYL67:UYO67 VIH67:VIK67 VSD67:VSG67 WBZ67:WCC67 WLV67:WLY67 WVR67:WVU67 JF67:JI67 JF65565:JI65565 TB65565:TE65565 ACX65565:ADA65565 AMT65565:AMW65565 AWP65565:AWS65565 BGL65565:BGO65565 BQH65565:BQK65565 CAD65565:CAG65565 CJZ65565:CKC65565 CTV65565:CTY65565 DDR65565:DDU65565 DNN65565:DNQ65565 DXJ65565:DXM65565 EHF65565:EHI65565 ERB65565:ERE65565 FAX65565:FBA65565 FKT65565:FKW65565 FUP65565:FUS65565 GEL65565:GEO65565 GOH65565:GOK65565 GYD65565:GYG65565 HHZ65565:HIC65565 HRV65565:HRY65565 IBR65565:IBU65565 ILN65565:ILQ65565 IVJ65565:IVM65565 JFF65565:JFI65565 JPB65565:JPE65565 JYX65565:JZA65565 KIT65565:KIW65565 KSP65565:KSS65565 LCL65565:LCO65565 LMH65565:LMK65565 LWD65565:LWG65565 MFZ65565:MGC65565 MPV65565:MPY65565 MZR65565:MZU65565 NJN65565:NJQ65565 NTJ65565:NTM65565 ODF65565:ODI65565 ONB65565:ONE65565 OWX65565:OXA65565 PGT65565:PGW65565 PQP65565:PQS65565 QAL65565:QAO65565 QKH65565:QKK65565 QUD65565:QUG65565 RDZ65565:REC65565 RNV65565:RNY65565 RXR65565:RXU65565 SHN65565:SHQ65565 SRJ65565:SRM65565 TBF65565:TBI65565 TLB65565:TLE65565 TUX65565:TVA65565 UET65565:UEW65565 UOP65565:UOS65565 UYL65565:UYO65565 VIH65565:VIK65565 VSD65565:VSG65565 WBZ65565:WCC65565 WLV65565:WLY65565 WVR65565:WVU65565 JF131101:JI131101 TB131101:TE131101 ACX131101:ADA131101 AMT131101:AMW131101 AWP131101:AWS131101 BGL131101:BGO131101 BQH131101:BQK131101 CAD131101:CAG131101 CJZ131101:CKC131101 CTV131101:CTY131101 DDR131101:DDU131101 DNN131101:DNQ131101 DXJ131101:DXM131101 EHF131101:EHI131101 ERB131101:ERE131101 FAX131101:FBA131101 FKT131101:FKW131101 FUP131101:FUS131101 GEL131101:GEO131101 GOH131101:GOK131101 GYD131101:GYG131101 HHZ131101:HIC131101 HRV131101:HRY131101 IBR131101:IBU131101 ILN131101:ILQ131101 IVJ131101:IVM131101 JFF131101:JFI131101 JPB131101:JPE131101 JYX131101:JZA131101 KIT131101:KIW131101 KSP131101:KSS131101 LCL131101:LCO131101 LMH131101:LMK131101 LWD131101:LWG131101 MFZ131101:MGC131101 MPV131101:MPY131101 MZR131101:MZU131101 NJN131101:NJQ131101 NTJ131101:NTM131101 ODF131101:ODI131101 ONB131101:ONE131101 OWX131101:OXA131101 PGT131101:PGW131101 PQP131101:PQS131101 QAL131101:QAO131101 QKH131101:QKK131101 QUD131101:QUG131101 RDZ131101:REC131101 RNV131101:RNY131101 RXR131101:RXU131101 SHN131101:SHQ131101 SRJ131101:SRM131101 TBF131101:TBI131101 TLB131101:TLE131101 TUX131101:TVA131101 UET131101:UEW131101 UOP131101:UOS131101 UYL131101:UYO131101 VIH131101:VIK131101 VSD131101:VSG131101 WBZ131101:WCC131101 WLV131101:WLY131101 WVR131101:WVU131101 JF196637:JI196637 TB196637:TE196637 ACX196637:ADA196637 AMT196637:AMW196637 AWP196637:AWS196637 BGL196637:BGO196637 BQH196637:BQK196637 CAD196637:CAG196637 CJZ196637:CKC196637 CTV196637:CTY196637 DDR196637:DDU196637 DNN196637:DNQ196637 DXJ196637:DXM196637 EHF196637:EHI196637 ERB196637:ERE196637 FAX196637:FBA196637 FKT196637:FKW196637 FUP196637:FUS196637 GEL196637:GEO196637 GOH196637:GOK196637 GYD196637:GYG196637 HHZ196637:HIC196637 HRV196637:HRY196637 IBR196637:IBU196637 ILN196637:ILQ196637 IVJ196637:IVM196637 JFF196637:JFI196637 JPB196637:JPE196637 JYX196637:JZA196637 KIT196637:KIW196637 KSP196637:KSS196637 LCL196637:LCO196637 LMH196637:LMK196637 LWD196637:LWG196637 MFZ196637:MGC196637 MPV196637:MPY196637 MZR196637:MZU196637 NJN196637:NJQ196637 NTJ196637:NTM196637 ODF196637:ODI196637 ONB196637:ONE196637 OWX196637:OXA196637 PGT196637:PGW196637 PQP196637:PQS196637 QAL196637:QAO196637 QKH196637:QKK196637 QUD196637:QUG196637 RDZ196637:REC196637 RNV196637:RNY196637 RXR196637:RXU196637 SHN196637:SHQ196637 SRJ196637:SRM196637 TBF196637:TBI196637 TLB196637:TLE196637 TUX196637:TVA196637 UET196637:UEW196637 UOP196637:UOS196637 UYL196637:UYO196637 VIH196637:VIK196637 VSD196637:VSG196637 WBZ196637:WCC196637 WLV196637:WLY196637 WVR196637:WVU196637 JF262173:JI262173 TB262173:TE262173 ACX262173:ADA262173 AMT262173:AMW262173 AWP262173:AWS262173 BGL262173:BGO262173 BQH262173:BQK262173 CAD262173:CAG262173 CJZ262173:CKC262173 CTV262173:CTY262173 DDR262173:DDU262173 DNN262173:DNQ262173 DXJ262173:DXM262173 EHF262173:EHI262173 ERB262173:ERE262173 FAX262173:FBA262173 FKT262173:FKW262173 FUP262173:FUS262173 GEL262173:GEO262173 GOH262173:GOK262173 GYD262173:GYG262173 HHZ262173:HIC262173 HRV262173:HRY262173 IBR262173:IBU262173 ILN262173:ILQ262173 IVJ262173:IVM262173 JFF262173:JFI262173 JPB262173:JPE262173 JYX262173:JZA262173 KIT262173:KIW262173 KSP262173:KSS262173 LCL262173:LCO262173 LMH262173:LMK262173 LWD262173:LWG262173 MFZ262173:MGC262173 MPV262173:MPY262173 MZR262173:MZU262173 NJN262173:NJQ262173 NTJ262173:NTM262173 ODF262173:ODI262173 ONB262173:ONE262173 OWX262173:OXA262173 PGT262173:PGW262173 PQP262173:PQS262173 QAL262173:QAO262173 QKH262173:QKK262173 QUD262173:QUG262173 RDZ262173:REC262173 RNV262173:RNY262173 RXR262173:RXU262173 SHN262173:SHQ262173 SRJ262173:SRM262173 TBF262173:TBI262173 TLB262173:TLE262173 TUX262173:TVA262173 UET262173:UEW262173 UOP262173:UOS262173 UYL262173:UYO262173 VIH262173:VIK262173 VSD262173:VSG262173 WBZ262173:WCC262173 WLV262173:WLY262173 WVR262173:WVU262173 JF327709:JI327709 TB327709:TE327709 ACX327709:ADA327709 AMT327709:AMW327709 AWP327709:AWS327709 BGL327709:BGO327709 BQH327709:BQK327709 CAD327709:CAG327709 CJZ327709:CKC327709 CTV327709:CTY327709 DDR327709:DDU327709 DNN327709:DNQ327709 DXJ327709:DXM327709 EHF327709:EHI327709 ERB327709:ERE327709 FAX327709:FBA327709 FKT327709:FKW327709 FUP327709:FUS327709 GEL327709:GEO327709 GOH327709:GOK327709 GYD327709:GYG327709 HHZ327709:HIC327709 HRV327709:HRY327709 IBR327709:IBU327709 ILN327709:ILQ327709 IVJ327709:IVM327709 JFF327709:JFI327709 JPB327709:JPE327709 JYX327709:JZA327709 KIT327709:KIW327709 KSP327709:KSS327709 LCL327709:LCO327709 LMH327709:LMK327709 LWD327709:LWG327709 MFZ327709:MGC327709 MPV327709:MPY327709 MZR327709:MZU327709 NJN327709:NJQ327709 NTJ327709:NTM327709 ODF327709:ODI327709 ONB327709:ONE327709 OWX327709:OXA327709 PGT327709:PGW327709 PQP327709:PQS327709 QAL327709:QAO327709 QKH327709:QKK327709 QUD327709:QUG327709 RDZ327709:REC327709 RNV327709:RNY327709 RXR327709:RXU327709 SHN327709:SHQ327709 SRJ327709:SRM327709 TBF327709:TBI327709 TLB327709:TLE327709 TUX327709:TVA327709 UET327709:UEW327709 UOP327709:UOS327709 UYL327709:UYO327709 VIH327709:VIK327709 VSD327709:VSG327709 WBZ327709:WCC327709 WLV327709:WLY327709 WVR327709:WVU327709 JF393245:JI393245 TB393245:TE393245 ACX393245:ADA393245 AMT393245:AMW393245 AWP393245:AWS393245 BGL393245:BGO393245 BQH393245:BQK393245 CAD393245:CAG393245 CJZ393245:CKC393245 CTV393245:CTY393245 DDR393245:DDU393245 DNN393245:DNQ393245 DXJ393245:DXM393245 EHF393245:EHI393245 ERB393245:ERE393245 FAX393245:FBA393245 FKT393245:FKW393245 FUP393245:FUS393245 GEL393245:GEO393245 GOH393245:GOK393245 GYD393245:GYG393245 HHZ393245:HIC393245 HRV393245:HRY393245 IBR393245:IBU393245 ILN393245:ILQ393245 IVJ393245:IVM393245 JFF393245:JFI393245 JPB393245:JPE393245 JYX393245:JZA393245 KIT393245:KIW393245 KSP393245:KSS393245 LCL393245:LCO393245 LMH393245:LMK393245 LWD393245:LWG393245 MFZ393245:MGC393245 MPV393245:MPY393245 MZR393245:MZU393245 NJN393245:NJQ393245 NTJ393245:NTM393245 ODF393245:ODI393245 ONB393245:ONE393245 OWX393245:OXA393245 PGT393245:PGW393245 PQP393245:PQS393245 QAL393245:QAO393245 QKH393245:QKK393245 QUD393245:QUG393245 RDZ393245:REC393245 RNV393245:RNY393245 RXR393245:RXU393245 SHN393245:SHQ393245 SRJ393245:SRM393245 TBF393245:TBI393245 TLB393245:TLE393245 TUX393245:TVA393245 UET393245:UEW393245 UOP393245:UOS393245 UYL393245:UYO393245 VIH393245:VIK393245 VSD393245:VSG393245 WBZ393245:WCC393245 WLV393245:WLY393245 WVR393245:WVU393245 JF458781:JI458781 TB458781:TE458781 ACX458781:ADA458781 AMT458781:AMW458781 AWP458781:AWS458781 BGL458781:BGO458781 BQH458781:BQK458781 CAD458781:CAG458781 CJZ458781:CKC458781 CTV458781:CTY458781 DDR458781:DDU458781 DNN458781:DNQ458781 DXJ458781:DXM458781 EHF458781:EHI458781 ERB458781:ERE458781 FAX458781:FBA458781 FKT458781:FKW458781 FUP458781:FUS458781 GEL458781:GEO458781 GOH458781:GOK458781 GYD458781:GYG458781 HHZ458781:HIC458781 HRV458781:HRY458781 IBR458781:IBU458781 ILN458781:ILQ458781 IVJ458781:IVM458781 JFF458781:JFI458781 JPB458781:JPE458781 JYX458781:JZA458781 KIT458781:KIW458781 KSP458781:KSS458781 LCL458781:LCO458781 LMH458781:LMK458781 LWD458781:LWG458781 MFZ458781:MGC458781 MPV458781:MPY458781 MZR458781:MZU458781 NJN458781:NJQ458781 NTJ458781:NTM458781 ODF458781:ODI458781 ONB458781:ONE458781 OWX458781:OXA458781 PGT458781:PGW458781 PQP458781:PQS458781 QAL458781:QAO458781 QKH458781:QKK458781 QUD458781:QUG458781 RDZ458781:REC458781 RNV458781:RNY458781 RXR458781:RXU458781 SHN458781:SHQ458781 SRJ458781:SRM458781 TBF458781:TBI458781 TLB458781:TLE458781 TUX458781:TVA458781 UET458781:UEW458781 UOP458781:UOS458781 UYL458781:UYO458781 VIH458781:VIK458781 VSD458781:VSG458781 WBZ458781:WCC458781 WLV458781:WLY458781 WVR458781:WVU458781 JF524317:JI524317 TB524317:TE524317 ACX524317:ADA524317 AMT524317:AMW524317 AWP524317:AWS524317 BGL524317:BGO524317 BQH524317:BQK524317 CAD524317:CAG524317 CJZ524317:CKC524317 CTV524317:CTY524317 DDR524317:DDU524317 DNN524317:DNQ524317 DXJ524317:DXM524317 EHF524317:EHI524317 ERB524317:ERE524317 FAX524317:FBA524317 FKT524317:FKW524317 FUP524317:FUS524317 GEL524317:GEO524317 GOH524317:GOK524317 GYD524317:GYG524317 HHZ524317:HIC524317 HRV524317:HRY524317 IBR524317:IBU524317 ILN524317:ILQ524317 IVJ524317:IVM524317 JFF524317:JFI524317 JPB524317:JPE524317 JYX524317:JZA524317 KIT524317:KIW524317 KSP524317:KSS524317 LCL524317:LCO524317 LMH524317:LMK524317 LWD524317:LWG524317 MFZ524317:MGC524317 MPV524317:MPY524317 MZR524317:MZU524317 NJN524317:NJQ524317 NTJ524317:NTM524317 ODF524317:ODI524317 ONB524317:ONE524317 OWX524317:OXA524317 PGT524317:PGW524317 PQP524317:PQS524317 QAL524317:QAO524317 QKH524317:QKK524317 QUD524317:QUG524317 RDZ524317:REC524317 RNV524317:RNY524317 RXR524317:RXU524317 SHN524317:SHQ524317 SRJ524317:SRM524317 TBF524317:TBI524317 TLB524317:TLE524317 TUX524317:TVA524317 UET524317:UEW524317 UOP524317:UOS524317 UYL524317:UYO524317 VIH524317:VIK524317 VSD524317:VSG524317 WBZ524317:WCC524317 WLV524317:WLY524317 WVR524317:WVU524317 JF589853:JI589853 TB589853:TE589853 ACX589853:ADA589853 AMT589853:AMW589853 AWP589853:AWS589853 BGL589853:BGO589853 BQH589853:BQK589853 CAD589853:CAG589853 CJZ589853:CKC589853 CTV589853:CTY589853 DDR589853:DDU589853 DNN589853:DNQ589853 DXJ589853:DXM589853 EHF589853:EHI589853 ERB589853:ERE589853 FAX589853:FBA589853 FKT589853:FKW589853 FUP589853:FUS589853 GEL589853:GEO589853 GOH589853:GOK589853 GYD589853:GYG589853 HHZ589853:HIC589853 HRV589853:HRY589853 IBR589853:IBU589853 ILN589853:ILQ589853 IVJ589853:IVM589853 JFF589853:JFI589853 JPB589853:JPE589853 JYX589853:JZA589853 KIT589853:KIW589853 KSP589853:KSS589853 LCL589853:LCO589853 LMH589853:LMK589853 LWD589853:LWG589853 MFZ589853:MGC589853 MPV589853:MPY589853 MZR589853:MZU589853 NJN589853:NJQ589853 NTJ589853:NTM589853 ODF589853:ODI589853 ONB589853:ONE589853 OWX589853:OXA589853 PGT589853:PGW589853 PQP589853:PQS589853 QAL589853:QAO589853 QKH589853:QKK589853 QUD589853:QUG589853 RDZ589853:REC589853 RNV589853:RNY589853 RXR589853:RXU589853 SHN589853:SHQ589853 SRJ589853:SRM589853 TBF589853:TBI589853 TLB589853:TLE589853 TUX589853:TVA589853 UET589853:UEW589853 UOP589853:UOS589853 UYL589853:UYO589853 VIH589853:VIK589853 VSD589853:VSG589853 WBZ589853:WCC589853 WLV589853:WLY589853 WVR589853:WVU589853 JF655389:JI655389 TB655389:TE655389 ACX655389:ADA655389 AMT655389:AMW655389 AWP655389:AWS655389 BGL655389:BGO655389 BQH655389:BQK655389 CAD655389:CAG655389 CJZ655389:CKC655389 CTV655389:CTY655389 DDR655389:DDU655389 DNN655389:DNQ655389 DXJ655389:DXM655389 EHF655389:EHI655389 ERB655389:ERE655389 FAX655389:FBA655389 FKT655389:FKW655389 FUP655389:FUS655389 GEL655389:GEO655389 GOH655389:GOK655389 GYD655389:GYG655389 HHZ655389:HIC655389 HRV655389:HRY655389 IBR655389:IBU655389 ILN655389:ILQ655389 IVJ655389:IVM655389 JFF655389:JFI655389 JPB655389:JPE655389 JYX655389:JZA655389 KIT655389:KIW655389 KSP655389:KSS655389 LCL655389:LCO655389 LMH655389:LMK655389 LWD655389:LWG655389 MFZ655389:MGC655389 MPV655389:MPY655389 MZR655389:MZU655389 NJN655389:NJQ655389 NTJ655389:NTM655389 ODF655389:ODI655389 ONB655389:ONE655389 OWX655389:OXA655389 PGT655389:PGW655389 PQP655389:PQS655389 QAL655389:QAO655389 QKH655389:QKK655389 QUD655389:QUG655389 RDZ655389:REC655389 RNV655389:RNY655389 RXR655389:RXU655389 SHN655389:SHQ655389 SRJ655389:SRM655389 TBF655389:TBI655389 TLB655389:TLE655389 TUX655389:TVA655389 UET655389:UEW655389 UOP655389:UOS655389 UYL655389:UYO655389 VIH655389:VIK655389 VSD655389:VSG655389 WBZ655389:WCC655389 WLV655389:WLY655389 WVR655389:WVU655389 JF720925:JI720925 TB720925:TE720925 ACX720925:ADA720925 AMT720925:AMW720925 AWP720925:AWS720925 BGL720925:BGO720925 BQH720925:BQK720925 CAD720925:CAG720925 CJZ720925:CKC720925 CTV720925:CTY720925 DDR720925:DDU720925 DNN720925:DNQ720925 DXJ720925:DXM720925 EHF720925:EHI720925 ERB720925:ERE720925 FAX720925:FBA720925 FKT720925:FKW720925 FUP720925:FUS720925 GEL720925:GEO720925 GOH720925:GOK720925 GYD720925:GYG720925 HHZ720925:HIC720925 HRV720925:HRY720925 IBR720925:IBU720925 ILN720925:ILQ720925 IVJ720925:IVM720925 JFF720925:JFI720925 JPB720925:JPE720925 JYX720925:JZA720925 KIT720925:KIW720925 KSP720925:KSS720925 LCL720925:LCO720925 LMH720925:LMK720925 LWD720925:LWG720925 MFZ720925:MGC720925 MPV720925:MPY720925 MZR720925:MZU720925 NJN720925:NJQ720925 NTJ720925:NTM720925 ODF720925:ODI720925 ONB720925:ONE720925 OWX720925:OXA720925 PGT720925:PGW720925 PQP720925:PQS720925 QAL720925:QAO720925 QKH720925:QKK720925 QUD720925:QUG720925 RDZ720925:REC720925 RNV720925:RNY720925 RXR720925:RXU720925 SHN720925:SHQ720925 SRJ720925:SRM720925 TBF720925:TBI720925 TLB720925:TLE720925 TUX720925:TVA720925 UET720925:UEW720925 UOP720925:UOS720925 UYL720925:UYO720925 VIH720925:VIK720925 VSD720925:VSG720925 WBZ720925:WCC720925 WLV720925:WLY720925 WVR720925:WVU720925 JF786461:JI786461 TB786461:TE786461 ACX786461:ADA786461 AMT786461:AMW786461 AWP786461:AWS786461 BGL786461:BGO786461 BQH786461:BQK786461 CAD786461:CAG786461 CJZ786461:CKC786461 CTV786461:CTY786461 DDR786461:DDU786461 DNN786461:DNQ786461 DXJ786461:DXM786461 EHF786461:EHI786461 ERB786461:ERE786461 FAX786461:FBA786461 FKT786461:FKW786461 FUP786461:FUS786461 GEL786461:GEO786461 GOH786461:GOK786461 GYD786461:GYG786461 HHZ786461:HIC786461 HRV786461:HRY786461 IBR786461:IBU786461 ILN786461:ILQ786461 IVJ786461:IVM786461 JFF786461:JFI786461 JPB786461:JPE786461 JYX786461:JZA786461 KIT786461:KIW786461 KSP786461:KSS786461 LCL786461:LCO786461 LMH786461:LMK786461 LWD786461:LWG786461 MFZ786461:MGC786461 MPV786461:MPY786461 MZR786461:MZU786461 NJN786461:NJQ786461 NTJ786461:NTM786461 ODF786461:ODI786461 ONB786461:ONE786461 OWX786461:OXA786461 PGT786461:PGW786461 PQP786461:PQS786461 QAL786461:QAO786461 QKH786461:QKK786461 QUD786461:QUG786461 RDZ786461:REC786461 RNV786461:RNY786461 RXR786461:RXU786461 SHN786461:SHQ786461 SRJ786461:SRM786461 TBF786461:TBI786461 TLB786461:TLE786461 TUX786461:TVA786461 UET786461:UEW786461 UOP786461:UOS786461 UYL786461:UYO786461 VIH786461:VIK786461 VSD786461:VSG786461 WBZ786461:WCC786461 WLV786461:WLY786461 WVR786461:WVU786461 JF851997:JI851997 TB851997:TE851997 ACX851997:ADA851997 AMT851997:AMW851997 AWP851997:AWS851997 BGL851997:BGO851997 BQH851997:BQK851997 CAD851997:CAG851997 CJZ851997:CKC851997 CTV851997:CTY851997 DDR851997:DDU851997 DNN851997:DNQ851997 DXJ851997:DXM851997 EHF851997:EHI851997 ERB851997:ERE851997 FAX851997:FBA851997 FKT851997:FKW851997 FUP851997:FUS851997 GEL851997:GEO851997 GOH851997:GOK851997 GYD851997:GYG851997 HHZ851997:HIC851997 HRV851997:HRY851997 IBR851997:IBU851997 ILN851997:ILQ851997 IVJ851997:IVM851997 JFF851997:JFI851997 JPB851997:JPE851997 JYX851997:JZA851997 KIT851997:KIW851997 KSP851997:KSS851997 LCL851997:LCO851997 LMH851997:LMK851997 LWD851997:LWG851997 MFZ851997:MGC851997 MPV851997:MPY851997 MZR851997:MZU851997 NJN851997:NJQ851997 NTJ851997:NTM851997 ODF851997:ODI851997 ONB851997:ONE851997 OWX851997:OXA851997 PGT851997:PGW851997 PQP851997:PQS851997 QAL851997:QAO851997 QKH851997:QKK851997 QUD851997:QUG851997 RDZ851997:REC851997 RNV851997:RNY851997 RXR851997:RXU851997 SHN851997:SHQ851997 SRJ851997:SRM851997 TBF851997:TBI851997 TLB851997:TLE851997 TUX851997:TVA851997 UET851997:UEW851997 UOP851997:UOS851997 UYL851997:UYO851997 VIH851997:VIK851997 VSD851997:VSG851997 WBZ851997:WCC851997 WLV851997:WLY851997 WVR851997:WVU851997 JF917533:JI917533 TB917533:TE917533 ACX917533:ADA917533 AMT917533:AMW917533 AWP917533:AWS917533 BGL917533:BGO917533 BQH917533:BQK917533 CAD917533:CAG917533 CJZ917533:CKC917533 CTV917533:CTY917533 DDR917533:DDU917533 DNN917533:DNQ917533 DXJ917533:DXM917533 EHF917533:EHI917533 ERB917533:ERE917533 FAX917533:FBA917533 FKT917533:FKW917533 FUP917533:FUS917533 GEL917533:GEO917533 GOH917533:GOK917533 GYD917533:GYG917533 HHZ917533:HIC917533 HRV917533:HRY917533 IBR917533:IBU917533 ILN917533:ILQ917533 IVJ917533:IVM917533 JFF917533:JFI917533 JPB917533:JPE917533 JYX917533:JZA917533 KIT917533:KIW917533 KSP917533:KSS917533 LCL917533:LCO917533 LMH917533:LMK917533 LWD917533:LWG917533 MFZ917533:MGC917533 MPV917533:MPY917533 MZR917533:MZU917533 NJN917533:NJQ917533 NTJ917533:NTM917533 ODF917533:ODI917533 ONB917533:ONE917533 OWX917533:OXA917533 PGT917533:PGW917533 PQP917533:PQS917533 QAL917533:QAO917533 QKH917533:QKK917533 QUD917533:QUG917533 RDZ917533:REC917533 RNV917533:RNY917533 RXR917533:RXU917533 SHN917533:SHQ917533 SRJ917533:SRM917533 TBF917533:TBI917533 TLB917533:TLE917533 TUX917533:TVA917533 UET917533:UEW917533 UOP917533:UOS917533 UYL917533:UYO917533 VIH917533:VIK917533 VSD917533:VSG917533 WBZ917533:WCC917533 WLV917533:WLY917533 WVR917533:WVU917533 JF983069:JI983069 TB983069:TE983069 ACX983069:ADA983069 AMT983069:AMW983069 AWP983069:AWS983069 BGL983069:BGO983069 BQH983069:BQK983069 CAD983069:CAG983069 CJZ983069:CKC983069 CTV983069:CTY983069 DDR983069:DDU983069 DNN983069:DNQ983069 DXJ983069:DXM983069 EHF983069:EHI983069 ERB983069:ERE983069 FAX983069:FBA983069 FKT983069:FKW983069 FUP983069:FUS983069 GEL983069:GEO983069 GOH983069:GOK983069 GYD983069:GYG983069 HHZ983069:HIC983069 HRV983069:HRY983069 IBR983069:IBU983069 ILN983069:ILQ983069 IVJ983069:IVM983069 JFF983069:JFI983069 JPB983069:JPE983069 JYX983069:JZA983069 KIT983069:KIW983069 KSP983069:KSS983069 LCL983069:LCO983069 LMH983069:LMK983069 LWD983069:LWG983069 MFZ983069:MGC983069 MPV983069:MPY983069 MZR983069:MZU983069 NJN983069:NJQ983069 NTJ983069:NTM983069 ODF983069:ODI983069 ONB983069:ONE983069 OWX983069:OXA983069 PGT983069:PGW983069 PQP983069:PQS983069 QAL983069:QAO983069 QKH983069:QKK983069 QUD983069:QUG983069 RDZ983069:REC983069 RNV983069:RNY983069 RXR983069:RXU983069 SHN983069:SHQ983069 SRJ983069:SRM983069 TBF983069:TBI983069 TLB983069:TLE983069 TUX983069:TVA983069 UET983069:UEW983069 UOP983069:UOS983069 UYL983069:UYO983069 VIH983069:VIK983069 VSD983069:VSG983069 WBZ983069:WCC983069 WLV983069:WLY983069 WVR983069:WVU983069 JF65567:JJ65569 TB65567:TF65569 ACX65567:ADB65569 AMT65567:AMX65569 AWP65567:AWT65569 BGL65567:BGP65569 BQH65567:BQL65569 CAD65567:CAH65569 CJZ65567:CKD65569 CTV65567:CTZ65569 DDR65567:DDV65569 DNN65567:DNR65569 DXJ65567:DXN65569 EHF65567:EHJ65569 ERB65567:ERF65569 FAX65567:FBB65569 FKT65567:FKX65569 FUP65567:FUT65569 GEL65567:GEP65569 GOH65567:GOL65569 GYD65567:GYH65569 HHZ65567:HID65569 HRV65567:HRZ65569 IBR65567:IBV65569 ILN65567:ILR65569 IVJ65567:IVN65569 JFF65567:JFJ65569 JPB65567:JPF65569 JYX65567:JZB65569 KIT65567:KIX65569 KSP65567:KST65569 LCL65567:LCP65569 LMH65567:LML65569 LWD65567:LWH65569 MFZ65567:MGD65569 MPV65567:MPZ65569 MZR65567:MZV65569 NJN65567:NJR65569 NTJ65567:NTN65569 ODF65567:ODJ65569 ONB65567:ONF65569 OWX65567:OXB65569 PGT65567:PGX65569 PQP65567:PQT65569 QAL65567:QAP65569 QKH65567:QKL65569 QUD65567:QUH65569 RDZ65567:RED65569 RNV65567:RNZ65569 RXR65567:RXV65569 SHN65567:SHR65569 SRJ65567:SRN65569 TBF65567:TBJ65569 TLB65567:TLF65569 TUX65567:TVB65569 UET65567:UEX65569 UOP65567:UOT65569 UYL65567:UYP65569 VIH65567:VIL65569 VSD65567:VSH65569 WBZ65567:WCD65569 WLV65567:WLZ65569 WVR65567:WVV65569 JF131103:JJ131105 TB131103:TF131105 ACX131103:ADB131105 AMT131103:AMX131105 AWP131103:AWT131105 BGL131103:BGP131105 BQH131103:BQL131105 CAD131103:CAH131105 CJZ131103:CKD131105 CTV131103:CTZ131105 DDR131103:DDV131105 DNN131103:DNR131105 DXJ131103:DXN131105 EHF131103:EHJ131105 ERB131103:ERF131105 FAX131103:FBB131105 FKT131103:FKX131105 FUP131103:FUT131105 GEL131103:GEP131105 GOH131103:GOL131105 GYD131103:GYH131105 HHZ131103:HID131105 HRV131103:HRZ131105 IBR131103:IBV131105 ILN131103:ILR131105 IVJ131103:IVN131105 JFF131103:JFJ131105 JPB131103:JPF131105 JYX131103:JZB131105 KIT131103:KIX131105 KSP131103:KST131105 LCL131103:LCP131105 LMH131103:LML131105 LWD131103:LWH131105 MFZ131103:MGD131105 MPV131103:MPZ131105 MZR131103:MZV131105 NJN131103:NJR131105 NTJ131103:NTN131105 ODF131103:ODJ131105 ONB131103:ONF131105 OWX131103:OXB131105 PGT131103:PGX131105 PQP131103:PQT131105 QAL131103:QAP131105 QKH131103:QKL131105 QUD131103:QUH131105 RDZ131103:RED131105 RNV131103:RNZ131105 RXR131103:RXV131105 SHN131103:SHR131105 SRJ131103:SRN131105 TBF131103:TBJ131105 TLB131103:TLF131105 TUX131103:TVB131105 UET131103:UEX131105 UOP131103:UOT131105 UYL131103:UYP131105 VIH131103:VIL131105 VSD131103:VSH131105 WBZ131103:WCD131105 WLV131103:WLZ131105 WVR131103:WVV131105 JF196639:JJ196641 TB196639:TF196641 ACX196639:ADB196641 AMT196639:AMX196641 AWP196639:AWT196641 BGL196639:BGP196641 BQH196639:BQL196641 CAD196639:CAH196641 CJZ196639:CKD196641 CTV196639:CTZ196641 DDR196639:DDV196641 DNN196639:DNR196641 DXJ196639:DXN196641 EHF196639:EHJ196641 ERB196639:ERF196641 FAX196639:FBB196641 FKT196639:FKX196641 FUP196639:FUT196641 GEL196639:GEP196641 GOH196639:GOL196641 GYD196639:GYH196641 HHZ196639:HID196641 HRV196639:HRZ196641 IBR196639:IBV196641 ILN196639:ILR196641 IVJ196639:IVN196641 JFF196639:JFJ196641 JPB196639:JPF196641 JYX196639:JZB196641 KIT196639:KIX196641 KSP196639:KST196641 LCL196639:LCP196641 LMH196639:LML196641 LWD196639:LWH196641 MFZ196639:MGD196641 MPV196639:MPZ196641 MZR196639:MZV196641 NJN196639:NJR196641 NTJ196639:NTN196641 ODF196639:ODJ196641 ONB196639:ONF196641 OWX196639:OXB196641 PGT196639:PGX196641 PQP196639:PQT196641 QAL196639:QAP196641 QKH196639:QKL196641 QUD196639:QUH196641 RDZ196639:RED196641 RNV196639:RNZ196641 RXR196639:RXV196641 SHN196639:SHR196641 SRJ196639:SRN196641 TBF196639:TBJ196641 TLB196639:TLF196641 TUX196639:TVB196641 UET196639:UEX196641 UOP196639:UOT196641 UYL196639:UYP196641 VIH196639:VIL196641 VSD196639:VSH196641 WBZ196639:WCD196641 WLV196639:WLZ196641 WVR196639:WVV196641 JF262175:JJ262177 TB262175:TF262177 ACX262175:ADB262177 AMT262175:AMX262177 AWP262175:AWT262177 BGL262175:BGP262177 BQH262175:BQL262177 CAD262175:CAH262177 CJZ262175:CKD262177 CTV262175:CTZ262177 DDR262175:DDV262177 DNN262175:DNR262177 DXJ262175:DXN262177 EHF262175:EHJ262177 ERB262175:ERF262177 FAX262175:FBB262177 FKT262175:FKX262177 FUP262175:FUT262177 GEL262175:GEP262177 GOH262175:GOL262177 GYD262175:GYH262177 HHZ262175:HID262177 HRV262175:HRZ262177 IBR262175:IBV262177 ILN262175:ILR262177 IVJ262175:IVN262177 JFF262175:JFJ262177 JPB262175:JPF262177 JYX262175:JZB262177 KIT262175:KIX262177 KSP262175:KST262177 LCL262175:LCP262177 LMH262175:LML262177 LWD262175:LWH262177 MFZ262175:MGD262177 MPV262175:MPZ262177 MZR262175:MZV262177 NJN262175:NJR262177 NTJ262175:NTN262177 ODF262175:ODJ262177 ONB262175:ONF262177 OWX262175:OXB262177 PGT262175:PGX262177 PQP262175:PQT262177 QAL262175:QAP262177 QKH262175:QKL262177 QUD262175:QUH262177 RDZ262175:RED262177 RNV262175:RNZ262177 RXR262175:RXV262177 SHN262175:SHR262177 SRJ262175:SRN262177 TBF262175:TBJ262177 TLB262175:TLF262177 TUX262175:TVB262177 UET262175:UEX262177 UOP262175:UOT262177 UYL262175:UYP262177 VIH262175:VIL262177 VSD262175:VSH262177 WBZ262175:WCD262177 WLV262175:WLZ262177 WVR262175:WVV262177 JF327711:JJ327713 TB327711:TF327713 ACX327711:ADB327713 AMT327711:AMX327713 AWP327711:AWT327713 BGL327711:BGP327713 BQH327711:BQL327713 CAD327711:CAH327713 CJZ327711:CKD327713 CTV327711:CTZ327713 DDR327711:DDV327713 DNN327711:DNR327713 DXJ327711:DXN327713 EHF327711:EHJ327713 ERB327711:ERF327713 FAX327711:FBB327713 FKT327711:FKX327713 FUP327711:FUT327713 GEL327711:GEP327713 GOH327711:GOL327713 GYD327711:GYH327713 HHZ327711:HID327713 HRV327711:HRZ327713 IBR327711:IBV327713 ILN327711:ILR327713 IVJ327711:IVN327713 JFF327711:JFJ327713 JPB327711:JPF327713 JYX327711:JZB327713 KIT327711:KIX327713 KSP327711:KST327713 LCL327711:LCP327713 LMH327711:LML327713 LWD327711:LWH327713 MFZ327711:MGD327713 MPV327711:MPZ327713 MZR327711:MZV327713 NJN327711:NJR327713 NTJ327711:NTN327713 ODF327711:ODJ327713 ONB327711:ONF327713 OWX327711:OXB327713 PGT327711:PGX327713 PQP327711:PQT327713 QAL327711:QAP327713 QKH327711:QKL327713 QUD327711:QUH327713 RDZ327711:RED327713 RNV327711:RNZ327713 RXR327711:RXV327713 SHN327711:SHR327713 SRJ327711:SRN327713 TBF327711:TBJ327713 TLB327711:TLF327713 TUX327711:TVB327713 UET327711:UEX327713 UOP327711:UOT327713 UYL327711:UYP327713 VIH327711:VIL327713 VSD327711:VSH327713 WBZ327711:WCD327713 WLV327711:WLZ327713 WVR327711:WVV327713 JF393247:JJ393249 TB393247:TF393249 ACX393247:ADB393249 AMT393247:AMX393249 AWP393247:AWT393249 BGL393247:BGP393249 BQH393247:BQL393249 CAD393247:CAH393249 CJZ393247:CKD393249 CTV393247:CTZ393249 DDR393247:DDV393249 DNN393247:DNR393249 DXJ393247:DXN393249 EHF393247:EHJ393249 ERB393247:ERF393249 FAX393247:FBB393249 FKT393247:FKX393249 FUP393247:FUT393249 GEL393247:GEP393249 GOH393247:GOL393249 GYD393247:GYH393249 HHZ393247:HID393249 HRV393247:HRZ393249 IBR393247:IBV393249 ILN393247:ILR393249 IVJ393247:IVN393249 JFF393247:JFJ393249 JPB393247:JPF393249 JYX393247:JZB393249 KIT393247:KIX393249 KSP393247:KST393249 LCL393247:LCP393249 LMH393247:LML393249 LWD393247:LWH393249 MFZ393247:MGD393249 MPV393247:MPZ393249 MZR393247:MZV393249 NJN393247:NJR393249 NTJ393247:NTN393249 ODF393247:ODJ393249 ONB393247:ONF393249 OWX393247:OXB393249 PGT393247:PGX393249 PQP393247:PQT393249 QAL393247:QAP393249 QKH393247:QKL393249 QUD393247:QUH393249 RDZ393247:RED393249 RNV393247:RNZ393249 RXR393247:RXV393249 SHN393247:SHR393249 SRJ393247:SRN393249 TBF393247:TBJ393249 TLB393247:TLF393249 TUX393247:TVB393249 UET393247:UEX393249 UOP393247:UOT393249 UYL393247:UYP393249 VIH393247:VIL393249 VSD393247:VSH393249 WBZ393247:WCD393249 WLV393247:WLZ393249 WVR393247:WVV393249 JF458783:JJ458785 TB458783:TF458785 ACX458783:ADB458785 AMT458783:AMX458785 AWP458783:AWT458785 BGL458783:BGP458785 BQH458783:BQL458785 CAD458783:CAH458785 CJZ458783:CKD458785 CTV458783:CTZ458785 DDR458783:DDV458785 DNN458783:DNR458785 DXJ458783:DXN458785 EHF458783:EHJ458785 ERB458783:ERF458785 FAX458783:FBB458785 FKT458783:FKX458785 FUP458783:FUT458785 GEL458783:GEP458785 GOH458783:GOL458785 GYD458783:GYH458785 HHZ458783:HID458785 HRV458783:HRZ458785 IBR458783:IBV458785 ILN458783:ILR458785 IVJ458783:IVN458785 JFF458783:JFJ458785 JPB458783:JPF458785 JYX458783:JZB458785 KIT458783:KIX458785 KSP458783:KST458785 LCL458783:LCP458785 LMH458783:LML458785 LWD458783:LWH458785 MFZ458783:MGD458785 MPV458783:MPZ458785 MZR458783:MZV458785 NJN458783:NJR458785 NTJ458783:NTN458785 ODF458783:ODJ458785 ONB458783:ONF458785 OWX458783:OXB458785 PGT458783:PGX458785 PQP458783:PQT458785 QAL458783:QAP458785 QKH458783:QKL458785 QUD458783:QUH458785 RDZ458783:RED458785 RNV458783:RNZ458785 RXR458783:RXV458785 SHN458783:SHR458785 SRJ458783:SRN458785 TBF458783:TBJ458785 TLB458783:TLF458785 TUX458783:TVB458785 UET458783:UEX458785 UOP458783:UOT458785 UYL458783:UYP458785 VIH458783:VIL458785 VSD458783:VSH458785 WBZ458783:WCD458785 WLV458783:WLZ458785 WVR458783:WVV458785 JF524319:JJ524321 TB524319:TF524321 ACX524319:ADB524321 AMT524319:AMX524321 AWP524319:AWT524321 BGL524319:BGP524321 BQH524319:BQL524321 CAD524319:CAH524321 CJZ524319:CKD524321 CTV524319:CTZ524321 DDR524319:DDV524321 DNN524319:DNR524321 DXJ524319:DXN524321 EHF524319:EHJ524321 ERB524319:ERF524321 FAX524319:FBB524321 FKT524319:FKX524321 FUP524319:FUT524321 GEL524319:GEP524321 GOH524319:GOL524321 GYD524319:GYH524321 HHZ524319:HID524321 HRV524319:HRZ524321 IBR524319:IBV524321 ILN524319:ILR524321 IVJ524319:IVN524321 JFF524319:JFJ524321 JPB524319:JPF524321 JYX524319:JZB524321 KIT524319:KIX524321 KSP524319:KST524321 LCL524319:LCP524321 LMH524319:LML524321 LWD524319:LWH524321 MFZ524319:MGD524321 MPV524319:MPZ524321 MZR524319:MZV524321 NJN524319:NJR524321 NTJ524319:NTN524321 ODF524319:ODJ524321 ONB524319:ONF524321 OWX524319:OXB524321 PGT524319:PGX524321 PQP524319:PQT524321 QAL524319:QAP524321 QKH524319:QKL524321 QUD524319:QUH524321 RDZ524319:RED524321 RNV524319:RNZ524321 RXR524319:RXV524321 SHN524319:SHR524321 SRJ524319:SRN524321 TBF524319:TBJ524321 TLB524319:TLF524321 TUX524319:TVB524321 UET524319:UEX524321 UOP524319:UOT524321 UYL524319:UYP524321 VIH524319:VIL524321 VSD524319:VSH524321 WBZ524319:WCD524321 WLV524319:WLZ524321 WVR524319:WVV524321 JF589855:JJ589857 TB589855:TF589857 ACX589855:ADB589857 AMT589855:AMX589857 AWP589855:AWT589857 BGL589855:BGP589857 BQH589855:BQL589857 CAD589855:CAH589857 CJZ589855:CKD589857 CTV589855:CTZ589857 DDR589855:DDV589857 DNN589855:DNR589857 DXJ589855:DXN589857 EHF589855:EHJ589857 ERB589855:ERF589857 FAX589855:FBB589857 FKT589855:FKX589857 FUP589855:FUT589857 GEL589855:GEP589857 GOH589855:GOL589857 GYD589855:GYH589857 HHZ589855:HID589857 HRV589855:HRZ589857 IBR589855:IBV589857 ILN589855:ILR589857 IVJ589855:IVN589857 JFF589855:JFJ589857 JPB589855:JPF589857 JYX589855:JZB589857 KIT589855:KIX589857 KSP589855:KST589857 LCL589855:LCP589857 LMH589855:LML589857 LWD589855:LWH589857 MFZ589855:MGD589857 MPV589855:MPZ589857 MZR589855:MZV589857 NJN589855:NJR589857 NTJ589855:NTN589857 ODF589855:ODJ589857 ONB589855:ONF589857 OWX589855:OXB589857 PGT589855:PGX589857 PQP589855:PQT589857 QAL589855:QAP589857 QKH589855:QKL589857 QUD589855:QUH589857 RDZ589855:RED589857 RNV589855:RNZ589857 RXR589855:RXV589857 SHN589855:SHR589857 SRJ589855:SRN589857 TBF589855:TBJ589857 TLB589855:TLF589857 TUX589855:TVB589857 UET589855:UEX589857 UOP589855:UOT589857 UYL589855:UYP589857 VIH589855:VIL589857 VSD589855:VSH589857 WBZ589855:WCD589857 WLV589855:WLZ589857 WVR589855:WVV589857 JF655391:JJ655393 TB655391:TF655393 ACX655391:ADB655393 AMT655391:AMX655393 AWP655391:AWT655393 BGL655391:BGP655393 BQH655391:BQL655393 CAD655391:CAH655393 CJZ655391:CKD655393 CTV655391:CTZ655393 DDR655391:DDV655393 DNN655391:DNR655393 DXJ655391:DXN655393 EHF655391:EHJ655393 ERB655391:ERF655393 FAX655391:FBB655393 FKT655391:FKX655393 FUP655391:FUT655393 GEL655391:GEP655393 GOH655391:GOL655393 GYD655391:GYH655393 HHZ655391:HID655393 HRV655391:HRZ655393 IBR655391:IBV655393 ILN655391:ILR655393 IVJ655391:IVN655393 JFF655391:JFJ655393 JPB655391:JPF655393 JYX655391:JZB655393 KIT655391:KIX655393 KSP655391:KST655393 LCL655391:LCP655393 LMH655391:LML655393 LWD655391:LWH655393 MFZ655391:MGD655393 MPV655391:MPZ655393 MZR655391:MZV655393 NJN655391:NJR655393 NTJ655391:NTN655393 ODF655391:ODJ655393 ONB655391:ONF655393 OWX655391:OXB655393 PGT655391:PGX655393 PQP655391:PQT655393 QAL655391:QAP655393 QKH655391:QKL655393 QUD655391:QUH655393 RDZ655391:RED655393 RNV655391:RNZ655393 RXR655391:RXV655393 SHN655391:SHR655393 SRJ655391:SRN655393 TBF655391:TBJ655393 TLB655391:TLF655393 TUX655391:TVB655393 UET655391:UEX655393 UOP655391:UOT655393 UYL655391:UYP655393 VIH655391:VIL655393 VSD655391:VSH655393 WBZ655391:WCD655393 WLV655391:WLZ655393 WVR655391:WVV655393 JF720927:JJ720929 TB720927:TF720929 ACX720927:ADB720929 AMT720927:AMX720929 AWP720927:AWT720929 BGL720927:BGP720929 BQH720927:BQL720929 CAD720927:CAH720929 CJZ720927:CKD720929 CTV720927:CTZ720929 DDR720927:DDV720929 DNN720927:DNR720929 DXJ720927:DXN720929 EHF720927:EHJ720929 ERB720927:ERF720929 FAX720927:FBB720929 FKT720927:FKX720929 FUP720927:FUT720929 GEL720927:GEP720929 GOH720927:GOL720929 GYD720927:GYH720929 HHZ720927:HID720929 HRV720927:HRZ720929 IBR720927:IBV720929 ILN720927:ILR720929 IVJ720927:IVN720929 JFF720927:JFJ720929 JPB720927:JPF720929 JYX720927:JZB720929 KIT720927:KIX720929 KSP720927:KST720929 LCL720927:LCP720929 LMH720927:LML720929 LWD720927:LWH720929 MFZ720927:MGD720929 MPV720927:MPZ720929 MZR720927:MZV720929 NJN720927:NJR720929 NTJ720927:NTN720929 ODF720927:ODJ720929 ONB720927:ONF720929 OWX720927:OXB720929 PGT720927:PGX720929 PQP720927:PQT720929 QAL720927:QAP720929 QKH720927:QKL720929 QUD720927:QUH720929 RDZ720927:RED720929 RNV720927:RNZ720929 RXR720927:RXV720929 SHN720927:SHR720929 SRJ720927:SRN720929 TBF720927:TBJ720929 TLB720927:TLF720929 TUX720927:TVB720929 UET720927:UEX720929 UOP720927:UOT720929 UYL720927:UYP720929 VIH720927:VIL720929 VSD720927:VSH720929 WBZ720927:WCD720929 WLV720927:WLZ720929 WVR720927:WVV720929 JF786463:JJ786465 TB786463:TF786465 ACX786463:ADB786465 AMT786463:AMX786465 AWP786463:AWT786465 BGL786463:BGP786465 BQH786463:BQL786465 CAD786463:CAH786465 CJZ786463:CKD786465 CTV786463:CTZ786465 DDR786463:DDV786465 DNN786463:DNR786465 DXJ786463:DXN786465 EHF786463:EHJ786465 ERB786463:ERF786465 FAX786463:FBB786465 FKT786463:FKX786465 FUP786463:FUT786465 GEL786463:GEP786465 GOH786463:GOL786465 GYD786463:GYH786465 HHZ786463:HID786465 HRV786463:HRZ786465 IBR786463:IBV786465 ILN786463:ILR786465 IVJ786463:IVN786465 JFF786463:JFJ786465 JPB786463:JPF786465 JYX786463:JZB786465 KIT786463:KIX786465 KSP786463:KST786465 LCL786463:LCP786465 LMH786463:LML786465 LWD786463:LWH786465 MFZ786463:MGD786465 MPV786463:MPZ786465 MZR786463:MZV786465 NJN786463:NJR786465 NTJ786463:NTN786465 ODF786463:ODJ786465 ONB786463:ONF786465 OWX786463:OXB786465 PGT786463:PGX786465 PQP786463:PQT786465 QAL786463:QAP786465 QKH786463:QKL786465 QUD786463:QUH786465 RDZ786463:RED786465 RNV786463:RNZ786465 RXR786463:RXV786465 SHN786463:SHR786465 SRJ786463:SRN786465 TBF786463:TBJ786465 TLB786463:TLF786465 TUX786463:TVB786465 UET786463:UEX786465 UOP786463:UOT786465 UYL786463:UYP786465 VIH786463:VIL786465 VSD786463:VSH786465 WBZ786463:WCD786465 WLV786463:WLZ786465 WVR786463:WVV786465 JF851999:JJ852001 TB851999:TF852001 ACX851999:ADB852001 AMT851999:AMX852001 AWP851999:AWT852001 BGL851999:BGP852001 BQH851999:BQL852001 CAD851999:CAH852001 CJZ851999:CKD852001 CTV851999:CTZ852001 DDR851999:DDV852001 DNN851999:DNR852001 DXJ851999:DXN852001 EHF851999:EHJ852001 ERB851999:ERF852001 FAX851999:FBB852001 FKT851999:FKX852001 FUP851999:FUT852001 GEL851999:GEP852001 GOH851999:GOL852001 GYD851999:GYH852001 HHZ851999:HID852001 HRV851999:HRZ852001 IBR851999:IBV852001 ILN851999:ILR852001 IVJ851999:IVN852001 JFF851999:JFJ852001 JPB851999:JPF852001 JYX851999:JZB852001 KIT851999:KIX852001 KSP851999:KST852001 LCL851999:LCP852001 LMH851999:LML852001 LWD851999:LWH852001 MFZ851999:MGD852001 MPV851999:MPZ852001 MZR851999:MZV852001 NJN851999:NJR852001 NTJ851999:NTN852001 ODF851999:ODJ852001 ONB851999:ONF852001 OWX851999:OXB852001 PGT851999:PGX852001 PQP851999:PQT852001 QAL851999:QAP852001 QKH851999:QKL852001 QUD851999:QUH852001 RDZ851999:RED852001 RNV851999:RNZ852001 RXR851999:RXV852001 SHN851999:SHR852001 SRJ851999:SRN852001 TBF851999:TBJ852001 TLB851999:TLF852001 TUX851999:TVB852001 UET851999:UEX852001 UOP851999:UOT852001 UYL851999:UYP852001 VIH851999:VIL852001 VSD851999:VSH852001 WBZ851999:WCD852001 WLV851999:WLZ852001 WVR851999:WVV852001 JF917535:JJ917537 TB917535:TF917537 ACX917535:ADB917537 AMT917535:AMX917537 AWP917535:AWT917537 BGL917535:BGP917537 BQH917535:BQL917537 CAD917535:CAH917537 CJZ917535:CKD917537 CTV917535:CTZ917537 DDR917535:DDV917537 DNN917535:DNR917537 DXJ917535:DXN917537 EHF917535:EHJ917537 ERB917535:ERF917537 FAX917535:FBB917537 FKT917535:FKX917537 FUP917535:FUT917537 GEL917535:GEP917537 GOH917535:GOL917537 GYD917535:GYH917537 HHZ917535:HID917537 HRV917535:HRZ917537 IBR917535:IBV917537 ILN917535:ILR917537 IVJ917535:IVN917537 JFF917535:JFJ917537 JPB917535:JPF917537 JYX917535:JZB917537 KIT917535:KIX917537 KSP917535:KST917537 LCL917535:LCP917537 LMH917535:LML917537 LWD917535:LWH917537 MFZ917535:MGD917537 MPV917535:MPZ917537 MZR917535:MZV917537 NJN917535:NJR917537 NTJ917535:NTN917537 ODF917535:ODJ917537 ONB917535:ONF917537 OWX917535:OXB917537 PGT917535:PGX917537 PQP917535:PQT917537 QAL917535:QAP917537 QKH917535:QKL917537 QUD917535:QUH917537 RDZ917535:RED917537 RNV917535:RNZ917537 RXR917535:RXV917537 SHN917535:SHR917537 SRJ917535:SRN917537 TBF917535:TBJ917537 TLB917535:TLF917537 TUX917535:TVB917537 UET917535:UEX917537 UOP917535:UOT917537 UYL917535:UYP917537 VIH917535:VIL917537 VSD917535:VSH917537 WBZ917535:WCD917537 WLV917535:WLZ917537 WVR917535:WVV917537 JF983071:JJ983073 TB983071:TF983073 ACX983071:ADB983073 AMT983071:AMX983073 AWP983071:AWT983073 BGL983071:BGP983073 BQH983071:BQL983073 CAD983071:CAH983073 CJZ983071:CKD983073 CTV983071:CTZ983073 DDR983071:DDV983073 DNN983071:DNR983073 DXJ983071:DXN983073 EHF983071:EHJ983073 ERB983071:ERF983073 FAX983071:FBB983073 FKT983071:FKX983073 FUP983071:FUT983073 GEL983071:GEP983073 GOH983071:GOL983073 GYD983071:GYH983073 HHZ983071:HID983073 HRV983071:HRZ983073 IBR983071:IBV983073 ILN983071:ILR983073 IVJ983071:IVN983073 JFF983071:JFJ983073 JPB983071:JPF983073 JYX983071:JZB983073 KIT983071:KIX983073 KSP983071:KST983073 LCL983071:LCP983073 LMH983071:LML983073 LWD983071:LWH983073 MFZ983071:MGD983073 MPV983071:MPZ983073 MZR983071:MZV983073 NJN983071:NJR983073 NTJ983071:NTN983073 ODF983071:ODJ983073 ONB983071:ONF983073 OWX983071:OXB983073 PGT983071:PGX983073 PQP983071:PQT983073 QAL983071:QAP983073 QKH983071:QKL983073 QUD983071:QUH983073 RDZ983071:RED983073 RNV983071:RNZ983073 RXR983071:RXV983073 SHN983071:SHR983073 SRJ983071:SRN983073 TBF983071:TBJ983073 TLB983071:TLF983073 TUX983071:TVB983073 UET983071:UEX983073 UOP983071:UOT983073 UYL983071:UYP983073 VIH983071:VIL983073 VSD983071:VSH983073 WBZ983071:WCD983073 WLV983071:WLZ983073 D983069:M983069 D917533:M917533 D851997:M851997 D786461:M786461 D720925:M720925 D655389:M655389 D589853:M589853 D524317:M524317 D458781:M458781 D393245:M393245 D327709:M327709 D262173:M262173 D196637:M196637 D131101:M131101 D65565:M65565 D983071:N983073 D65567:N65569 D131103:N131105 D196639:N196641 D262175:N262177 D327711:N327713 D393247:N393249 D458783:N458785 D524319:N524321 D589855:N589857 D655391:N655393 D720927:N720929 D786463:N786465 D851999:N852001 D917535:N917537 D67:L67 TB25:TE25 ACX25:ADA25 AMT25:AMW25 AWP25:AWS25 BGL25:BGO25 BQH25:BQK25 CAD25:CAG25 CJZ25:CKC25 CTV25:CTY25 DDR25:DDU25 DNN25:DNQ25 DXJ25:DXM25 EHF25:EHI25 ERB25:ERE25 FAX25:FBA25 FKT25:FKW25 FUP25:FUS25 GEL25:GEO25 GOH25:GOK25 GYD25:GYG25 HHZ25:HIC25 HRV25:HRY25 IBR25:IBU25 ILN25:ILQ25 IVJ25:IVM25 JFF25:JFI25 JPB25:JPE25 JYX25:JZA25 KIT25:KIW25 KSP25:KSS25 LCL25:LCO25 LMH25:LMK25 LWD25:LWG25 MFZ25:MGC25 MPV25:MPY25 MZR25:MZU25 NJN25:NJQ25 NTJ25:NTM25 ODF25:ODI25 ONB25:ONE25 OWX25:OXA25 PGT25:PGW25 PQP25:PQS25 QAL25:QAO25 QKH25:QKK25 QUD25:QUG25 RDZ25:REC25 RNV25:RNY25 RXR25:RXU25 SHN25:SHQ25 SRJ25:SRM25 TBF25:TBI25 TLB25:TLE25 TUX25:TVA25 UET25:UEW25 UOP25:UOS25 UYL25:UYO25 VIH25:VIK25 VSD25:VSG25 WBZ25:WCC25 WLV25:WLY25 WVR25:WVU25 JF25:JI25 D25:O25">
      <formula1>0</formula1>
      <formula2>10000</formula2>
    </dataValidation>
    <dataValidation type="textLength" errorStyle="information" allowBlank="1" showInputMessage="1" error="XLBVal:5=19.9112915601023_x000d_&#10;" sqref="WVR983079:WVU983080 JF65575:JI65576 TB65575:TE65576 ACX65575:ADA65576 AMT65575:AMW65576 AWP65575:AWS65576 BGL65575:BGO65576 BQH65575:BQK65576 CAD65575:CAG65576 CJZ65575:CKC65576 CTV65575:CTY65576 DDR65575:DDU65576 DNN65575:DNQ65576 DXJ65575:DXM65576 EHF65575:EHI65576 ERB65575:ERE65576 FAX65575:FBA65576 FKT65575:FKW65576 FUP65575:FUS65576 GEL65575:GEO65576 GOH65575:GOK65576 GYD65575:GYG65576 HHZ65575:HIC65576 HRV65575:HRY65576 IBR65575:IBU65576 ILN65575:ILQ65576 IVJ65575:IVM65576 JFF65575:JFI65576 JPB65575:JPE65576 JYX65575:JZA65576 KIT65575:KIW65576 KSP65575:KSS65576 LCL65575:LCO65576 LMH65575:LMK65576 LWD65575:LWG65576 MFZ65575:MGC65576 MPV65575:MPY65576 MZR65575:MZU65576 NJN65575:NJQ65576 NTJ65575:NTM65576 ODF65575:ODI65576 ONB65575:ONE65576 OWX65575:OXA65576 PGT65575:PGW65576 PQP65575:PQS65576 QAL65575:QAO65576 QKH65575:QKK65576 QUD65575:QUG65576 RDZ65575:REC65576 RNV65575:RNY65576 RXR65575:RXU65576 SHN65575:SHQ65576 SRJ65575:SRM65576 TBF65575:TBI65576 TLB65575:TLE65576 TUX65575:TVA65576 UET65575:UEW65576 UOP65575:UOS65576 UYL65575:UYO65576 VIH65575:VIK65576 VSD65575:VSG65576 WBZ65575:WCC65576 WLV65575:WLY65576 WVR65575:WVU65576 JF131111:JI131112 TB131111:TE131112 ACX131111:ADA131112 AMT131111:AMW131112 AWP131111:AWS131112 BGL131111:BGO131112 BQH131111:BQK131112 CAD131111:CAG131112 CJZ131111:CKC131112 CTV131111:CTY131112 DDR131111:DDU131112 DNN131111:DNQ131112 DXJ131111:DXM131112 EHF131111:EHI131112 ERB131111:ERE131112 FAX131111:FBA131112 FKT131111:FKW131112 FUP131111:FUS131112 GEL131111:GEO131112 GOH131111:GOK131112 GYD131111:GYG131112 HHZ131111:HIC131112 HRV131111:HRY131112 IBR131111:IBU131112 ILN131111:ILQ131112 IVJ131111:IVM131112 JFF131111:JFI131112 JPB131111:JPE131112 JYX131111:JZA131112 KIT131111:KIW131112 KSP131111:KSS131112 LCL131111:LCO131112 LMH131111:LMK131112 LWD131111:LWG131112 MFZ131111:MGC131112 MPV131111:MPY131112 MZR131111:MZU131112 NJN131111:NJQ131112 NTJ131111:NTM131112 ODF131111:ODI131112 ONB131111:ONE131112 OWX131111:OXA131112 PGT131111:PGW131112 PQP131111:PQS131112 QAL131111:QAO131112 QKH131111:QKK131112 QUD131111:QUG131112 RDZ131111:REC131112 RNV131111:RNY131112 RXR131111:RXU131112 SHN131111:SHQ131112 SRJ131111:SRM131112 TBF131111:TBI131112 TLB131111:TLE131112 TUX131111:TVA131112 UET131111:UEW131112 UOP131111:UOS131112 UYL131111:UYO131112 VIH131111:VIK131112 VSD131111:VSG131112 WBZ131111:WCC131112 WLV131111:WLY131112 WVR131111:WVU131112 JF196647:JI196648 TB196647:TE196648 ACX196647:ADA196648 AMT196647:AMW196648 AWP196647:AWS196648 BGL196647:BGO196648 BQH196647:BQK196648 CAD196647:CAG196648 CJZ196647:CKC196648 CTV196647:CTY196648 DDR196647:DDU196648 DNN196647:DNQ196648 DXJ196647:DXM196648 EHF196647:EHI196648 ERB196647:ERE196648 FAX196647:FBA196648 FKT196647:FKW196648 FUP196647:FUS196648 GEL196647:GEO196648 GOH196647:GOK196648 GYD196647:GYG196648 HHZ196647:HIC196648 HRV196647:HRY196648 IBR196647:IBU196648 ILN196647:ILQ196648 IVJ196647:IVM196648 JFF196647:JFI196648 JPB196647:JPE196648 JYX196647:JZA196648 KIT196647:KIW196648 KSP196647:KSS196648 LCL196647:LCO196648 LMH196647:LMK196648 LWD196647:LWG196648 MFZ196647:MGC196648 MPV196647:MPY196648 MZR196647:MZU196648 NJN196647:NJQ196648 NTJ196647:NTM196648 ODF196647:ODI196648 ONB196647:ONE196648 OWX196647:OXA196648 PGT196647:PGW196648 PQP196647:PQS196648 QAL196647:QAO196648 QKH196647:QKK196648 QUD196647:QUG196648 RDZ196647:REC196648 RNV196647:RNY196648 RXR196647:RXU196648 SHN196647:SHQ196648 SRJ196647:SRM196648 TBF196647:TBI196648 TLB196647:TLE196648 TUX196647:TVA196648 UET196647:UEW196648 UOP196647:UOS196648 UYL196647:UYO196648 VIH196647:VIK196648 VSD196647:VSG196648 WBZ196647:WCC196648 WLV196647:WLY196648 WVR196647:WVU196648 JF262183:JI262184 TB262183:TE262184 ACX262183:ADA262184 AMT262183:AMW262184 AWP262183:AWS262184 BGL262183:BGO262184 BQH262183:BQK262184 CAD262183:CAG262184 CJZ262183:CKC262184 CTV262183:CTY262184 DDR262183:DDU262184 DNN262183:DNQ262184 DXJ262183:DXM262184 EHF262183:EHI262184 ERB262183:ERE262184 FAX262183:FBA262184 FKT262183:FKW262184 FUP262183:FUS262184 GEL262183:GEO262184 GOH262183:GOK262184 GYD262183:GYG262184 HHZ262183:HIC262184 HRV262183:HRY262184 IBR262183:IBU262184 ILN262183:ILQ262184 IVJ262183:IVM262184 JFF262183:JFI262184 JPB262183:JPE262184 JYX262183:JZA262184 KIT262183:KIW262184 KSP262183:KSS262184 LCL262183:LCO262184 LMH262183:LMK262184 LWD262183:LWG262184 MFZ262183:MGC262184 MPV262183:MPY262184 MZR262183:MZU262184 NJN262183:NJQ262184 NTJ262183:NTM262184 ODF262183:ODI262184 ONB262183:ONE262184 OWX262183:OXA262184 PGT262183:PGW262184 PQP262183:PQS262184 QAL262183:QAO262184 QKH262183:QKK262184 QUD262183:QUG262184 RDZ262183:REC262184 RNV262183:RNY262184 RXR262183:RXU262184 SHN262183:SHQ262184 SRJ262183:SRM262184 TBF262183:TBI262184 TLB262183:TLE262184 TUX262183:TVA262184 UET262183:UEW262184 UOP262183:UOS262184 UYL262183:UYO262184 VIH262183:VIK262184 VSD262183:VSG262184 WBZ262183:WCC262184 WLV262183:WLY262184 WVR262183:WVU262184 JF327719:JI327720 TB327719:TE327720 ACX327719:ADA327720 AMT327719:AMW327720 AWP327719:AWS327720 BGL327719:BGO327720 BQH327719:BQK327720 CAD327719:CAG327720 CJZ327719:CKC327720 CTV327719:CTY327720 DDR327719:DDU327720 DNN327719:DNQ327720 DXJ327719:DXM327720 EHF327719:EHI327720 ERB327719:ERE327720 FAX327719:FBA327720 FKT327719:FKW327720 FUP327719:FUS327720 GEL327719:GEO327720 GOH327719:GOK327720 GYD327719:GYG327720 HHZ327719:HIC327720 HRV327719:HRY327720 IBR327719:IBU327720 ILN327719:ILQ327720 IVJ327719:IVM327720 JFF327719:JFI327720 JPB327719:JPE327720 JYX327719:JZA327720 KIT327719:KIW327720 KSP327719:KSS327720 LCL327719:LCO327720 LMH327719:LMK327720 LWD327719:LWG327720 MFZ327719:MGC327720 MPV327719:MPY327720 MZR327719:MZU327720 NJN327719:NJQ327720 NTJ327719:NTM327720 ODF327719:ODI327720 ONB327719:ONE327720 OWX327719:OXA327720 PGT327719:PGW327720 PQP327719:PQS327720 QAL327719:QAO327720 QKH327719:QKK327720 QUD327719:QUG327720 RDZ327719:REC327720 RNV327719:RNY327720 RXR327719:RXU327720 SHN327719:SHQ327720 SRJ327719:SRM327720 TBF327719:TBI327720 TLB327719:TLE327720 TUX327719:TVA327720 UET327719:UEW327720 UOP327719:UOS327720 UYL327719:UYO327720 VIH327719:VIK327720 VSD327719:VSG327720 WBZ327719:WCC327720 WLV327719:WLY327720 WVR327719:WVU327720 JF393255:JI393256 TB393255:TE393256 ACX393255:ADA393256 AMT393255:AMW393256 AWP393255:AWS393256 BGL393255:BGO393256 BQH393255:BQK393256 CAD393255:CAG393256 CJZ393255:CKC393256 CTV393255:CTY393256 DDR393255:DDU393256 DNN393255:DNQ393256 DXJ393255:DXM393256 EHF393255:EHI393256 ERB393255:ERE393256 FAX393255:FBA393256 FKT393255:FKW393256 FUP393255:FUS393256 GEL393255:GEO393256 GOH393255:GOK393256 GYD393255:GYG393256 HHZ393255:HIC393256 HRV393255:HRY393256 IBR393255:IBU393256 ILN393255:ILQ393256 IVJ393255:IVM393256 JFF393255:JFI393256 JPB393255:JPE393256 JYX393255:JZA393256 KIT393255:KIW393256 KSP393255:KSS393256 LCL393255:LCO393256 LMH393255:LMK393256 LWD393255:LWG393256 MFZ393255:MGC393256 MPV393255:MPY393256 MZR393255:MZU393256 NJN393255:NJQ393256 NTJ393255:NTM393256 ODF393255:ODI393256 ONB393255:ONE393256 OWX393255:OXA393256 PGT393255:PGW393256 PQP393255:PQS393256 QAL393255:QAO393256 QKH393255:QKK393256 QUD393255:QUG393256 RDZ393255:REC393256 RNV393255:RNY393256 RXR393255:RXU393256 SHN393255:SHQ393256 SRJ393255:SRM393256 TBF393255:TBI393256 TLB393255:TLE393256 TUX393255:TVA393256 UET393255:UEW393256 UOP393255:UOS393256 UYL393255:UYO393256 VIH393255:VIK393256 VSD393255:VSG393256 WBZ393255:WCC393256 WLV393255:WLY393256 WVR393255:WVU393256 JF458791:JI458792 TB458791:TE458792 ACX458791:ADA458792 AMT458791:AMW458792 AWP458791:AWS458792 BGL458791:BGO458792 BQH458791:BQK458792 CAD458791:CAG458792 CJZ458791:CKC458792 CTV458791:CTY458792 DDR458791:DDU458792 DNN458791:DNQ458792 DXJ458791:DXM458792 EHF458791:EHI458792 ERB458791:ERE458792 FAX458791:FBA458792 FKT458791:FKW458792 FUP458791:FUS458792 GEL458791:GEO458792 GOH458791:GOK458792 GYD458791:GYG458792 HHZ458791:HIC458792 HRV458791:HRY458792 IBR458791:IBU458792 ILN458791:ILQ458792 IVJ458791:IVM458792 JFF458791:JFI458792 JPB458791:JPE458792 JYX458791:JZA458792 KIT458791:KIW458792 KSP458791:KSS458792 LCL458791:LCO458792 LMH458791:LMK458792 LWD458791:LWG458792 MFZ458791:MGC458792 MPV458791:MPY458792 MZR458791:MZU458792 NJN458791:NJQ458792 NTJ458791:NTM458792 ODF458791:ODI458792 ONB458791:ONE458792 OWX458791:OXA458792 PGT458791:PGW458792 PQP458791:PQS458792 QAL458791:QAO458792 QKH458791:QKK458792 QUD458791:QUG458792 RDZ458791:REC458792 RNV458791:RNY458792 RXR458791:RXU458792 SHN458791:SHQ458792 SRJ458791:SRM458792 TBF458791:TBI458792 TLB458791:TLE458792 TUX458791:TVA458792 UET458791:UEW458792 UOP458791:UOS458792 UYL458791:UYO458792 VIH458791:VIK458792 VSD458791:VSG458792 WBZ458791:WCC458792 WLV458791:WLY458792 WVR458791:WVU458792 JF524327:JI524328 TB524327:TE524328 ACX524327:ADA524328 AMT524327:AMW524328 AWP524327:AWS524328 BGL524327:BGO524328 BQH524327:BQK524328 CAD524327:CAG524328 CJZ524327:CKC524328 CTV524327:CTY524328 DDR524327:DDU524328 DNN524327:DNQ524328 DXJ524327:DXM524328 EHF524327:EHI524328 ERB524327:ERE524328 FAX524327:FBA524328 FKT524327:FKW524328 FUP524327:FUS524328 GEL524327:GEO524328 GOH524327:GOK524328 GYD524327:GYG524328 HHZ524327:HIC524328 HRV524327:HRY524328 IBR524327:IBU524328 ILN524327:ILQ524328 IVJ524327:IVM524328 JFF524327:JFI524328 JPB524327:JPE524328 JYX524327:JZA524328 KIT524327:KIW524328 KSP524327:KSS524328 LCL524327:LCO524328 LMH524327:LMK524328 LWD524327:LWG524328 MFZ524327:MGC524328 MPV524327:MPY524328 MZR524327:MZU524328 NJN524327:NJQ524328 NTJ524327:NTM524328 ODF524327:ODI524328 ONB524327:ONE524328 OWX524327:OXA524328 PGT524327:PGW524328 PQP524327:PQS524328 QAL524327:QAO524328 QKH524327:QKK524328 QUD524327:QUG524328 RDZ524327:REC524328 RNV524327:RNY524328 RXR524327:RXU524328 SHN524327:SHQ524328 SRJ524327:SRM524328 TBF524327:TBI524328 TLB524327:TLE524328 TUX524327:TVA524328 UET524327:UEW524328 UOP524327:UOS524328 UYL524327:UYO524328 VIH524327:VIK524328 VSD524327:VSG524328 WBZ524327:WCC524328 WLV524327:WLY524328 WVR524327:WVU524328 JF589863:JI589864 TB589863:TE589864 ACX589863:ADA589864 AMT589863:AMW589864 AWP589863:AWS589864 BGL589863:BGO589864 BQH589863:BQK589864 CAD589863:CAG589864 CJZ589863:CKC589864 CTV589863:CTY589864 DDR589863:DDU589864 DNN589863:DNQ589864 DXJ589863:DXM589864 EHF589863:EHI589864 ERB589863:ERE589864 FAX589863:FBA589864 FKT589863:FKW589864 FUP589863:FUS589864 GEL589863:GEO589864 GOH589863:GOK589864 GYD589863:GYG589864 HHZ589863:HIC589864 HRV589863:HRY589864 IBR589863:IBU589864 ILN589863:ILQ589864 IVJ589863:IVM589864 JFF589863:JFI589864 JPB589863:JPE589864 JYX589863:JZA589864 KIT589863:KIW589864 KSP589863:KSS589864 LCL589863:LCO589864 LMH589863:LMK589864 LWD589863:LWG589864 MFZ589863:MGC589864 MPV589863:MPY589864 MZR589863:MZU589864 NJN589863:NJQ589864 NTJ589863:NTM589864 ODF589863:ODI589864 ONB589863:ONE589864 OWX589863:OXA589864 PGT589863:PGW589864 PQP589863:PQS589864 QAL589863:QAO589864 QKH589863:QKK589864 QUD589863:QUG589864 RDZ589863:REC589864 RNV589863:RNY589864 RXR589863:RXU589864 SHN589863:SHQ589864 SRJ589863:SRM589864 TBF589863:TBI589864 TLB589863:TLE589864 TUX589863:TVA589864 UET589863:UEW589864 UOP589863:UOS589864 UYL589863:UYO589864 VIH589863:VIK589864 VSD589863:VSG589864 WBZ589863:WCC589864 WLV589863:WLY589864 WVR589863:WVU589864 JF655399:JI655400 TB655399:TE655400 ACX655399:ADA655400 AMT655399:AMW655400 AWP655399:AWS655400 BGL655399:BGO655400 BQH655399:BQK655400 CAD655399:CAG655400 CJZ655399:CKC655400 CTV655399:CTY655400 DDR655399:DDU655400 DNN655399:DNQ655400 DXJ655399:DXM655400 EHF655399:EHI655400 ERB655399:ERE655400 FAX655399:FBA655400 FKT655399:FKW655400 FUP655399:FUS655400 GEL655399:GEO655400 GOH655399:GOK655400 GYD655399:GYG655400 HHZ655399:HIC655400 HRV655399:HRY655400 IBR655399:IBU655400 ILN655399:ILQ655400 IVJ655399:IVM655400 JFF655399:JFI655400 JPB655399:JPE655400 JYX655399:JZA655400 KIT655399:KIW655400 KSP655399:KSS655400 LCL655399:LCO655400 LMH655399:LMK655400 LWD655399:LWG655400 MFZ655399:MGC655400 MPV655399:MPY655400 MZR655399:MZU655400 NJN655399:NJQ655400 NTJ655399:NTM655400 ODF655399:ODI655400 ONB655399:ONE655400 OWX655399:OXA655400 PGT655399:PGW655400 PQP655399:PQS655400 QAL655399:QAO655400 QKH655399:QKK655400 QUD655399:QUG655400 RDZ655399:REC655400 RNV655399:RNY655400 RXR655399:RXU655400 SHN655399:SHQ655400 SRJ655399:SRM655400 TBF655399:TBI655400 TLB655399:TLE655400 TUX655399:TVA655400 UET655399:UEW655400 UOP655399:UOS655400 UYL655399:UYO655400 VIH655399:VIK655400 VSD655399:VSG655400 WBZ655399:WCC655400 WLV655399:WLY655400 WVR655399:WVU655400 JF720935:JI720936 TB720935:TE720936 ACX720935:ADA720936 AMT720935:AMW720936 AWP720935:AWS720936 BGL720935:BGO720936 BQH720935:BQK720936 CAD720935:CAG720936 CJZ720935:CKC720936 CTV720935:CTY720936 DDR720935:DDU720936 DNN720935:DNQ720936 DXJ720935:DXM720936 EHF720935:EHI720936 ERB720935:ERE720936 FAX720935:FBA720936 FKT720935:FKW720936 FUP720935:FUS720936 GEL720935:GEO720936 GOH720935:GOK720936 GYD720935:GYG720936 HHZ720935:HIC720936 HRV720935:HRY720936 IBR720935:IBU720936 ILN720935:ILQ720936 IVJ720935:IVM720936 JFF720935:JFI720936 JPB720935:JPE720936 JYX720935:JZA720936 KIT720935:KIW720936 KSP720935:KSS720936 LCL720935:LCO720936 LMH720935:LMK720936 LWD720935:LWG720936 MFZ720935:MGC720936 MPV720935:MPY720936 MZR720935:MZU720936 NJN720935:NJQ720936 NTJ720935:NTM720936 ODF720935:ODI720936 ONB720935:ONE720936 OWX720935:OXA720936 PGT720935:PGW720936 PQP720935:PQS720936 QAL720935:QAO720936 QKH720935:QKK720936 QUD720935:QUG720936 RDZ720935:REC720936 RNV720935:RNY720936 RXR720935:RXU720936 SHN720935:SHQ720936 SRJ720935:SRM720936 TBF720935:TBI720936 TLB720935:TLE720936 TUX720935:TVA720936 UET720935:UEW720936 UOP720935:UOS720936 UYL720935:UYO720936 VIH720935:VIK720936 VSD720935:VSG720936 WBZ720935:WCC720936 WLV720935:WLY720936 WVR720935:WVU720936 JF786471:JI786472 TB786471:TE786472 ACX786471:ADA786472 AMT786471:AMW786472 AWP786471:AWS786472 BGL786471:BGO786472 BQH786471:BQK786472 CAD786471:CAG786472 CJZ786471:CKC786472 CTV786471:CTY786472 DDR786471:DDU786472 DNN786471:DNQ786472 DXJ786471:DXM786472 EHF786471:EHI786472 ERB786471:ERE786472 FAX786471:FBA786472 FKT786471:FKW786472 FUP786471:FUS786472 GEL786471:GEO786472 GOH786471:GOK786472 GYD786471:GYG786472 HHZ786471:HIC786472 HRV786471:HRY786472 IBR786471:IBU786472 ILN786471:ILQ786472 IVJ786471:IVM786472 JFF786471:JFI786472 JPB786471:JPE786472 JYX786471:JZA786472 KIT786471:KIW786472 KSP786471:KSS786472 LCL786471:LCO786472 LMH786471:LMK786472 LWD786471:LWG786472 MFZ786471:MGC786472 MPV786471:MPY786472 MZR786471:MZU786472 NJN786471:NJQ786472 NTJ786471:NTM786472 ODF786471:ODI786472 ONB786471:ONE786472 OWX786471:OXA786472 PGT786471:PGW786472 PQP786471:PQS786472 QAL786471:QAO786472 QKH786471:QKK786472 QUD786471:QUG786472 RDZ786471:REC786472 RNV786471:RNY786472 RXR786471:RXU786472 SHN786471:SHQ786472 SRJ786471:SRM786472 TBF786471:TBI786472 TLB786471:TLE786472 TUX786471:TVA786472 UET786471:UEW786472 UOP786471:UOS786472 UYL786471:UYO786472 VIH786471:VIK786472 VSD786471:VSG786472 WBZ786471:WCC786472 WLV786471:WLY786472 WVR786471:WVU786472 JF852007:JI852008 TB852007:TE852008 ACX852007:ADA852008 AMT852007:AMW852008 AWP852007:AWS852008 BGL852007:BGO852008 BQH852007:BQK852008 CAD852007:CAG852008 CJZ852007:CKC852008 CTV852007:CTY852008 DDR852007:DDU852008 DNN852007:DNQ852008 DXJ852007:DXM852008 EHF852007:EHI852008 ERB852007:ERE852008 FAX852007:FBA852008 FKT852007:FKW852008 FUP852007:FUS852008 GEL852007:GEO852008 GOH852007:GOK852008 GYD852007:GYG852008 HHZ852007:HIC852008 HRV852007:HRY852008 IBR852007:IBU852008 ILN852007:ILQ852008 IVJ852007:IVM852008 JFF852007:JFI852008 JPB852007:JPE852008 JYX852007:JZA852008 KIT852007:KIW852008 KSP852007:KSS852008 LCL852007:LCO852008 LMH852007:LMK852008 LWD852007:LWG852008 MFZ852007:MGC852008 MPV852007:MPY852008 MZR852007:MZU852008 NJN852007:NJQ852008 NTJ852007:NTM852008 ODF852007:ODI852008 ONB852007:ONE852008 OWX852007:OXA852008 PGT852007:PGW852008 PQP852007:PQS852008 QAL852007:QAO852008 QKH852007:QKK852008 QUD852007:QUG852008 RDZ852007:REC852008 RNV852007:RNY852008 RXR852007:RXU852008 SHN852007:SHQ852008 SRJ852007:SRM852008 TBF852007:TBI852008 TLB852007:TLE852008 TUX852007:TVA852008 UET852007:UEW852008 UOP852007:UOS852008 UYL852007:UYO852008 VIH852007:VIK852008 VSD852007:VSG852008 WBZ852007:WCC852008 WLV852007:WLY852008 WVR852007:WVU852008 JF917543:JI917544 TB917543:TE917544 ACX917543:ADA917544 AMT917543:AMW917544 AWP917543:AWS917544 BGL917543:BGO917544 BQH917543:BQK917544 CAD917543:CAG917544 CJZ917543:CKC917544 CTV917543:CTY917544 DDR917543:DDU917544 DNN917543:DNQ917544 DXJ917543:DXM917544 EHF917543:EHI917544 ERB917543:ERE917544 FAX917543:FBA917544 FKT917543:FKW917544 FUP917543:FUS917544 GEL917543:GEO917544 GOH917543:GOK917544 GYD917543:GYG917544 HHZ917543:HIC917544 HRV917543:HRY917544 IBR917543:IBU917544 ILN917543:ILQ917544 IVJ917543:IVM917544 JFF917543:JFI917544 JPB917543:JPE917544 JYX917543:JZA917544 KIT917543:KIW917544 KSP917543:KSS917544 LCL917543:LCO917544 LMH917543:LMK917544 LWD917543:LWG917544 MFZ917543:MGC917544 MPV917543:MPY917544 MZR917543:MZU917544 NJN917543:NJQ917544 NTJ917543:NTM917544 ODF917543:ODI917544 ONB917543:ONE917544 OWX917543:OXA917544 PGT917543:PGW917544 PQP917543:PQS917544 QAL917543:QAO917544 QKH917543:QKK917544 QUD917543:QUG917544 RDZ917543:REC917544 RNV917543:RNY917544 RXR917543:RXU917544 SHN917543:SHQ917544 SRJ917543:SRM917544 TBF917543:TBI917544 TLB917543:TLE917544 TUX917543:TVA917544 UET917543:UEW917544 UOP917543:UOS917544 UYL917543:UYO917544 VIH917543:VIK917544 VSD917543:VSG917544 WBZ917543:WCC917544 WLV917543:WLY917544 WVR917543:WVU917544 JF983079:JI983080 TB983079:TE983080 ACX983079:ADA983080 AMT983079:AMW983080 AWP983079:AWS983080 BGL983079:BGO983080 BQH983079:BQK983080 CAD983079:CAG983080 CJZ983079:CKC983080 CTV983079:CTY983080 DDR983079:DDU983080 DNN983079:DNQ983080 DXJ983079:DXM983080 EHF983079:EHI983080 ERB983079:ERE983080 FAX983079:FBA983080 FKT983079:FKW983080 FUP983079:FUS983080 GEL983079:GEO983080 GOH983079:GOK983080 GYD983079:GYG983080 HHZ983079:HIC983080 HRV983079:HRY983080 IBR983079:IBU983080 ILN983079:ILQ983080 IVJ983079:IVM983080 JFF983079:JFI983080 JPB983079:JPE983080 JYX983079:JZA983080 KIT983079:KIW983080 KSP983079:KSS983080 LCL983079:LCO983080 LMH983079:LMK983080 LWD983079:LWG983080 MFZ983079:MGC983080 MPV983079:MPY983080 MZR983079:MZU983080 NJN983079:NJQ983080 NTJ983079:NTM983080 ODF983079:ODI983080 ONB983079:ONE983080 OWX983079:OXA983080 PGT983079:PGW983080 PQP983079:PQS983080 QAL983079:QAO983080 QKH983079:QKK983080 QUD983079:QUG983080 RDZ983079:REC983080 RNV983079:RNY983080 RXR983079:RXU983080 SHN983079:SHQ983080 SRJ983079:SRM983080 TBF983079:TBI983080 TLB983079:TLE983080 TUX983079:TVA983080 UET983079:UEW983080 UOP983079:UOS983080 UYL983079:UYO983080 VIH983079:VIK983080 VSD983079:VSG983080 WBZ983079:WCC983080 WLV983079:WLY983080 D983079:M983080 D917543:M917544 D852007:M852008 D786471:M786472 D720935:M720936 D655399:M655400 D589863:M589864 D524327:M524328 D458791:M458792 D393255:M393256 D327719:M327720 D262183:M262184 D196647:M196648 D131111:M131112 D65575:M65576 TB85:TE85 JF85:JI85 WVR85:WVU85 WLV85:WLY85 WBZ85:WCC85 VSD85:VSG85 VIH85:VIK85 UYL85:UYO85 UOP85:UOS85 UET85:UEW85 TUX85:TVA85 TLB85:TLE85 TBF85:TBI85 SRJ85:SRM85 SHN85:SHQ85 RXR85:RXU85 RNV85:RNY85 RDZ85:REC85 QUD85:QUG85 QKH85:QKK85 QAL85:QAO85 PQP85:PQS85 PGT85:PGW85 OWX85:OXA85 ONB85:ONE85 ODF85:ODI85 NTJ85:NTM85 NJN85:NJQ85 MZR85:MZU85 MPV85:MPY85 MFZ85:MGC85 LWD85:LWG85 LMH85:LMK85 LCL85:LCO85 KSP85:KSS85 KIT85:KIW85 JYX85:JZA85 JPB85:JPE85 JFF85:JFI85 IVJ85:IVM85 ILN85:ILQ85 IBR85:IBU85 HRV85:HRY85 HHZ85:HIC85 GYD85:GYG85 GOH85:GOK85 GEL85:GEO85 FUP85:FUS85 FKT85:FKW85 FAX85:FBA85 ERB85:ERE85 EHF85:EHI85 DXJ85:DXM85 DNN85:DNQ85 DDR85:DDU85 CTV85:CTY85 CJZ85:CKC85 CAD85:CAG85 BQH85:BQK85 BGL85:BGO85 AWP85:AWS85 AMT85:AMW85 ACX85:ADA85 D85:O85 TB35:TE35 JF35:JI35 WVR35:WVU35 WLV35:WLY35 WBZ35:WCC35 VSD35:VSG35 VIH35:VIK35 UYL35:UYO35 UOP35:UOS35 UET35:UEW35 TUX35:TVA35 TLB35:TLE35 TBF35:TBI35 SRJ35:SRM35 SHN35:SHQ35 RXR35:RXU35 RNV35:RNY35 RDZ35:REC35 QUD35:QUG35 QKH35:QKK35 QAL35:QAO35 PQP35:PQS35 PGT35:PGW35 OWX35:OXA35 ONB35:ONE35 ODF35:ODI35 NTJ35:NTM35 NJN35:NJQ35 MZR35:MZU35 MPV35:MPY35 MFZ35:MGC35 LWD35:LWG35 LMH35:LMK35 LCL35:LCO35 KSP35:KSS35 KIT35:KIW35 JYX35:JZA35 JPB35:JPE35 JFF35:JFI35 IVJ35:IVM35 ILN35:ILQ35 IBR35:IBU35 HRV35:HRY35 HHZ35:HIC35 GYD35:GYG35 GOH35:GOK35 GEL35:GEO35 FUP35:FUS35 FKT35:FKW35 FAX35:FBA35 ERB35:ERE35 EHF35:EHI35 DXJ35:DXM35 DNN35:DNQ35 DDR35:DDU35 CTV35:CTY35 CJZ35:CKC35 CAD35:CAG35 BQH35:BQK35 BGL35:BGO35 AWP35:AWS35 AMT35:AMW35 ACX35:ADA35 D35:O35">
      <formula1>0</formula1>
      <formula2>10000</formula2>
    </dataValidation>
    <dataValidation type="textLength" errorStyle="information" allowBlank="1" showInputMessage="1" error="XLBVal:5=64.0004373423045_x000d_&#10;" sqref="WVR983067:WVU983067 JF65:JI65 TB65:TE65 ACX65:ADA65 AMT65:AMW65 AWP65:AWS65 BGL65:BGO65 BQH65:BQK65 CAD65:CAG65 CJZ65:CKC65 CTV65:CTY65 DDR65:DDU65 DNN65:DNQ65 DXJ65:DXM65 EHF65:EHI65 ERB65:ERE65 FAX65:FBA65 FKT65:FKW65 FUP65:FUS65 GEL65:GEO65 GOH65:GOK65 GYD65:GYG65 HHZ65:HIC65 HRV65:HRY65 IBR65:IBU65 ILN65:ILQ65 IVJ65:IVM65 JFF65:JFI65 JPB65:JPE65 JYX65:JZA65 KIT65:KIW65 KSP65:KSS65 LCL65:LCO65 LMH65:LMK65 LWD65:LWG65 MFZ65:MGC65 MPV65:MPY65 MZR65:MZU65 NJN65:NJQ65 NTJ65:NTM65 ODF65:ODI65 ONB65:ONE65 OWX65:OXA65 PGT65:PGW65 PQP65:PQS65 QAL65:QAO65 QKH65:QKK65 QUD65:QUG65 RDZ65:REC65 RNV65:RNY65 RXR65:RXU65 SHN65:SHQ65 SRJ65:SRM65 TBF65:TBI65 TLB65:TLE65 TUX65:TVA65 UET65:UEW65 UOP65:UOS65 UYL65:UYO65 VIH65:VIK65 VSD65:VSG65 WBZ65:WCC65 WLV65:WLY65 WVR65:WVU65 JF65563:JI65563 TB65563:TE65563 ACX65563:ADA65563 AMT65563:AMW65563 AWP65563:AWS65563 BGL65563:BGO65563 BQH65563:BQK65563 CAD65563:CAG65563 CJZ65563:CKC65563 CTV65563:CTY65563 DDR65563:DDU65563 DNN65563:DNQ65563 DXJ65563:DXM65563 EHF65563:EHI65563 ERB65563:ERE65563 FAX65563:FBA65563 FKT65563:FKW65563 FUP65563:FUS65563 GEL65563:GEO65563 GOH65563:GOK65563 GYD65563:GYG65563 HHZ65563:HIC65563 HRV65563:HRY65563 IBR65563:IBU65563 ILN65563:ILQ65563 IVJ65563:IVM65563 JFF65563:JFI65563 JPB65563:JPE65563 JYX65563:JZA65563 KIT65563:KIW65563 KSP65563:KSS65563 LCL65563:LCO65563 LMH65563:LMK65563 LWD65563:LWG65563 MFZ65563:MGC65563 MPV65563:MPY65563 MZR65563:MZU65563 NJN65563:NJQ65563 NTJ65563:NTM65563 ODF65563:ODI65563 ONB65563:ONE65563 OWX65563:OXA65563 PGT65563:PGW65563 PQP65563:PQS65563 QAL65563:QAO65563 QKH65563:QKK65563 QUD65563:QUG65563 RDZ65563:REC65563 RNV65563:RNY65563 RXR65563:RXU65563 SHN65563:SHQ65563 SRJ65563:SRM65563 TBF65563:TBI65563 TLB65563:TLE65563 TUX65563:TVA65563 UET65563:UEW65563 UOP65563:UOS65563 UYL65563:UYO65563 VIH65563:VIK65563 VSD65563:VSG65563 WBZ65563:WCC65563 WLV65563:WLY65563 WVR65563:WVU65563 JF131099:JI131099 TB131099:TE131099 ACX131099:ADA131099 AMT131099:AMW131099 AWP131099:AWS131099 BGL131099:BGO131099 BQH131099:BQK131099 CAD131099:CAG131099 CJZ131099:CKC131099 CTV131099:CTY131099 DDR131099:DDU131099 DNN131099:DNQ131099 DXJ131099:DXM131099 EHF131099:EHI131099 ERB131099:ERE131099 FAX131099:FBA131099 FKT131099:FKW131099 FUP131099:FUS131099 GEL131099:GEO131099 GOH131099:GOK131099 GYD131099:GYG131099 HHZ131099:HIC131099 HRV131099:HRY131099 IBR131099:IBU131099 ILN131099:ILQ131099 IVJ131099:IVM131099 JFF131099:JFI131099 JPB131099:JPE131099 JYX131099:JZA131099 KIT131099:KIW131099 KSP131099:KSS131099 LCL131099:LCO131099 LMH131099:LMK131099 LWD131099:LWG131099 MFZ131099:MGC131099 MPV131099:MPY131099 MZR131099:MZU131099 NJN131099:NJQ131099 NTJ131099:NTM131099 ODF131099:ODI131099 ONB131099:ONE131099 OWX131099:OXA131099 PGT131099:PGW131099 PQP131099:PQS131099 QAL131099:QAO131099 QKH131099:QKK131099 QUD131099:QUG131099 RDZ131099:REC131099 RNV131099:RNY131099 RXR131099:RXU131099 SHN131099:SHQ131099 SRJ131099:SRM131099 TBF131099:TBI131099 TLB131099:TLE131099 TUX131099:TVA131099 UET131099:UEW131099 UOP131099:UOS131099 UYL131099:UYO131099 VIH131099:VIK131099 VSD131099:VSG131099 WBZ131099:WCC131099 WLV131099:WLY131099 WVR131099:WVU131099 JF196635:JI196635 TB196635:TE196635 ACX196635:ADA196635 AMT196635:AMW196635 AWP196635:AWS196635 BGL196635:BGO196635 BQH196635:BQK196635 CAD196635:CAG196635 CJZ196635:CKC196635 CTV196635:CTY196635 DDR196635:DDU196635 DNN196635:DNQ196635 DXJ196635:DXM196635 EHF196635:EHI196635 ERB196635:ERE196635 FAX196635:FBA196635 FKT196635:FKW196635 FUP196635:FUS196635 GEL196635:GEO196635 GOH196635:GOK196635 GYD196635:GYG196635 HHZ196635:HIC196635 HRV196635:HRY196635 IBR196635:IBU196635 ILN196635:ILQ196635 IVJ196635:IVM196635 JFF196635:JFI196635 JPB196635:JPE196635 JYX196635:JZA196635 KIT196635:KIW196635 KSP196635:KSS196635 LCL196635:LCO196635 LMH196635:LMK196635 LWD196635:LWG196635 MFZ196635:MGC196635 MPV196635:MPY196635 MZR196635:MZU196635 NJN196635:NJQ196635 NTJ196635:NTM196635 ODF196635:ODI196635 ONB196635:ONE196635 OWX196635:OXA196635 PGT196635:PGW196635 PQP196635:PQS196635 QAL196635:QAO196635 QKH196635:QKK196635 QUD196635:QUG196635 RDZ196635:REC196635 RNV196635:RNY196635 RXR196635:RXU196635 SHN196635:SHQ196635 SRJ196635:SRM196635 TBF196635:TBI196635 TLB196635:TLE196635 TUX196635:TVA196635 UET196635:UEW196635 UOP196635:UOS196635 UYL196635:UYO196635 VIH196635:VIK196635 VSD196635:VSG196635 WBZ196635:WCC196635 WLV196635:WLY196635 WVR196635:WVU196635 JF262171:JI262171 TB262171:TE262171 ACX262171:ADA262171 AMT262171:AMW262171 AWP262171:AWS262171 BGL262171:BGO262171 BQH262171:BQK262171 CAD262171:CAG262171 CJZ262171:CKC262171 CTV262171:CTY262171 DDR262171:DDU262171 DNN262171:DNQ262171 DXJ262171:DXM262171 EHF262171:EHI262171 ERB262171:ERE262171 FAX262171:FBA262171 FKT262171:FKW262171 FUP262171:FUS262171 GEL262171:GEO262171 GOH262171:GOK262171 GYD262171:GYG262171 HHZ262171:HIC262171 HRV262171:HRY262171 IBR262171:IBU262171 ILN262171:ILQ262171 IVJ262171:IVM262171 JFF262171:JFI262171 JPB262171:JPE262171 JYX262171:JZA262171 KIT262171:KIW262171 KSP262171:KSS262171 LCL262171:LCO262171 LMH262171:LMK262171 LWD262171:LWG262171 MFZ262171:MGC262171 MPV262171:MPY262171 MZR262171:MZU262171 NJN262171:NJQ262171 NTJ262171:NTM262171 ODF262171:ODI262171 ONB262171:ONE262171 OWX262171:OXA262171 PGT262171:PGW262171 PQP262171:PQS262171 QAL262171:QAO262171 QKH262171:QKK262171 QUD262171:QUG262171 RDZ262171:REC262171 RNV262171:RNY262171 RXR262171:RXU262171 SHN262171:SHQ262171 SRJ262171:SRM262171 TBF262171:TBI262171 TLB262171:TLE262171 TUX262171:TVA262171 UET262171:UEW262171 UOP262171:UOS262171 UYL262171:UYO262171 VIH262171:VIK262171 VSD262171:VSG262171 WBZ262171:WCC262171 WLV262171:WLY262171 WVR262171:WVU262171 JF327707:JI327707 TB327707:TE327707 ACX327707:ADA327707 AMT327707:AMW327707 AWP327707:AWS327707 BGL327707:BGO327707 BQH327707:BQK327707 CAD327707:CAG327707 CJZ327707:CKC327707 CTV327707:CTY327707 DDR327707:DDU327707 DNN327707:DNQ327707 DXJ327707:DXM327707 EHF327707:EHI327707 ERB327707:ERE327707 FAX327707:FBA327707 FKT327707:FKW327707 FUP327707:FUS327707 GEL327707:GEO327707 GOH327707:GOK327707 GYD327707:GYG327707 HHZ327707:HIC327707 HRV327707:HRY327707 IBR327707:IBU327707 ILN327707:ILQ327707 IVJ327707:IVM327707 JFF327707:JFI327707 JPB327707:JPE327707 JYX327707:JZA327707 KIT327707:KIW327707 KSP327707:KSS327707 LCL327707:LCO327707 LMH327707:LMK327707 LWD327707:LWG327707 MFZ327707:MGC327707 MPV327707:MPY327707 MZR327707:MZU327707 NJN327707:NJQ327707 NTJ327707:NTM327707 ODF327707:ODI327707 ONB327707:ONE327707 OWX327707:OXA327707 PGT327707:PGW327707 PQP327707:PQS327707 QAL327707:QAO327707 QKH327707:QKK327707 QUD327707:QUG327707 RDZ327707:REC327707 RNV327707:RNY327707 RXR327707:RXU327707 SHN327707:SHQ327707 SRJ327707:SRM327707 TBF327707:TBI327707 TLB327707:TLE327707 TUX327707:TVA327707 UET327707:UEW327707 UOP327707:UOS327707 UYL327707:UYO327707 VIH327707:VIK327707 VSD327707:VSG327707 WBZ327707:WCC327707 WLV327707:WLY327707 WVR327707:WVU327707 JF393243:JI393243 TB393243:TE393243 ACX393243:ADA393243 AMT393243:AMW393243 AWP393243:AWS393243 BGL393243:BGO393243 BQH393243:BQK393243 CAD393243:CAG393243 CJZ393243:CKC393243 CTV393243:CTY393243 DDR393243:DDU393243 DNN393243:DNQ393243 DXJ393243:DXM393243 EHF393243:EHI393243 ERB393243:ERE393243 FAX393243:FBA393243 FKT393243:FKW393243 FUP393243:FUS393243 GEL393243:GEO393243 GOH393243:GOK393243 GYD393243:GYG393243 HHZ393243:HIC393243 HRV393243:HRY393243 IBR393243:IBU393243 ILN393243:ILQ393243 IVJ393243:IVM393243 JFF393243:JFI393243 JPB393243:JPE393243 JYX393243:JZA393243 KIT393243:KIW393243 KSP393243:KSS393243 LCL393243:LCO393243 LMH393243:LMK393243 LWD393243:LWG393243 MFZ393243:MGC393243 MPV393243:MPY393243 MZR393243:MZU393243 NJN393243:NJQ393243 NTJ393243:NTM393243 ODF393243:ODI393243 ONB393243:ONE393243 OWX393243:OXA393243 PGT393243:PGW393243 PQP393243:PQS393243 QAL393243:QAO393243 QKH393243:QKK393243 QUD393243:QUG393243 RDZ393243:REC393243 RNV393243:RNY393243 RXR393243:RXU393243 SHN393243:SHQ393243 SRJ393243:SRM393243 TBF393243:TBI393243 TLB393243:TLE393243 TUX393243:TVA393243 UET393243:UEW393243 UOP393243:UOS393243 UYL393243:UYO393243 VIH393243:VIK393243 VSD393243:VSG393243 WBZ393243:WCC393243 WLV393243:WLY393243 WVR393243:WVU393243 JF458779:JI458779 TB458779:TE458779 ACX458779:ADA458779 AMT458779:AMW458779 AWP458779:AWS458779 BGL458779:BGO458779 BQH458779:BQK458779 CAD458779:CAG458779 CJZ458779:CKC458779 CTV458779:CTY458779 DDR458779:DDU458779 DNN458779:DNQ458779 DXJ458779:DXM458779 EHF458779:EHI458779 ERB458779:ERE458779 FAX458779:FBA458779 FKT458779:FKW458779 FUP458779:FUS458779 GEL458779:GEO458779 GOH458779:GOK458779 GYD458779:GYG458779 HHZ458779:HIC458779 HRV458779:HRY458779 IBR458779:IBU458779 ILN458779:ILQ458779 IVJ458779:IVM458779 JFF458779:JFI458779 JPB458779:JPE458779 JYX458779:JZA458779 KIT458779:KIW458779 KSP458779:KSS458779 LCL458779:LCO458779 LMH458779:LMK458779 LWD458779:LWG458779 MFZ458779:MGC458779 MPV458779:MPY458779 MZR458779:MZU458779 NJN458779:NJQ458779 NTJ458779:NTM458779 ODF458779:ODI458779 ONB458779:ONE458779 OWX458779:OXA458779 PGT458779:PGW458779 PQP458779:PQS458779 QAL458779:QAO458779 QKH458779:QKK458779 QUD458779:QUG458779 RDZ458779:REC458779 RNV458779:RNY458779 RXR458779:RXU458779 SHN458779:SHQ458779 SRJ458779:SRM458779 TBF458779:TBI458779 TLB458779:TLE458779 TUX458779:TVA458779 UET458779:UEW458779 UOP458779:UOS458779 UYL458779:UYO458779 VIH458779:VIK458779 VSD458779:VSG458779 WBZ458779:WCC458779 WLV458779:WLY458779 WVR458779:WVU458779 JF524315:JI524315 TB524315:TE524315 ACX524315:ADA524315 AMT524315:AMW524315 AWP524315:AWS524315 BGL524315:BGO524315 BQH524315:BQK524315 CAD524315:CAG524315 CJZ524315:CKC524315 CTV524315:CTY524315 DDR524315:DDU524315 DNN524315:DNQ524315 DXJ524315:DXM524315 EHF524315:EHI524315 ERB524315:ERE524315 FAX524315:FBA524315 FKT524315:FKW524315 FUP524315:FUS524315 GEL524315:GEO524315 GOH524315:GOK524315 GYD524315:GYG524315 HHZ524315:HIC524315 HRV524315:HRY524315 IBR524315:IBU524315 ILN524315:ILQ524315 IVJ524315:IVM524315 JFF524315:JFI524315 JPB524315:JPE524315 JYX524315:JZA524315 KIT524315:KIW524315 KSP524315:KSS524315 LCL524315:LCO524315 LMH524315:LMK524315 LWD524315:LWG524315 MFZ524315:MGC524315 MPV524315:MPY524315 MZR524315:MZU524315 NJN524315:NJQ524315 NTJ524315:NTM524315 ODF524315:ODI524315 ONB524315:ONE524315 OWX524315:OXA524315 PGT524315:PGW524315 PQP524315:PQS524315 QAL524315:QAO524315 QKH524315:QKK524315 QUD524315:QUG524315 RDZ524315:REC524315 RNV524315:RNY524315 RXR524315:RXU524315 SHN524315:SHQ524315 SRJ524315:SRM524315 TBF524315:TBI524315 TLB524315:TLE524315 TUX524315:TVA524315 UET524315:UEW524315 UOP524315:UOS524315 UYL524315:UYO524315 VIH524315:VIK524315 VSD524315:VSG524315 WBZ524315:WCC524315 WLV524315:WLY524315 WVR524315:WVU524315 JF589851:JI589851 TB589851:TE589851 ACX589851:ADA589851 AMT589851:AMW589851 AWP589851:AWS589851 BGL589851:BGO589851 BQH589851:BQK589851 CAD589851:CAG589851 CJZ589851:CKC589851 CTV589851:CTY589851 DDR589851:DDU589851 DNN589851:DNQ589851 DXJ589851:DXM589851 EHF589851:EHI589851 ERB589851:ERE589851 FAX589851:FBA589851 FKT589851:FKW589851 FUP589851:FUS589851 GEL589851:GEO589851 GOH589851:GOK589851 GYD589851:GYG589851 HHZ589851:HIC589851 HRV589851:HRY589851 IBR589851:IBU589851 ILN589851:ILQ589851 IVJ589851:IVM589851 JFF589851:JFI589851 JPB589851:JPE589851 JYX589851:JZA589851 KIT589851:KIW589851 KSP589851:KSS589851 LCL589851:LCO589851 LMH589851:LMK589851 LWD589851:LWG589851 MFZ589851:MGC589851 MPV589851:MPY589851 MZR589851:MZU589851 NJN589851:NJQ589851 NTJ589851:NTM589851 ODF589851:ODI589851 ONB589851:ONE589851 OWX589851:OXA589851 PGT589851:PGW589851 PQP589851:PQS589851 QAL589851:QAO589851 QKH589851:QKK589851 QUD589851:QUG589851 RDZ589851:REC589851 RNV589851:RNY589851 RXR589851:RXU589851 SHN589851:SHQ589851 SRJ589851:SRM589851 TBF589851:TBI589851 TLB589851:TLE589851 TUX589851:TVA589851 UET589851:UEW589851 UOP589851:UOS589851 UYL589851:UYO589851 VIH589851:VIK589851 VSD589851:VSG589851 WBZ589851:WCC589851 WLV589851:WLY589851 WVR589851:WVU589851 JF655387:JI655387 TB655387:TE655387 ACX655387:ADA655387 AMT655387:AMW655387 AWP655387:AWS655387 BGL655387:BGO655387 BQH655387:BQK655387 CAD655387:CAG655387 CJZ655387:CKC655387 CTV655387:CTY655387 DDR655387:DDU655387 DNN655387:DNQ655387 DXJ655387:DXM655387 EHF655387:EHI655387 ERB655387:ERE655387 FAX655387:FBA655387 FKT655387:FKW655387 FUP655387:FUS655387 GEL655387:GEO655387 GOH655387:GOK655387 GYD655387:GYG655387 HHZ655387:HIC655387 HRV655387:HRY655387 IBR655387:IBU655387 ILN655387:ILQ655387 IVJ655387:IVM655387 JFF655387:JFI655387 JPB655387:JPE655387 JYX655387:JZA655387 KIT655387:KIW655387 KSP655387:KSS655387 LCL655387:LCO655387 LMH655387:LMK655387 LWD655387:LWG655387 MFZ655387:MGC655387 MPV655387:MPY655387 MZR655387:MZU655387 NJN655387:NJQ655387 NTJ655387:NTM655387 ODF655387:ODI655387 ONB655387:ONE655387 OWX655387:OXA655387 PGT655387:PGW655387 PQP655387:PQS655387 QAL655387:QAO655387 QKH655387:QKK655387 QUD655387:QUG655387 RDZ655387:REC655387 RNV655387:RNY655387 RXR655387:RXU655387 SHN655387:SHQ655387 SRJ655387:SRM655387 TBF655387:TBI655387 TLB655387:TLE655387 TUX655387:TVA655387 UET655387:UEW655387 UOP655387:UOS655387 UYL655387:UYO655387 VIH655387:VIK655387 VSD655387:VSG655387 WBZ655387:WCC655387 WLV655387:WLY655387 WVR655387:WVU655387 JF720923:JI720923 TB720923:TE720923 ACX720923:ADA720923 AMT720923:AMW720923 AWP720923:AWS720923 BGL720923:BGO720923 BQH720923:BQK720923 CAD720923:CAG720923 CJZ720923:CKC720923 CTV720923:CTY720923 DDR720923:DDU720923 DNN720923:DNQ720923 DXJ720923:DXM720923 EHF720923:EHI720923 ERB720923:ERE720923 FAX720923:FBA720923 FKT720923:FKW720923 FUP720923:FUS720923 GEL720923:GEO720923 GOH720923:GOK720923 GYD720923:GYG720923 HHZ720923:HIC720923 HRV720923:HRY720923 IBR720923:IBU720923 ILN720923:ILQ720923 IVJ720923:IVM720923 JFF720923:JFI720923 JPB720923:JPE720923 JYX720923:JZA720923 KIT720923:KIW720923 KSP720923:KSS720923 LCL720923:LCO720923 LMH720923:LMK720923 LWD720923:LWG720923 MFZ720923:MGC720923 MPV720923:MPY720923 MZR720923:MZU720923 NJN720923:NJQ720923 NTJ720923:NTM720923 ODF720923:ODI720923 ONB720923:ONE720923 OWX720923:OXA720923 PGT720923:PGW720923 PQP720923:PQS720923 QAL720923:QAO720923 QKH720923:QKK720923 QUD720923:QUG720923 RDZ720923:REC720923 RNV720923:RNY720923 RXR720923:RXU720923 SHN720923:SHQ720923 SRJ720923:SRM720923 TBF720923:TBI720923 TLB720923:TLE720923 TUX720923:TVA720923 UET720923:UEW720923 UOP720923:UOS720923 UYL720923:UYO720923 VIH720923:VIK720923 VSD720923:VSG720923 WBZ720923:WCC720923 WLV720923:WLY720923 WVR720923:WVU720923 JF786459:JI786459 TB786459:TE786459 ACX786459:ADA786459 AMT786459:AMW786459 AWP786459:AWS786459 BGL786459:BGO786459 BQH786459:BQK786459 CAD786459:CAG786459 CJZ786459:CKC786459 CTV786459:CTY786459 DDR786459:DDU786459 DNN786459:DNQ786459 DXJ786459:DXM786459 EHF786459:EHI786459 ERB786459:ERE786459 FAX786459:FBA786459 FKT786459:FKW786459 FUP786459:FUS786459 GEL786459:GEO786459 GOH786459:GOK786459 GYD786459:GYG786459 HHZ786459:HIC786459 HRV786459:HRY786459 IBR786459:IBU786459 ILN786459:ILQ786459 IVJ786459:IVM786459 JFF786459:JFI786459 JPB786459:JPE786459 JYX786459:JZA786459 KIT786459:KIW786459 KSP786459:KSS786459 LCL786459:LCO786459 LMH786459:LMK786459 LWD786459:LWG786459 MFZ786459:MGC786459 MPV786459:MPY786459 MZR786459:MZU786459 NJN786459:NJQ786459 NTJ786459:NTM786459 ODF786459:ODI786459 ONB786459:ONE786459 OWX786459:OXA786459 PGT786459:PGW786459 PQP786459:PQS786459 QAL786459:QAO786459 QKH786459:QKK786459 QUD786459:QUG786459 RDZ786459:REC786459 RNV786459:RNY786459 RXR786459:RXU786459 SHN786459:SHQ786459 SRJ786459:SRM786459 TBF786459:TBI786459 TLB786459:TLE786459 TUX786459:TVA786459 UET786459:UEW786459 UOP786459:UOS786459 UYL786459:UYO786459 VIH786459:VIK786459 VSD786459:VSG786459 WBZ786459:WCC786459 WLV786459:WLY786459 WVR786459:WVU786459 JF851995:JI851995 TB851995:TE851995 ACX851995:ADA851995 AMT851995:AMW851995 AWP851995:AWS851995 BGL851995:BGO851995 BQH851995:BQK851995 CAD851995:CAG851995 CJZ851995:CKC851995 CTV851995:CTY851995 DDR851995:DDU851995 DNN851995:DNQ851995 DXJ851995:DXM851995 EHF851995:EHI851995 ERB851995:ERE851995 FAX851995:FBA851995 FKT851995:FKW851995 FUP851995:FUS851995 GEL851995:GEO851995 GOH851995:GOK851995 GYD851995:GYG851995 HHZ851995:HIC851995 HRV851995:HRY851995 IBR851995:IBU851995 ILN851995:ILQ851995 IVJ851995:IVM851995 JFF851995:JFI851995 JPB851995:JPE851995 JYX851995:JZA851995 KIT851995:KIW851995 KSP851995:KSS851995 LCL851995:LCO851995 LMH851995:LMK851995 LWD851995:LWG851995 MFZ851995:MGC851995 MPV851995:MPY851995 MZR851995:MZU851995 NJN851995:NJQ851995 NTJ851995:NTM851995 ODF851995:ODI851995 ONB851995:ONE851995 OWX851995:OXA851995 PGT851995:PGW851995 PQP851995:PQS851995 QAL851995:QAO851995 QKH851995:QKK851995 QUD851995:QUG851995 RDZ851995:REC851995 RNV851995:RNY851995 RXR851995:RXU851995 SHN851995:SHQ851995 SRJ851995:SRM851995 TBF851995:TBI851995 TLB851995:TLE851995 TUX851995:TVA851995 UET851995:UEW851995 UOP851995:UOS851995 UYL851995:UYO851995 VIH851995:VIK851995 VSD851995:VSG851995 WBZ851995:WCC851995 WLV851995:WLY851995 WVR851995:WVU851995 JF917531:JI917531 TB917531:TE917531 ACX917531:ADA917531 AMT917531:AMW917531 AWP917531:AWS917531 BGL917531:BGO917531 BQH917531:BQK917531 CAD917531:CAG917531 CJZ917531:CKC917531 CTV917531:CTY917531 DDR917531:DDU917531 DNN917531:DNQ917531 DXJ917531:DXM917531 EHF917531:EHI917531 ERB917531:ERE917531 FAX917531:FBA917531 FKT917531:FKW917531 FUP917531:FUS917531 GEL917531:GEO917531 GOH917531:GOK917531 GYD917531:GYG917531 HHZ917531:HIC917531 HRV917531:HRY917531 IBR917531:IBU917531 ILN917531:ILQ917531 IVJ917531:IVM917531 JFF917531:JFI917531 JPB917531:JPE917531 JYX917531:JZA917531 KIT917531:KIW917531 KSP917531:KSS917531 LCL917531:LCO917531 LMH917531:LMK917531 LWD917531:LWG917531 MFZ917531:MGC917531 MPV917531:MPY917531 MZR917531:MZU917531 NJN917531:NJQ917531 NTJ917531:NTM917531 ODF917531:ODI917531 ONB917531:ONE917531 OWX917531:OXA917531 PGT917531:PGW917531 PQP917531:PQS917531 QAL917531:QAO917531 QKH917531:QKK917531 QUD917531:QUG917531 RDZ917531:REC917531 RNV917531:RNY917531 RXR917531:RXU917531 SHN917531:SHQ917531 SRJ917531:SRM917531 TBF917531:TBI917531 TLB917531:TLE917531 TUX917531:TVA917531 UET917531:UEW917531 UOP917531:UOS917531 UYL917531:UYO917531 VIH917531:VIK917531 VSD917531:VSG917531 WBZ917531:WCC917531 WLV917531:WLY917531 WVR917531:WVU917531 JF983067:JI983067 TB983067:TE983067 ACX983067:ADA983067 AMT983067:AMW983067 AWP983067:AWS983067 BGL983067:BGO983067 BQH983067:BQK983067 CAD983067:CAG983067 CJZ983067:CKC983067 CTV983067:CTY983067 DDR983067:DDU983067 DNN983067:DNQ983067 DXJ983067:DXM983067 EHF983067:EHI983067 ERB983067:ERE983067 FAX983067:FBA983067 FKT983067:FKW983067 FUP983067:FUS983067 GEL983067:GEO983067 GOH983067:GOK983067 GYD983067:GYG983067 HHZ983067:HIC983067 HRV983067:HRY983067 IBR983067:IBU983067 ILN983067:ILQ983067 IVJ983067:IVM983067 JFF983067:JFI983067 JPB983067:JPE983067 JYX983067:JZA983067 KIT983067:KIW983067 KSP983067:KSS983067 LCL983067:LCO983067 LMH983067:LMK983067 LWD983067:LWG983067 MFZ983067:MGC983067 MPV983067:MPY983067 MZR983067:MZU983067 NJN983067:NJQ983067 NTJ983067:NTM983067 ODF983067:ODI983067 ONB983067:ONE983067 OWX983067:OXA983067 PGT983067:PGW983067 PQP983067:PQS983067 QAL983067:QAO983067 QKH983067:QKK983067 QUD983067:QUG983067 RDZ983067:REC983067 RNV983067:RNY983067 RXR983067:RXU983067 SHN983067:SHQ983067 SRJ983067:SRM983067 TBF983067:TBI983067 TLB983067:TLE983067 TUX983067:TVA983067 UET983067:UEW983067 UOP983067:UOS983067 UYL983067:UYO983067 VIH983067:VIK983067 VSD983067:VSG983067 WBZ983067:WCC983067 WLV983067:WLY983067 D983067:M983067 D917531:M917531 D851995:M851995 D786459:M786459 D720923:M720923 D655387:M655387 D589851:M589851 D524315:M524315 D458779:M458779 D393243:M393243 D327707:M327707 D262171:M262171 D196635:M196635 D131099:M131099 D65563:M65563 D23:O23 JF23:JI23 TB23:TE23 ACX23:ADA23 AMT23:AMW23 AWP23:AWS23 BGL23:BGO23 BQH23:BQK23 CAD23:CAG23 CJZ23:CKC23 CTV23:CTY23 DDR23:DDU23 DNN23:DNQ23 DXJ23:DXM23 EHF23:EHI23 ERB23:ERE23 FAX23:FBA23 FKT23:FKW23 FUP23:FUS23 GEL23:GEO23 GOH23:GOK23 GYD23:GYG23 HHZ23:HIC23 HRV23:HRY23 IBR23:IBU23 ILN23:ILQ23 IVJ23:IVM23 JFF23:JFI23 JPB23:JPE23 JYX23:JZA23 KIT23:KIW23 KSP23:KSS23 LCL23:LCO23 LMH23:LMK23 LWD23:LWG23 MFZ23:MGC23 MPV23:MPY23 MZR23:MZU23 NJN23:NJQ23 NTJ23:NTM23 ODF23:ODI23 ONB23:ONE23 OWX23:OXA23 PGT23:PGW23 PQP23:PQS23 QAL23:QAO23 QKH23:QKK23 QUD23:QUG23 RDZ23:REC23 RNV23:RNY23 RXR23:RXU23 SHN23:SHQ23 SRJ23:SRM23 TBF23:TBI23 TLB23:TLE23 TUX23:TVA23 UET23:UEW23 UOP23:UOS23 UYL23:UYO23 VIH23:VIK23 VSD23:VSG23 WBZ23:WCC23 WLV23:WLY23 WVR23:WVU23 D65:O65 M66:M67">
      <formula1>0</formula1>
      <formula2>10000</formula2>
    </dataValidation>
    <dataValidation type="textLength" errorStyle="information" allowBlank="1" showInputMessage="1" error="XLBVal:5=653175.15_x000d_&#10;" sqref="B65587 JD65587 SZ65587 ACV65587 AMR65587 AWN65587 BGJ65587 BQF65587 CAB65587 CJX65587 CTT65587 DDP65587 DNL65587 DXH65587 EHD65587 EQZ65587 FAV65587 FKR65587 FUN65587 GEJ65587 GOF65587 GYB65587 HHX65587 HRT65587 IBP65587 ILL65587 IVH65587 JFD65587 JOZ65587 JYV65587 KIR65587 KSN65587 LCJ65587 LMF65587 LWB65587 MFX65587 MPT65587 MZP65587 NJL65587 NTH65587 ODD65587 OMZ65587 OWV65587 PGR65587 PQN65587 QAJ65587 QKF65587 QUB65587 RDX65587 RNT65587 RXP65587 SHL65587 SRH65587 TBD65587 TKZ65587 TUV65587 UER65587 UON65587 UYJ65587 VIF65587 VSB65587 WBX65587 WLT65587 WVP65587 B131123 JD131123 SZ131123 ACV131123 AMR131123 AWN131123 BGJ131123 BQF131123 CAB131123 CJX131123 CTT131123 DDP131123 DNL131123 DXH131123 EHD131123 EQZ131123 FAV131123 FKR131123 FUN131123 GEJ131123 GOF131123 GYB131123 HHX131123 HRT131123 IBP131123 ILL131123 IVH131123 JFD131123 JOZ131123 JYV131123 KIR131123 KSN131123 LCJ131123 LMF131123 LWB131123 MFX131123 MPT131123 MZP131123 NJL131123 NTH131123 ODD131123 OMZ131123 OWV131123 PGR131123 PQN131123 QAJ131123 QKF131123 QUB131123 RDX131123 RNT131123 RXP131123 SHL131123 SRH131123 TBD131123 TKZ131123 TUV131123 UER131123 UON131123 UYJ131123 VIF131123 VSB131123 WBX131123 WLT131123 WVP131123 B196659 JD196659 SZ196659 ACV196659 AMR196659 AWN196659 BGJ196659 BQF196659 CAB196659 CJX196659 CTT196659 DDP196659 DNL196659 DXH196659 EHD196659 EQZ196659 FAV196659 FKR196659 FUN196659 GEJ196659 GOF196659 GYB196659 HHX196659 HRT196659 IBP196659 ILL196659 IVH196659 JFD196659 JOZ196659 JYV196659 KIR196659 KSN196659 LCJ196659 LMF196659 LWB196659 MFX196659 MPT196659 MZP196659 NJL196659 NTH196659 ODD196659 OMZ196659 OWV196659 PGR196659 PQN196659 QAJ196659 QKF196659 QUB196659 RDX196659 RNT196659 RXP196659 SHL196659 SRH196659 TBD196659 TKZ196659 TUV196659 UER196659 UON196659 UYJ196659 VIF196659 VSB196659 WBX196659 WLT196659 WVP196659 B262195 JD262195 SZ262195 ACV262195 AMR262195 AWN262195 BGJ262195 BQF262195 CAB262195 CJX262195 CTT262195 DDP262195 DNL262195 DXH262195 EHD262195 EQZ262195 FAV262195 FKR262195 FUN262195 GEJ262195 GOF262195 GYB262195 HHX262195 HRT262195 IBP262195 ILL262195 IVH262195 JFD262195 JOZ262195 JYV262195 KIR262195 KSN262195 LCJ262195 LMF262195 LWB262195 MFX262195 MPT262195 MZP262195 NJL262195 NTH262195 ODD262195 OMZ262195 OWV262195 PGR262195 PQN262195 QAJ262195 QKF262195 QUB262195 RDX262195 RNT262195 RXP262195 SHL262195 SRH262195 TBD262195 TKZ262195 TUV262195 UER262195 UON262195 UYJ262195 VIF262195 VSB262195 WBX262195 WLT262195 WVP262195 B327731 JD327731 SZ327731 ACV327731 AMR327731 AWN327731 BGJ327731 BQF327731 CAB327731 CJX327731 CTT327731 DDP327731 DNL327731 DXH327731 EHD327731 EQZ327731 FAV327731 FKR327731 FUN327731 GEJ327731 GOF327731 GYB327731 HHX327731 HRT327731 IBP327731 ILL327731 IVH327731 JFD327731 JOZ327731 JYV327731 KIR327731 KSN327731 LCJ327731 LMF327731 LWB327731 MFX327731 MPT327731 MZP327731 NJL327731 NTH327731 ODD327731 OMZ327731 OWV327731 PGR327731 PQN327731 QAJ327731 QKF327731 QUB327731 RDX327731 RNT327731 RXP327731 SHL327731 SRH327731 TBD327731 TKZ327731 TUV327731 UER327731 UON327731 UYJ327731 VIF327731 VSB327731 WBX327731 WLT327731 WVP327731 B393267 JD393267 SZ393267 ACV393267 AMR393267 AWN393267 BGJ393267 BQF393267 CAB393267 CJX393267 CTT393267 DDP393267 DNL393267 DXH393267 EHD393267 EQZ393267 FAV393267 FKR393267 FUN393267 GEJ393267 GOF393267 GYB393267 HHX393267 HRT393267 IBP393267 ILL393267 IVH393267 JFD393267 JOZ393267 JYV393267 KIR393267 KSN393267 LCJ393267 LMF393267 LWB393267 MFX393267 MPT393267 MZP393267 NJL393267 NTH393267 ODD393267 OMZ393267 OWV393267 PGR393267 PQN393267 QAJ393267 QKF393267 QUB393267 RDX393267 RNT393267 RXP393267 SHL393267 SRH393267 TBD393267 TKZ393267 TUV393267 UER393267 UON393267 UYJ393267 VIF393267 VSB393267 WBX393267 WLT393267 WVP393267 B458803 JD458803 SZ458803 ACV458803 AMR458803 AWN458803 BGJ458803 BQF458803 CAB458803 CJX458803 CTT458803 DDP458803 DNL458803 DXH458803 EHD458803 EQZ458803 FAV458803 FKR458803 FUN458803 GEJ458803 GOF458803 GYB458803 HHX458803 HRT458803 IBP458803 ILL458803 IVH458803 JFD458803 JOZ458803 JYV458803 KIR458803 KSN458803 LCJ458803 LMF458803 LWB458803 MFX458803 MPT458803 MZP458803 NJL458803 NTH458803 ODD458803 OMZ458803 OWV458803 PGR458803 PQN458803 QAJ458803 QKF458803 QUB458803 RDX458803 RNT458803 RXP458803 SHL458803 SRH458803 TBD458803 TKZ458803 TUV458803 UER458803 UON458803 UYJ458803 VIF458803 VSB458803 WBX458803 WLT458803 WVP458803 B524339 JD524339 SZ524339 ACV524339 AMR524339 AWN524339 BGJ524339 BQF524339 CAB524339 CJX524339 CTT524339 DDP524339 DNL524339 DXH524339 EHD524339 EQZ524339 FAV524339 FKR524339 FUN524339 GEJ524339 GOF524339 GYB524339 HHX524339 HRT524339 IBP524339 ILL524339 IVH524339 JFD524339 JOZ524339 JYV524339 KIR524339 KSN524339 LCJ524339 LMF524339 LWB524339 MFX524339 MPT524339 MZP524339 NJL524339 NTH524339 ODD524339 OMZ524339 OWV524339 PGR524339 PQN524339 QAJ524339 QKF524339 QUB524339 RDX524339 RNT524339 RXP524339 SHL524339 SRH524339 TBD524339 TKZ524339 TUV524339 UER524339 UON524339 UYJ524339 VIF524339 VSB524339 WBX524339 WLT524339 WVP524339 B589875 JD589875 SZ589875 ACV589875 AMR589875 AWN589875 BGJ589875 BQF589875 CAB589875 CJX589875 CTT589875 DDP589875 DNL589875 DXH589875 EHD589875 EQZ589875 FAV589875 FKR589875 FUN589875 GEJ589875 GOF589875 GYB589875 HHX589875 HRT589875 IBP589875 ILL589875 IVH589875 JFD589875 JOZ589875 JYV589875 KIR589875 KSN589875 LCJ589875 LMF589875 LWB589875 MFX589875 MPT589875 MZP589875 NJL589875 NTH589875 ODD589875 OMZ589875 OWV589875 PGR589875 PQN589875 QAJ589875 QKF589875 QUB589875 RDX589875 RNT589875 RXP589875 SHL589875 SRH589875 TBD589875 TKZ589875 TUV589875 UER589875 UON589875 UYJ589875 VIF589875 VSB589875 WBX589875 WLT589875 WVP589875 B655411 JD655411 SZ655411 ACV655411 AMR655411 AWN655411 BGJ655411 BQF655411 CAB655411 CJX655411 CTT655411 DDP655411 DNL655411 DXH655411 EHD655411 EQZ655411 FAV655411 FKR655411 FUN655411 GEJ655411 GOF655411 GYB655411 HHX655411 HRT655411 IBP655411 ILL655411 IVH655411 JFD655411 JOZ655411 JYV655411 KIR655411 KSN655411 LCJ655411 LMF655411 LWB655411 MFX655411 MPT655411 MZP655411 NJL655411 NTH655411 ODD655411 OMZ655411 OWV655411 PGR655411 PQN655411 QAJ655411 QKF655411 QUB655411 RDX655411 RNT655411 RXP655411 SHL655411 SRH655411 TBD655411 TKZ655411 TUV655411 UER655411 UON655411 UYJ655411 VIF655411 VSB655411 WBX655411 WLT655411 WVP655411 B720947 JD720947 SZ720947 ACV720947 AMR720947 AWN720947 BGJ720947 BQF720947 CAB720947 CJX720947 CTT720947 DDP720947 DNL720947 DXH720947 EHD720947 EQZ720947 FAV720947 FKR720947 FUN720947 GEJ720947 GOF720947 GYB720947 HHX720947 HRT720947 IBP720947 ILL720947 IVH720947 JFD720947 JOZ720947 JYV720947 KIR720947 KSN720947 LCJ720947 LMF720947 LWB720947 MFX720947 MPT720947 MZP720947 NJL720947 NTH720947 ODD720947 OMZ720947 OWV720947 PGR720947 PQN720947 QAJ720947 QKF720947 QUB720947 RDX720947 RNT720947 RXP720947 SHL720947 SRH720947 TBD720947 TKZ720947 TUV720947 UER720947 UON720947 UYJ720947 VIF720947 VSB720947 WBX720947 WLT720947 WVP720947 B786483 JD786483 SZ786483 ACV786483 AMR786483 AWN786483 BGJ786483 BQF786483 CAB786483 CJX786483 CTT786483 DDP786483 DNL786483 DXH786483 EHD786483 EQZ786483 FAV786483 FKR786483 FUN786483 GEJ786483 GOF786483 GYB786483 HHX786483 HRT786483 IBP786483 ILL786483 IVH786483 JFD786483 JOZ786483 JYV786483 KIR786483 KSN786483 LCJ786483 LMF786483 LWB786483 MFX786483 MPT786483 MZP786483 NJL786483 NTH786483 ODD786483 OMZ786483 OWV786483 PGR786483 PQN786483 QAJ786483 QKF786483 QUB786483 RDX786483 RNT786483 RXP786483 SHL786483 SRH786483 TBD786483 TKZ786483 TUV786483 UER786483 UON786483 UYJ786483 VIF786483 VSB786483 WBX786483 WLT786483 WVP786483 B852019 JD852019 SZ852019 ACV852019 AMR852019 AWN852019 BGJ852019 BQF852019 CAB852019 CJX852019 CTT852019 DDP852019 DNL852019 DXH852019 EHD852019 EQZ852019 FAV852019 FKR852019 FUN852019 GEJ852019 GOF852019 GYB852019 HHX852019 HRT852019 IBP852019 ILL852019 IVH852019 JFD852019 JOZ852019 JYV852019 KIR852019 KSN852019 LCJ852019 LMF852019 LWB852019 MFX852019 MPT852019 MZP852019 NJL852019 NTH852019 ODD852019 OMZ852019 OWV852019 PGR852019 PQN852019 QAJ852019 QKF852019 QUB852019 RDX852019 RNT852019 RXP852019 SHL852019 SRH852019 TBD852019 TKZ852019 TUV852019 UER852019 UON852019 UYJ852019 VIF852019 VSB852019 WBX852019 WLT852019 WVP852019 B917555 JD917555 SZ917555 ACV917555 AMR917555 AWN917555 BGJ917555 BQF917555 CAB917555 CJX917555 CTT917555 DDP917555 DNL917555 DXH917555 EHD917555 EQZ917555 FAV917555 FKR917555 FUN917555 GEJ917555 GOF917555 GYB917555 HHX917555 HRT917555 IBP917555 ILL917555 IVH917555 JFD917555 JOZ917555 JYV917555 KIR917555 KSN917555 LCJ917555 LMF917555 LWB917555 MFX917555 MPT917555 MZP917555 NJL917555 NTH917555 ODD917555 OMZ917555 OWV917555 PGR917555 PQN917555 QAJ917555 QKF917555 QUB917555 RDX917555 RNT917555 RXP917555 SHL917555 SRH917555 TBD917555 TKZ917555 TUV917555 UER917555 UON917555 UYJ917555 VIF917555 VSB917555 WBX917555 WLT917555 WVP917555 B983091 JD983091 SZ983091 ACV983091 AMR983091 AWN983091 BGJ983091 BQF983091 CAB983091 CJX983091 CTT983091 DDP983091 DNL983091 DXH983091 EHD983091 EQZ983091 FAV983091 FKR983091 FUN983091 GEJ983091 GOF983091 GYB983091 HHX983091 HRT983091 IBP983091 ILL983091 IVH983091 JFD983091 JOZ983091 JYV983091 KIR983091 KSN983091 LCJ983091 LMF983091 LWB983091 MFX983091 MPT983091 MZP983091 NJL983091 NTH983091 ODD983091 OMZ983091 OWV983091 PGR983091 PQN983091 QAJ983091 QKF983091 QUB983091 RDX983091 RNT983091 RXP983091 SHL983091 SRH983091 TBD983091 TKZ983091 TUV983091 UER983091 UON983091 UYJ983091 VIF983091 VSB983091 WBX983091 WLT983091 WVP983091">
      <formula1>0</formula1>
      <formula2>10000</formula2>
    </dataValidation>
    <dataValidation type="textLength" errorStyle="information" allowBlank="1" showInputMessage="1" error="XLBVal:5=10091.9_x000d_&#10;" sqref="WVP983089 B65585 JD65585 SZ65585 ACV65585 AMR65585 AWN65585 BGJ65585 BQF65585 CAB65585 CJX65585 CTT65585 DDP65585 DNL65585 DXH65585 EHD65585 EQZ65585 FAV65585 FKR65585 FUN65585 GEJ65585 GOF65585 GYB65585 HHX65585 HRT65585 IBP65585 ILL65585 IVH65585 JFD65585 JOZ65585 JYV65585 KIR65585 KSN65585 LCJ65585 LMF65585 LWB65585 MFX65585 MPT65585 MZP65585 NJL65585 NTH65585 ODD65585 OMZ65585 OWV65585 PGR65585 PQN65585 QAJ65585 QKF65585 QUB65585 RDX65585 RNT65585 RXP65585 SHL65585 SRH65585 TBD65585 TKZ65585 TUV65585 UER65585 UON65585 UYJ65585 VIF65585 VSB65585 WBX65585 WLT65585 WVP65585 B131121 JD131121 SZ131121 ACV131121 AMR131121 AWN131121 BGJ131121 BQF131121 CAB131121 CJX131121 CTT131121 DDP131121 DNL131121 DXH131121 EHD131121 EQZ131121 FAV131121 FKR131121 FUN131121 GEJ131121 GOF131121 GYB131121 HHX131121 HRT131121 IBP131121 ILL131121 IVH131121 JFD131121 JOZ131121 JYV131121 KIR131121 KSN131121 LCJ131121 LMF131121 LWB131121 MFX131121 MPT131121 MZP131121 NJL131121 NTH131121 ODD131121 OMZ131121 OWV131121 PGR131121 PQN131121 QAJ131121 QKF131121 QUB131121 RDX131121 RNT131121 RXP131121 SHL131121 SRH131121 TBD131121 TKZ131121 TUV131121 UER131121 UON131121 UYJ131121 VIF131121 VSB131121 WBX131121 WLT131121 WVP131121 B196657 JD196657 SZ196657 ACV196657 AMR196657 AWN196657 BGJ196657 BQF196657 CAB196657 CJX196657 CTT196657 DDP196657 DNL196657 DXH196657 EHD196657 EQZ196657 FAV196657 FKR196657 FUN196657 GEJ196657 GOF196657 GYB196657 HHX196657 HRT196657 IBP196657 ILL196657 IVH196657 JFD196657 JOZ196657 JYV196657 KIR196657 KSN196657 LCJ196657 LMF196657 LWB196657 MFX196657 MPT196657 MZP196657 NJL196657 NTH196657 ODD196657 OMZ196657 OWV196657 PGR196657 PQN196657 QAJ196657 QKF196657 QUB196657 RDX196657 RNT196657 RXP196657 SHL196657 SRH196657 TBD196657 TKZ196657 TUV196657 UER196657 UON196657 UYJ196657 VIF196657 VSB196657 WBX196657 WLT196657 WVP196657 B262193 JD262193 SZ262193 ACV262193 AMR262193 AWN262193 BGJ262193 BQF262193 CAB262193 CJX262193 CTT262193 DDP262193 DNL262193 DXH262193 EHD262193 EQZ262193 FAV262193 FKR262193 FUN262193 GEJ262193 GOF262193 GYB262193 HHX262193 HRT262193 IBP262193 ILL262193 IVH262193 JFD262193 JOZ262193 JYV262193 KIR262193 KSN262193 LCJ262193 LMF262193 LWB262193 MFX262193 MPT262193 MZP262193 NJL262193 NTH262193 ODD262193 OMZ262193 OWV262193 PGR262193 PQN262193 QAJ262193 QKF262193 QUB262193 RDX262193 RNT262193 RXP262193 SHL262193 SRH262193 TBD262193 TKZ262193 TUV262193 UER262193 UON262193 UYJ262193 VIF262193 VSB262193 WBX262193 WLT262193 WVP262193 B327729 JD327729 SZ327729 ACV327729 AMR327729 AWN327729 BGJ327729 BQF327729 CAB327729 CJX327729 CTT327729 DDP327729 DNL327729 DXH327729 EHD327729 EQZ327729 FAV327729 FKR327729 FUN327729 GEJ327729 GOF327729 GYB327729 HHX327729 HRT327729 IBP327729 ILL327729 IVH327729 JFD327729 JOZ327729 JYV327729 KIR327729 KSN327729 LCJ327729 LMF327729 LWB327729 MFX327729 MPT327729 MZP327729 NJL327729 NTH327729 ODD327729 OMZ327729 OWV327729 PGR327729 PQN327729 QAJ327729 QKF327729 QUB327729 RDX327729 RNT327729 RXP327729 SHL327729 SRH327729 TBD327729 TKZ327729 TUV327729 UER327729 UON327729 UYJ327729 VIF327729 VSB327729 WBX327729 WLT327729 WVP327729 B393265 JD393265 SZ393265 ACV393265 AMR393265 AWN393265 BGJ393265 BQF393265 CAB393265 CJX393265 CTT393265 DDP393265 DNL393265 DXH393265 EHD393265 EQZ393265 FAV393265 FKR393265 FUN393265 GEJ393265 GOF393265 GYB393265 HHX393265 HRT393265 IBP393265 ILL393265 IVH393265 JFD393265 JOZ393265 JYV393265 KIR393265 KSN393265 LCJ393265 LMF393265 LWB393265 MFX393265 MPT393265 MZP393265 NJL393265 NTH393265 ODD393265 OMZ393265 OWV393265 PGR393265 PQN393265 QAJ393265 QKF393265 QUB393265 RDX393265 RNT393265 RXP393265 SHL393265 SRH393265 TBD393265 TKZ393265 TUV393265 UER393265 UON393265 UYJ393265 VIF393265 VSB393265 WBX393265 WLT393265 WVP393265 B458801 JD458801 SZ458801 ACV458801 AMR458801 AWN458801 BGJ458801 BQF458801 CAB458801 CJX458801 CTT458801 DDP458801 DNL458801 DXH458801 EHD458801 EQZ458801 FAV458801 FKR458801 FUN458801 GEJ458801 GOF458801 GYB458801 HHX458801 HRT458801 IBP458801 ILL458801 IVH458801 JFD458801 JOZ458801 JYV458801 KIR458801 KSN458801 LCJ458801 LMF458801 LWB458801 MFX458801 MPT458801 MZP458801 NJL458801 NTH458801 ODD458801 OMZ458801 OWV458801 PGR458801 PQN458801 QAJ458801 QKF458801 QUB458801 RDX458801 RNT458801 RXP458801 SHL458801 SRH458801 TBD458801 TKZ458801 TUV458801 UER458801 UON458801 UYJ458801 VIF458801 VSB458801 WBX458801 WLT458801 WVP458801 B524337 JD524337 SZ524337 ACV524337 AMR524337 AWN524337 BGJ524337 BQF524337 CAB524337 CJX524337 CTT524337 DDP524337 DNL524337 DXH524337 EHD524337 EQZ524337 FAV524337 FKR524337 FUN524337 GEJ524337 GOF524337 GYB524337 HHX524337 HRT524337 IBP524337 ILL524337 IVH524337 JFD524337 JOZ524337 JYV524337 KIR524337 KSN524337 LCJ524337 LMF524337 LWB524337 MFX524337 MPT524337 MZP524337 NJL524337 NTH524337 ODD524337 OMZ524337 OWV524337 PGR524337 PQN524337 QAJ524337 QKF524337 QUB524337 RDX524337 RNT524337 RXP524337 SHL524337 SRH524337 TBD524337 TKZ524337 TUV524337 UER524337 UON524337 UYJ524337 VIF524337 VSB524337 WBX524337 WLT524337 WVP524337 B589873 JD589873 SZ589873 ACV589873 AMR589873 AWN589873 BGJ589873 BQF589873 CAB589873 CJX589873 CTT589873 DDP589873 DNL589873 DXH589873 EHD589873 EQZ589873 FAV589873 FKR589873 FUN589873 GEJ589873 GOF589873 GYB589873 HHX589873 HRT589873 IBP589873 ILL589873 IVH589873 JFD589873 JOZ589873 JYV589873 KIR589873 KSN589873 LCJ589873 LMF589873 LWB589873 MFX589873 MPT589873 MZP589873 NJL589873 NTH589873 ODD589873 OMZ589873 OWV589873 PGR589873 PQN589873 QAJ589873 QKF589873 QUB589873 RDX589873 RNT589873 RXP589873 SHL589873 SRH589873 TBD589873 TKZ589873 TUV589873 UER589873 UON589873 UYJ589873 VIF589873 VSB589873 WBX589873 WLT589873 WVP589873 B655409 JD655409 SZ655409 ACV655409 AMR655409 AWN655409 BGJ655409 BQF655409 CAB655409 CJX655409 CTT655409 DDP655409 DNL655409 DXH655409 EHD655409 EQZ655409 FAV655409 FKR655409 FUN655409 GEJ655409 GOF655409 GYB655409 HHX655409 HRT655409 IBP655409 ILL655409 IVH655409 JFD655409 JOZ655409 JYV655409 KIR655409 KSN655409 LCJ655409 LMF655409 LWB655409 MFX655409 MPT655409 MZP655409 NJL655409 NTH655409 ODD655409 OMZ655409 OWV655409 PGR655409 PQN655409 QAJ655409 QKF655409 QUB655409 RDX655409 RNT655409 RXP655409 SHL655409 SRH655409 TBD655409 TKZ655409 TUV655409 UER655409 UON655409 UYJ655409 VIF655409 VSB655409 WBX655409 WLT655409 WVP655409 B720945 JD720945 SZ720945 ACV720945 AMR720945 AWN720945 BGJ720945 BQF720945 CAB720945 CJX720945 CTT720945 DDP720945 DNL720945 DXH720945 EHD720945 EQZ720945 FAV720945 FKR720945 FUN720945 GEJ720945 GOF720945 GYB720945 HHX720945 HRT720945 IBP720945 ILL720945 IVH720945 JFD720945 JOZ720945 JYV720945 KIR720945 KSN720945 LCJ720945 LMF720945 LWB720945 MFX720945 MPT720945 MZP720945 NJL720945 NTH720945 ODD720945 OMZ720945 OWV720945 PGR720945 PQN720945 QAJ720945 QKF720945 QUB720945 RDX720945 RNT720945 RXP720945 SHL720945 SRH720945 TBD720945 TKZ720945 TUV720945 UER720945 UON720945 UYJ720945 VIF720945 VSB720945 WBX720945 WLT720945 WVP720945 B786481 JD786481 SZ786481 ACV786481 AMR786481 AWN786481 BGJ786481 BQF786481 CAB786481 CJX786481 CTT786481 DDP786481 DNL786481 DXH786481 EHD786481 EQZ786481 FAV786481 FKR786481 FUN786481 GEJ786481 GOF786481 GYB786481 HHX786481 HRT786481 IBP786481 ILL786481 IVH786481 JFD786481 JOZ786481 JYV786481 KIR786481 KSN786481 LCJ786481 LMF786481 LWB786481 MFX786481 MPT786481 MZP786481 NJL786481 NTH786481 ODD786481 OMZ786481 OWV786481 PGR786481 PQN786481 QAJ786481 QKF786481 QUB786481 RDX786481 RNT786481 RXP786481 SHL786481 SRH786481 TBD786481 TKZ786481 TUV786481 UER786481 UON786481 UYJ786481 VIF786481 VSB786481 WBX786481 WLT786481 WVP786481 B852017 JD852017 SZ852017 ACV852017 AMR852017 AWN852017 BGJ852017 BQF852017 CAB852017 CJX852017 CTT852017 DDP852017 DNL852017 DXH852017 EHD852017 EQZ852017 FAV852017 FKR852017 FUN852017 GEJ852017 GOF852017 GYB852017 HHX852017 HRT852017 IBP852017 ILL852017 IVH852017 JFD852017 JOZ852017 JYV852017 KIR852017 KSN852017 LCJ852017 LMF852017 LWB852017 MFX852017 MPT852017 MZP852017 NJL852017 NTH852017 ODD852017 OMZ852017 OWV852017 PGR852017 PQN852017 QAJ852017 QKF852017 QUB852017 RDX852017 RNT852017 RXP852017 SHL852017 SRH852017 TBD852017 TKZ852017 TUV852017 UER852017 UON852017 UYJ852017 VIF852017 VSB852017 WBX852017 WLT852017 WVP852017 B917553 JD917553 SZ917553 ACV917553 AMR917553 AWN917553 BGJ917553 BQF917553 CAB917553 CJX917553 CTT917553 DDP917553 DNL917553 DXH917553 EHD917553 EQZ917553 FAV917553 FKR917553 FUN917553 GEJ917553 GOF917553 GYB917553 HHX917553 HRT917553 IBP917553 ILL917553 IVH917553 JFD917553 JOZ917553 JYV917553 KIR917553 KSN917553 LCJ917553 LMF917553 LWB917553 MFX917553 MPT917553 MZP917553 NJL917553 NTH917553 ODD917553 OMZ917553 OWV917553 PGR917553 PQN917553 QAJ917553 QKF917553 QUB917553 RDX917553 RNT917553 RXP917553 SHL917553 SRH917553 TBD917553 TKZ917553 TUV917553 UER917553 UON917553 UYJ917553 VIF917553 VSB917553 WBX917553 WLT917553 WVP917553 B983089 JD983089 SZ983089 ACV983089 AMR983089 AWN983089 BGJ983089 BQF983089 CAB983089 CJX983089 CTT983089 DDP983089 DNL983089 DXH983089 EHD983089 EQZ983089 FAV983089 FKR983089 FUN983089 GEJ983089 GOF983089 GYB983089 HHX983089 HRT983089 IBP983089 ILL983089 IVH983089 JFD983089 JOZ983089 JYV983089 KIR983089 KSN983089 LCJ983089 LMF983089 LWB983089 MFX983089 MPT983089 MZP983089 NJL983089 NTH983089 ODD983089 OMZ983089 OWV983089 PGR983089 PQN983089 QAJ983089 QKF983089 QUB983089 RDX983089 RNT983089 RXP983089 SHL983089 SRH983089 TBD983089 TKZ983089 TUV983089 UER983089 UON983089 UYJ983089 VIF983089 VSB983089 WBX983089 WLT983089 WLT99 WBX99 VSB99 VIF99 UYJ99 UON99 UER99 TUV99 TKZ99 TBD99 SRH99 SHL99 RXP99 RNT99 RDX99 QUB99 QKF99 QAJ99 PQN99 PGR99 OWV99 OMZ99 ODD99 NTH99 NJL99 MZP99 MPT99 MFX99 LWB99 LMF99 LCJ99 KSN99 KIR99 JYV99 JOZ99 JFD99 IVH99 ILL99 IBP99 HRT99 HHX99 GYB99 GOF99 GEJ99 FUN99 FKR99 FAV99 EQZ99 EHD99 DXH99 DNL99 DDP99 CTT99 CJX99 CAB99 BQF99 BGJ99 AWN99 AMR99 ACV99 SZ99 JD99 B99 WVP99 WLT49 WBX49 VSB49 VIF49 UYJ49 UON49 UER49 TUV49 TKZ49 TBD49 SRH49 SHL49 RXP49 RNT49 RDX49 QUB49 QKF49 QAJ49 PQN49 PGR49 OWV49 OMZ49 ODD49 NTH49 NJL49 MZP49 MPT49 MFX49 LWB49 LMF49 LCJ49 KSN49 KIR49 JYV49 JOZ49 JFD49 IVH49 ILL49 IBP49 HRT49 HHX49 GYB49 GOF49 GEJ49 FUN49 FKR49 FAV49 EQZ49 EHD49 DXH49 DNL49 DDP49 CTT49 CJX49 CAB49 BQF49 BGJ49 AWN49 AMR49 ACV49 SZ49 JD49 B49 WVP49">
      <formula1>0</formula1>
      <formula2>10000</formula2>
    </dataValidation>
    <dataValidation type="textLength" errorStyle="information" allowBlank="1" showInputMessage="1" error="XLBVal:5=0.015450526554784_x000d_&#10;" sqref="WVQ983089 C65585 JE65585 TA65585 ACW65585 AMS65585 AWO65585 BGK65585 BQG65585 CAC65585 CJY65585 CTU65585 DDQ65585 DNM65585 DXI65585 EHE65585 ERA65585 FAW65585 FKS65585 FUO65585 GEK65585 GOG65585 GYC65585 HHY65585 HRU65585 IBQ65585 ILM65585 IVI65585 JFE65585 JPA65585 JYW65585 KIS65585 KSO65585 LCK65585 LMG65585 LWC65585 MFY65585 MPU65585 MZQ65585 NJM65585 NTI65585 ODE65585 ONA65585 OWW65585 PGS65585 PQO65585 QAK65585 QKG65585 QUC65585 RDY65585 RNU65585 RXQ65585 SHM65585 SRI65585 TBE65585 TLA65585 TUW65585 UES65585 UOO65585 UYK65585 VIG65585 VSC65585 WBY65585 WLU65585 WVQ65585 C131121 JE131121 TA131121 ACW131121 AMS131121 AWO131121 BGK131121 BQG131121 CAC131121 CJY131121 CTU131121 DDQ131121 DNM131121 DXI131121 EHE131121 ERA131121 FAW131121 FKS131121 FUO131121 GEK131121 GOG131121 GYC131121 HHY131121 HRU131121 IBQ131121 ILM131121 IVI131121 JFE131121 JPA131121 JYW131121 KIS131121 KSO131121 LCK131121 LMG131121 LWC131121 MFY131121 MPU131121 MZQ131121 NJM131121 NTI131121 ODE131121 ONA131121 OWW131121 PGS131121 PQO131121 QAK131121 QKG131121 QUC131121 RDY131121 RNU131121 RXQ131121 SHM131121 SRI131121 TBE131121 TLA131121 TUW131121 UES131121 UOO131121 UYK131121 VIG131121 VSC131121 WBY131121 WLU131121 WVQ131121 C196657 JE196657 TA196657 ACW196657 AMS196657 AWO196657 BGK196657 BQG196657 CAC196657 CJY196657 CTU196657 DDQ196657 DNM196657 DXI196657 EHE196657 ERA196657 FAW196657 FKS196657 FUO196657 GEK196657 GOG196657 GYC196657 HHY196657 HRU196657 IBQ196657 ILM196657 IVI196657 JFE196657 JPA196657 JYW196657 KIS196657 KSO196657 LCK196657 LMG196657 LWC196657 MFY196657 MPU196657 MZQ196657 NJM196657 NTI196657 ODE196657 ONA196657 OWW196657 PGS196657 PQO196657 QAK196657 QKG196657 QUC196657 RDY196657 RNU196657 RXQ196657 SHM196657 SRI196657 TBE196657 TLA196657 TUW196657 UES196657 UOO196657 UYK196657 VIG196657 VSC196657 WBY196657 WLU196657 WVQ196657 C262193 JE262193 TA262193 ACW262193 AMS262193 AWO262193 BGK262193 BQG262193 CAC262193 CJY262193 CTU262193 DDQ262193 DNM262193 DXI262193 EHE262193 ERA262193 FAW262193 FKS262193 FUO262193 GEK262193 GOG262193 GYC262193 HHY262193 HRU262193 IBQ262193 ILM262193 IVI262193 JFE262193 JPA262193 JYW262193 KIS262193 KSO262193 LCK262193 LMG262193 LWC262193 MFY262193 MPU262193 MZQ262193 NJM262193 NTI262193 ODE262193 ONA262193 OWW262193 PGS262193 PQO262193 QAK262193 QKG262193 QUC262193 RDY262193 RNU262193 RXQ262193 SHM262193 SRI262193 TBE262193 TLA262193 TUW262193 UES262193 UOO262193 UYK262193 VIG262193 VSC262193 WBY262193 WLU262193 WVQ262193 C327729 JE327729 TA327729 ACW327729 AMS327729 AWO327729 BGK327729 BQG327729 CAC327729 CJY327729 CTU327729 DDQ327729 DNM327729 DXI327729 EHE327729 ERA327729 FAW327729 FKS327729 FUO327729 GEK327729 GOG327729 GYC327729 HHY327729 HRU327729 IBQ327729 ILM327729 IVI327729 JFE327729 JPA327729 JYW327729 KIS327729 KSO327729 LCK327729 LMG327729 LWC327729 MFY327729 MPU327729 MZQ327729 NJM327729 NTI327729 ODE327729 ONA327729 OWW327729 PGS327729 PQO327729 QAK327729 QKG327729 QUC327729 RDY327729 RNU327729 RXQ327729 SHM327729 SRI327729 TBE327729 TLA327729 TUW327729 UES327729 UOO327729 UYK327729 VIG327729 VSC327729 WBY327729 WLU327729 WVQ327729 C393265 JE393265 TA393265 ACW393265 AMS393265 AWO393265 BGK393265 BQG393265 CAC393265 CJY393265 CTU393265 DDQ393265 DNM393265 DXI393265 EHE393265 ERA393265 FAW393265 FKS393265 FUO393265 GEK393265 GOG393265 GYC393265 HHY393265 HRU393265 IBQ393265 ILM393265 IVI393265 JFE393265 JPA393265 JYW393265 KIS393265 KSO393265 LCK393265 LMG393265 LWC393265 MFY393265 MPU393265 MZQ393265 NJM393265 NTI393265 ODE393265 ONA393265 OWW393265 PGS393265 PQO393265 QAK393265 QKG393265 QUC393265 RDY393265 RNU393265 RXQ393265 SHM393265 SRI393265 TBE393265 TLA393265 TUW393265 UES393265 UOO393265 UYK393265 VIG393265 VSC393265 WBY393265 WLU393265 WVQ393265 C458801 JE458801 TA458801 ACW458801 AMS458801 AWO458801 BGK458801 BQG458801 CAC458801 CJY458801 CTU458801 DDQ458801 DNM458801 DXI458801 EHE458801 ERA458801 FAW458801 FKS458801 FUO458801 GEK458801 GOG458801 GYC458801 HHY458801 HRU458801 IBQ458801 ILM458801 IVI458801 JFE458801 JPA458801 JYW458801 KIS458801 KSO458801 LCK458801 LMG458801 LWC458801 MFY458801 MPU458801 MZQ458801 NJM458801 NTI458801 ODE458801 ONA458801 OWW458801 PGS458801 PQO458801 QAK458801 QKG458801 QUC458801 RDY458801 RNU458801 RXQ458801 SHM458801 SRI458801 TBE458801 TLA458801 TUW458801 UES458801 UOO458801 UYK458801 VIG458801 VSC458801 WBY458801 WLU458801 WVQ458801 C524337 JE524337 TA524337 ACW524337 AMS524337 AWO524337 BGK524337 BQG524337 CAC524337 CJY524337 CTU524337 DDQ524337 DNM524337 DXI524337 EHE524337 ERA524337 FAW524337 FKS524337 FUO524337 GEK524337 GOG524337 GYC524337 HHY524337 HRU524337 IBQ524337 ILM524337 IVI524337 JFE524337 JPA524337 JYW524337 KIS524337 KSO524337 LCK524337 LMG524337 LWC524337 MFY524337 MPU524337 MZQ524337 NJM524337 NTI524337 ODE524337 ONA524337 OWW524337 PGS524337 PQO524337 QAK524337 QKG524337 QUC524337 RDY524337 RNU524337 RXQ524337 SHM524337 SRI524337 TBE524337 TLA524337 TUW524337 UES524337 UOO524337 UYK524337 VIG524337 VSC524337 WBY524337 WLU524337 WVQ524337 C589873 JE589873 TA589873 ACW589873 AMS589873 AWO589873 BGK589873 BQG589873 CAC589873 CJY589873 CTU589873 DDQ589873 DNM589873 DXI589873 EHE589873 ERA589873 FAW589873 FKS589873 FUO589873 GEK589873 GOG589873 GYC589873 HHY589873 HRU589873 IBQ589873 ILM589873 IVI589873 JFE589873 JPA589873 JYW589873 KIS589873 KSO589873 LCK589873 LMG589873 LWC589873 MFY589873 MPU589873 MZQ589873 NJM589873 NTI589873 ODE589873 ONA589873 OWW589873 PGS589873 PQO589873 QAK589873 QKG589873 QUC589873 RDY589873 RNU589873 RXQ589873 SHM589873 SRI589873 TBE589873 TLA589873 TUW589873 UES589873 UOO589873 UYK589873 VIG589873 VSC589873 WBY589873 WLU589873 WVQ589873 C655409 JE655409 TA655409 ACW655409 AMS655409 AWO655409 BGK655409 BQG655409 CAC655409 CJY655409 CTU655409 DDQ655409 DNM655409 DXI655409 EHE655409 ERA655409 FAW655409 FKS655409 FUO655409 GEK655409 GOG655409 GYC655409 HHY655409 HRU655409 IBQ655409 ILM655409 IVI655409 JFE655409 JPA655409 JYW655409 KIS655409 KSO655409 LCK655409 LMG655409 LWC655409 MFY655409 MPU655409 MZQ655409 NJM655409 NTI655409 ODE655409 ONA655409 OWW655409 PGS655409 PQO655409 QAK655409 QKG655409 QUC655409 RDY655409 RNU655409 RXQ655409 SHM655409 SRI655409 TBE655409 TLA655409 TUW655409 UES655409 UOO655409 UYK655409 VIG655409 VSC655409 WBY655409 WLU655409 WVQ655409 C720945 JE720945 TA720945 ACW720945 AMS720945 AWO720945 BGK720945 BQG720945 CAC720945 CJY720945 CTU720945 DDQ720945 DNM720945 DXI720945 EHE720945 ERA720945 FAW720945 FKS720945 FUO720945 GEK720945 GOG720945 GYC720945 HHY720945 HRU720945 IBQ720945 ILM720945 IVI720945 JFE720945 JPA720945 JYW720945 KIS720945 KSO720945 LCK720945 LMG720945 LWC720945 MFY720945 MPU720945 MZQ720945 NJM720945 NTI720945 ODE720945 ONA720945 OWW720945 PGS720945 PQO720945 QAK720945 QKG720945 QUC720945 RDY720945 RNU720945 RXQ720945 SHM720945 SRI720945 TBE720945 TLA720945 TUW720945 UES720945 UOO720945 UYK720945 VIG720945 VSC720945 WBY720945 WLU720945 WVQ720945 C786481 JE786481 TA786481 ACW786481 AMS786481 AWO786481 BGK786481 BQG786481 CAC786481 CJY786481 CTU786481 DDQ786481 DNM786481 DXI786481 EHE786481 ERA786481 FAW786481 FKS786481 FUO786481 GEK786481 GOG786481 GYC786481 HHY786481 HRU786481 IBQ786481 ILM786481 IVI786481 JFE786481 JPA786481 JYW786481 KIS786481 KSO786481 LCK786481 LMG786481 LWC786481 MFY786481 MPU786481 MZQ786481 NJM786481 NTI786481 ODE786481 ONA786481 OWW786481 PGS786481 PQO786481 QAK786481 QKG786481 QUC786481 RDY786481 RNU786481 RXQ786481 SHM786481 SRI786481 TBE786481 TLA786481 TUW786481 UES786481 UOO786481 UYK786481 VIG786481 VSC786481 WBY786481 WLU786481 WVQ786481 C852017 JE852017 TA852017 ACW852017 AMS852017 AWO852017 BGK852017 BQG852017 CAC852017 CJY852017 CTU852017 DDQ852017 DNM852017 DXI852017 EHE852017 ERA852017 FAW852017 FKS852017 FUO852017 GEK852017 GOG852017 GYC852017 HHY852017 HRU852017 IBQ852017 ILM852017 IVI852017 JFE852017 JPA852017 JYW852017 KIS852017 KSO852017 LCK852017 LMG852017 LWC852017 MFY852017 MPU852017 MZQ852017 NJM852017 NTI852017 ODE852017 ONA852017 OWW852017 PGS852017 PQO852017 QAK852017 QKG852017 QUC852017 RDY852017 RNU852017 RXQ852017 SHM852017 SRI852017 TBE852017 TLA852017 TUW852017 UES852017 UOO852017 UYK852017 VIG852017 VSC852017 WBY852017 WLU852017 WVQ852017 C917553 JE917553 TA917553 ACW917553 AMS917553 AWO917553 BGK917553 BQG917553 CAC917553 CJY917553 CTU917553 DDQ917553 DNM917553 DXI917553 EHE917553 ERA917553 FAW917553 FKS917553 FUO917553 GEK917553 GOG917553 GYC917553 HHY917553 HRU917553 IBQ917553 ILM917553 IVI917553 JFE917553 JPA917553 JYW917553 KIS917553 KSO917553 LCK917553 LMG917553 LWC917553 MFY917553 MPU917553 MZQ917553 NJM917553 NTI917553 ODE917553 ONA917553 OWW917553 PGS917553 PQO917553 QAK917553 QKG917553 QUC917553 RDY917553 RNU917553 RXQ917553 SHM917553 SRI917553 TBE917553 TLA917553 TUW917553 UES917553 UOO917553 UYK917553 VIG917553 VSC917553 WBY917553 WLU917553 WVQ917553 C983089 JE983089 TA983089 ACW983089 AMS983089 AWO983089 BGK983089 BQG983089 CAC983089 CJY983089 CTU983089 DDQ983089 DNM983089 DXI983089 EHE983089 ERA983089 FAW983089 FKS983089 FUO983089 GEK983089 GOG983089 GYC983089 HHY983089 HRU983089 IBQ983089 ILM983089 IVI983089 JFE983089 JPA983089 JYW983089 KIS983089 KSO983089 LCK983089 LMG983089 LWC983089 MFY983089 MPU983089 MZQ983089 NJM983089 NTI983089 ODE983089 ONA983089 OWW983089 PGS983089 PQO983089 QAK983089 QKG983089 QUC983089 RDY983089 RNU983089 RXQ983089 SHM983089 SRI983089 TBE983089 TLA983089 TUW983089 UES983089 UOO983089 UYK983089 VIG983089 VSC983089 WBY983089 WLU983089 WLU99 WBY99 VSC99 VIG99 UYK99 UOO99 UES99 TUW99 TLA99 TBE99 SRI99 SHM99 RXQ99 RNU99 RDY99 QUC99 QKG99 QAK99 PQO99 PGS99 OWW99 ONA99 ODE99 NTI99 NJM99 MZQ99 MPU99 MFY99 LWC99 LMG99 LCK99 KSO99 KIS99 JYW99 JPA99 JFE99 IVI99 ILM99 IBQ99 HRU99 HHY99 GYC99 GOG99 GEK99 FUO99 FKS99 FAW99 ERA99 EHE99 DXI99 DNM99 DDQ99 CTU99 CJY99 CAC99 BQG99 BGK99 AWO99 AMS99 ACW99 TA99 JE99 C99 WVQ99 WLU49 WBY49 VSC49 VIG49 UYK49 UOO49 UES49 TUW49 TLA49 TBE49 SRI49 SHM49 RXQ49 RNU49 RDY49 QUC49 QKG49 QAK49 PQO49 PGS49 OWW49 ONA49 ODE49 NTI49 NJM49 MZQ49 MPU49 MFY49 LWC49 LMG49 LCK49 KSO49 KIS49 JYW49 JPA49 JFE49 IVI49 ILM49 IBQ49 HRU49 HHY49 GYC49 GOG49 GEK49 FUO49 FKS49 FAW49 ERA49 EHE49 DXI49 DNM49 DDQ49 CTU49 CJY49 CAC49 BQG49 BGK49 AWO49 AMS49 ACW49 TA49 JE49 C49 WVQ49">
      <formula1>0</formula1>
      <formula2>10000</formula2>
    </dataValidation>
    <dataValidation type="textLength" errorStyle="information" allowBlank="1" showInputMessage="1" error="XLBVal:5=16500_x000d_&#10;" sqref="B65586 JD65586 SZ65586 ACV65586 AMR65586 AWN65586 BGJ65586 BQF65586 CAB65586 CJX65586 CTT65586 DDP65586 DNL65586 DXH65586 EHD65586 EQZ65586 FAV65586 FKR65586 FUN65586 GEJ65586 GOF65586 GYB65586 HHX65586 HRT65586 IBP65586 ILL65586 IVH65586 JFD65586 JOZ65586 JYV65586 KIR65586 KSN65586 LCJ65586 LMF65586 LWB65586 MFX65586 MPT65586 MZP65586 NJL65586 NTH65586 ODD65586 OMZ65586 OWV65586 PGR65586 PQN65586 QAJ65586 QKF65586 QUB65586 RDX65586 RNT65586 RXP65586 SHL65586 SRH65586 TBD65586 TKZ65586 TUV65586 UER65586 UON65586 UYJ65586 VIF65586 VSB65586 WBX65586 WLT65586 WVP65586 B131122 JD131122 SZ131122 ACV131122 AMR131122 AWN131122 BGJ131122 BQF131122 CAB131122 CJX131122 CTT131122 DDP131122 DNL131122 DXH131122 EHD131122 EQZ131122 FAV131122 FKR131122 FUN131122 GEJ131122 GOF131122 GYB131122 HHX131122 HRT131122 IBP131122 ILL131122 IVH131122 JFD131122 JOZ131122 JYV131122 KIR131122 KSN131122 LCJ131122 LMF131122 LWB131122 MFX131122 MPT131122 MZP131122 NJL131122 NTH131122 ODD131122 OMZ131122 OWV131122 PGR131122 PQN131122 QAJ131122 QKF131122 QUB131122 RDX131122 RNT131122 RXP131122 SHL131122 SRH131122 TBD131122 TKZ131122 TUV131122 UER131122 UON131122 UYJ131122 VIF131122 VSB131122 WBX131122 WLT131122 WVP131122 B196658 JD196658 SZ196658 ACV196658 AMR196658 AWN196658 BGJ196658 BQF196658 CAB196658 CJX196658 CTT196658 DDP196658 DNL196658 DXH196658 EHD196658 EQZ196658 FAV196658 FKR196658 FUN196658 GEJ196658 GOF196658 GYB196658 HHX196658 HRT196658 IBP196658 ILL196658 IVH196658 JFD196658 JOZ196658 JYV196658 KIR196658 KSN196658 LCJ196658 LMF196658 LWB196658 MFX196658 MPT196658 MZP196658 NJL196658 NTH196658 ODD196658 OMZ196658 OWV196658 PGR196658 PQN196658 QAJ196658 QKF196658 QUB196658 RDX196658 RNT196658 RXP196658 SHL196658 SRH196658 TBD196658 TKZ196658 TUV196658 UER196658 UON196658 UYJ196658 VIF196658 VSB196658 WBX196658 WLT196658 WVP196658 B262194 JD262194 SZ262194 ACV262194 AMR262194 AWN262194 BGJ262194 BQF262194 CAB262194 CJX262194 CTT262194 DDP262194 DNL262194 DXH262194 EHD262194 EQZ262194 FAV262194 FKR262194 FUN262194 GEJ262194 GOF262194 GYB262194 HHX262194 HRT262194 IBP262194 ILL262194 IVH262194 JFD262194 JOZ262194 JYV262194 KIR262194 KSN262194 LCJ262194 LMF262194 LWB262194 MFX262194 MPT262194 MZP262194 NJL262194 NTH262194 ODD262194 OMZ262194 OWV262194 PGR262194 PQN262194 QAJ262194 QKF262194 QUB262194 RDX262194 RNT262194 RXP262194 SHL262194 SRH262194 TBD262194 TKZ262194 TUV262194 UER262194 UON262194 UYJ262194 VIF262194 VSB262194 WBX262194 WLT262194 WVP262194 B327730 JD327730 SZ327730 ACV327730 AMR327730 AWN327730 BGJ327730 BQF327730 CAB327730 CJX327730 CTT327730 DDP327730 DNL327730 DXH327730 EHD327730 EQZ327730 FAV327730 FKR327730 FUN327730 GEJ327730 GOF327730 GYB327730 HHX327730 HRT327730 IBP327730 ILL327730 IVH327730 JFD327730 JOZ327730 JYV327730 KIR327730 KSN327730 LCJ327730 LMF327730 LWB327730 MFX327730 MPT327730 MZP327730 NJL327730 NTH327730 ODD327730 OMZ327730 OWV327730 PGR327730 PQN327730 QAJ327730 QKF327730 QUB327730 RDX327730 RNT327730 RXP327730 SHL327730 SRH327730 TBD327730 TKZ327730 TUV327730 UER327730 UON327730 UYJ327730 VIF327730 VSB327730 WBX327730 WLT327730 WVP327730 B393266 JD393266 SZ393266 ACV393266 AMR393266 AWN393266 BGJ393266 BQF393266 CAB393266 CJX393266 CTT393266 DDP393266 DNL393266 DXH393266 EHD393266 EQZ393266 FAV393266 FKR393266 FUN393266 GEJ393266 GOF393266 GYB393266 HHX393266 HRT393266 IBP393266 ILL393266 IVH393266 JFD393266 JOZ393266 JYV393266 KIR393266 KSN393266 LCJ393266 LMF393266 LWB393266 MFX393266 MPT393266 MZP393266 NJL393266 NTH393266 ODD393266 OMZ393266 OWV393266 PGR393266 PQN393266 QAJ393266 QKF393266 QUB393266 RDX393266 RNT393266 RXP393266 SHL393266 SRH393266 TBD393266 TKZ393266 TUV393266 UER393266 UON393266 UYJ393266 VIF393266 VSB393266 WBX393266 WLT393266 WVP393266 B458802 JD458802 SZ458802 ACV458802 AMR458802 AWN458802 BGJ458802 BQF458802 CAB458802 CJX458802 CTT458802 DDP458802 DNL458802 DXH458802 EHD458802 EQZ458802 FAV458802 FKR458802 FUN458802 GEJ458802 GOF458802 GYB458802 HHX458802 HRT458802 IBP458802 ILL458802 IVH458802 JFD458802 JOZ458802 JYV458802 KIR458802 KSN458802 LCJ458802 LMF458802 LWB458802 MFX458802 MPT458802 MZP458802 NJL458802 NTH458802 ODD458802 OMZ458802 OWV458802 PGR458802 PQN458802 QAJ458802 QKF458802 QUB458802 RDX458802 RNT458802 RXP458802 SHL458802 SRH458802 TBD458802 TKZ458802 TUV458802 UER458802 UON458802 UYJ458802 VIF458802 VSB458802 WBX458802 WLT458802 WVP458802 B524338 JD524338 SZ524338 ACV524338 AMR524338 AWN524338 BGJ524338 BQF524338 CAB524338 CJX524338 CTT524338 DDP524338 DNL524338 DXH524338 EHD524338 EQZ524338 FAV524338 FKR524338 FUN524338 GEJ524338 GOF524338 GYB524338 HHX524338 HRT524338 IBP524338 ILL524338 IVH524338 JFD524338 JOZ524338 JYV524338 KIR524338 KSN524338 LCJ524338 LMF524338 LWB524338 MFX524338 MPT524338 MZP524338 NJL524338 NTH524338 ODD524338 OMZ524338 OWV524338 PGR524338 PQN524338 QAJ524338 QKF524338 QUB524338 RDX524338 RNT524338 RXP524338 SHL524338 SRH524338 TBD524338 TKZ524338 TUV524338 UER524338 UON524338 UYJ524338 VIF524338 VSB524338 WBX524338 WLT524338 WVP524338 B589874 JD589874 SZ589874 ACV589874 AMR589874 AWN589874 BGJ589874 BQF589874 CAB589874 CJX589874 CTT589874 DDP589874 DNL589874 DXH589874 EHD589874 EQZ589874 FAV589874 FKR589874 FUN589874 GEJ589874 GOF589874 GYB589874 HHX589874 HRT589874 IBP589874 ILL589874 IVH589874 JFD589874 JOZ589874 JYV589874 KIR589874 KSN589874 LCJ589874 LMF589874 LWB589874 MFX589874 MPT589874 MZP589874 NJL589874 NTH589874 ODD589874 OMZ589874 OWV589874 PGR589874 PQN589874 QAJ589874 QKF589874 QUB589874 RDX589874 RNT589874 RXP589874 SHL589874 SRH589874 TBD589874 TKZ589874 TUV589874 UER589874 UON589874 UYJ589874 VIF589874 VSB589874 WBX589874 WLT589874 WVP589874 B655410 JD655410 SZ655410 ACV655410 AMR655410 AWN655410 BGJ655410 BQF655410 CAB655410 CJX655410 CTT655410 DDP655410 DNL655410 DXH655410 EHD655410 EQZ655410 FAV655410 FKR655410 FUN655410 GEJ655410 GOF655410 GYB655410 HHX655410 HRT655410 IBP655410 ILL655410 IVH655410 JFD655410 JOZ655410 JYV655410 KIR655410 KSN655410 LCJ655410 LMF655410 LWB655410 MFX655410 MPT655410 MZP655410 NJL655410 NTH655410 ODD655410 OMZ655410 OWV655410 PGR655410 PQN655410 QAJ655410 QKF655410 QUB655410 RDX655410 RNT655410 RXP655410 SHL655410 SRH655410 TBD655410 TKZ655410 TUV655410 UER655410 UON655410 UYJ655410 VIF655410 VSB655410 WBX655410 WLT655410 WVP655410 B720946 JD720946 SZ720946 ACV720946 AMR720946 AWN720946 BGJ720946 BQF720946 CAB720946 CJX720946 CTT720946 DDP720946 DNL720946 DXH720946 EHD720946 EQZ720946 FAV720946 FKR720946 FUN720946 GEJ720946 GOF720946 GYB720946 HHX720946 HRT720946 IBP720946 ILL720946 IVH720946 JFD720946 JOZ720946 JYV720946 KIR720946 KSN720946 LCJ720946 LMF720946 LWB720946 MFX720946 MPT720946 MZP720946 NJL720946 NTH720946 ODD720946 OMZ720946 OWV720946 PGR720946 PQN720946 QAJ720946 QKF720946 QUB720946 RDX720946 RNT720946 RXP720946 SHL720946 SRH720946 TBD720946 TKZ720946 TUV720946 UER720946 UON720946 UYJ720946 VIF720946 VSB720946 WBX720946 WLT720946 WVP720946 B786482 JD786482 SZ786482 ACV786482 AMR786482 AWN786482 BGJ786482 BQF786482 CAB786482 CJX786482 CTT786482 DDP786482 DNL786482 DXH786482 EHD786482 EQZ786482 FAV786482 FKR786482 FUN786482 GEJ786482 GOF786482 GYB786482 HHX786482 HRT786482 IBP786482 ILL786482 IVH786482 JFD786482 JOZ786482 JYV786482 KIR786482 KSN786482 LCJ786482 LMF786482 LWB786482 MFX786482 MPT786482 MZP786482 NJL786482 NTH786482 ODD786482 OMZ786482 OWV786482 PGR786482 PQN786482 QAJ786482 QKF786482 QUB786482 RDX786482 RNT786482 RXP786482 SHL786482 SRH786482 TBD786482 TKZ786482 TUV786482 UER786482 UON786482 UYJ786482 VIF786482 VSB786482 WBX786482 WLT786482 WVP786482 B852018 JD852018 SZ852018 ACV852018 AMR852018 AWN852018 BGJ852018 BQF852018 CAB852018 CJX852018 CTT852018 DDP852018 DNL852018 DXH852018 EHD852018 EQZ852018 FAV852018 FKR852018 FUN852018 GEJ852018 GOF852018 GYB852018 HHX852018 HRT852018 IBP852018 ILL852018 IVH852018 JFD852018 JOZ852018 JYV852018 KIR852018 KSN852018 LCJ852018 LMF852018 LWB852018 MFX852018 MPT852018 MZP852018 NJL852018 NTH852018 ODD852018 OMZ852018 OWV852018 PGR852018 PQN852018 QAJ852018 QKF852018 QUB852018 RDX852018 RNT852018 RXP852018 SHL852018 SRH852018 TBD852018 TKZ852018 TUV852018 UER852018 UON852018 UYJ852018 VIF852018 VSB852018 WBX852018 WLT852018 WVP852018 B917554 JD917554 SZ917554 ACV917554 AMR917554 AWN917554 BGJ917554 BQF917554 CAB917554 CJX917554 CTT917554 DDP917554 DNL917554 DXH917554 EHD917554 EQZ917554 FAV917554 FKR917554 FUN917554 GEJ917554 GOF917554 GYB917554 HHX917554 HRT917554 IBP917554 ILL917554 IVH917554 JFD917554 JOZ917554 JYV917554 KIR917554 KSN917554 LCJ917554 LMF917554 LWB917554 MFX917554 MPT917554 MZP917554 NJL917554 NTH917554 ODD917554 OMZ917554 OWV917554 PGR917554 PQN917554 QAJ917554 QKF917554 QUB917554 RDX917554 RNT917554 RXP917554 SHL917554 SRH917554 TBD917554 TKZ917554 TUV917554 UER917554 UON917554 UYJ917554 VIF917554 VSB917554 WBX917554 WLT917554 WVP917554 B983090 JD983090 SZ983090 ACV983090 AMR983090 AWN983090 BGJ983090 BQF983090 CAB983090 CJX983090 CTT983090 DDP983090 DNL983090 DXH983090 EHD983090 EQZ983090 FAV983090 FKR983090 FUN983090 GEJ983090 GOF983090 GYB983090 HHX983090 HRT983090 IBP983090 ILL983090 IVH983090 JFD983090 JOZ983090 JYV983090 KIR983090 KSN983090 LCJ983090 LMF983090 LWB983090 MFX983090 MPT983090 MZP983090 NJL983090 NTH983090 ODD983090 OMZ983090 OWV983090 PGR983090 PQN983090 QAJ983090 QKF983090 QUB983090 RDX983090 RNT983090 RXP983090 SHL983090 SRH983090 TBD983090 TKZ983090 TUV983090 UER983090 UON983090 UYJ983090 VIF983090 VSB983090 WBX983090 WLT983090 WVP983090">
      <formula1>0</formula1>
      <formula2>10000</formula2>
    </dataValidation>
    <dataValidation type="textLength" errorStyle="information" allowBlank="1" showInputMessage="1" error="XLBVal:5=2.52612182199522E-02_x000d_&#10;" sqref="C65586 JE65586 TA65586 ACW65586 AMS65586 AWO65586 BGK65586 BQG65586 CAC65586 CJY65586 CTU65586 DDQ65586 DNM65586 DXI65586 EHE65586 ERA65586 FAW65586 FKS65586 FUO65586 GEK65586 GOG65586 GYC65586 HHY65586 HRU65586 IBQ65586 ILM65586 IVI65586 JFE65586 JPA65586 JYW65586 KIS65586 KSO65586 LCK65586 LMG65586 LWC65586 MFY65586 MPU65586 MZQ65586 NJM65586 NTI65586 ODE65586 ONA65586 OWW65586 PGS65586 PQO65586 QAK65586 QKG65586 QUC65586 RDY65586 RNU65586 RXQ65586 SHM65586 SRI65586 TBE65586 TLA65586 TUW65586 UES65586 UOO65586 UYK65586 VIG65586 VSC65586 WBY65586 WLU65586 WVQ65586 C131122 JE131122 TA131122 ACW131122 AMS131122 AWO131122 BGK131122 BQG131122 CAC131122 CJY131122 CTU131122 DDQ131122 DNM131122 DXI131122 EHE131122 ERA131122 FAW131122 FKS131122 FUO131122 GEK131122 GOG131122 GYC131122 HHY131122 HRU131122 IBQ131122 ILM131122 IVI131122 JFE131122 JPA131122 JYW131122 KIS131122 KSO131122 LCK131122 LMG131122 LWC131122 MFY131122 MPU131122 MZQ131122 NJM131122 NTI131122 ODE131122 ONA131122 OWW131122 PGS131122 PQO131122 QAK131122 QKG131122 QUC131122 RDY131122 RNU131122 RXQ131122 SHM131122 SRI131122 TBE131122 TLA131122 TUW131122 UES131122 UOO131122 UYK131122 VIG131122 VSC131122 WBY131122 WLU131122 WVQ131122 C196658 JE196658 TA196658 ACW196658 AMS196658 AWO196658 BGK196658 BQG196658 CAC196658 CJY196658 CTU196658 DDQ196658 DNM196658 DXI196658 EHE196658 ERA196658 FAW196658 FKS196658 FUO196658 GEK196658 GOG196658 GYC196658 HHY196658 HRU196658 IBQ196658 ILM196658 IVI196658 JFE196658 JPA196658 JYW196658 KIS196658 KSO196658 LCK196658 LMG196658 LWC196658 MFY196658 MPU196658 MZQ196658 NJM196658 NTI196658 ODE196658 ONA196658 OWW196658 PGS196658 PQO196658 QAK196658 QKG196658 QUC196658 RDY196658 RNU196658 RXQ196658 SHM196658 SRI196658 TBE196658 TLA196658 TUW196658 UES196658 UOO196658 UYK196658 VIG196658 VSC196658 WBY196658 WLU196658 WVQ196658 C262194 JE262194 TA262194 ACW262194 AMS262194 AWO262194 BGK262194 BQG262194 CAC262194 CJY262194 CTU262194 DDQ262194 DNM262194 DXI262194 EHE262194 ERA262194 FAW262194 FKS262194 FUO262194 GEK262194 GOG262194 GYC262194 HHY262194 HRU262194 IBQ262194 ILM262194 IVI262194 JFE262194 JPA262194 JYW262194 KIS262194 KSO262194 LCK262194 LMG262194 LWC262194 MFY262194 MPU262194 MZQ262194 NJM262194 NTI262194 ODE262194 ONA262194 OWW262194 PGS262194 PQO262194 QAK262194 QKG262194 QUC262194 RDY262194 RNU262194 RXQ262194 SHM262194 SRI262194 TBE262194 TLA262194 TUW262194 UES262194 UOO262194 UYK262194 VIG262194 VSC262194 WBY262194 WLU262194 WVQ262194 C327730 JE327730 TA327730 ACW327730 AMS327730 AWO327730 BGK327730 BQG327730 CAC327730 CJY327730 CTU327730 DDQ327730 DNM327730 DXI327730 EHE327730 ERA327730 FAW327730 FKS327730 FUO327730 GEK327730 GOG327730 GYC327730 HHY327730 HRU327730 IBQ327730 ILM327730 IVI327730 JFE327730 JPA327730 JYW327730 KIS327730 KSO327730 LCK327730 LMG327730 LWC327730 MFY327730 MPU327730 MZQ327730 NJM327730 NTI327730 ODE327730 ONA327730 OWW327730 PGS327730 PQO327730 QAK327730 QKG327730 QUC327730 RDY327730 RNU327730 RXQ327730 SHM327730 SRI327730 TBE327730 TLA327730 TUW327730 UES327730 UOO327730 UYK327730 VIG327730 VSC327730 WBY327730 WLU327730 WVQ327730 C393266 JE393266 TA393266 ACW393266 AMS393266 AWO393266 BGK393266 BQG393266 CAC393266 CJY393266 CTU393266 DDQ393266 DNM393266 DXI393266 EHE393266 ERA393266 FAW393266 FKS393266 FUO393266 GEK393266 GOG393266 GYC393266 HHY393266 HRU393266 IBQ393266 ILM393266 IVI393266 JFE393266 JPA393266 JYW393266 KIS393266 KSO393266 LCK393266 LMG393266 LWC393266 MFY393266 MPU393266 MZQ393266 NJM393266 NTI393266 ODE393266 ONA393266 OWW393266 PGS393266 PQO393266 QAK393266 QKG393266 QUC393266 RDY393266 RNU393266 RXQ393266 SHM393266 SRI393266 TBE393266 TLA393266 TUW393266 UES393266 UOO393266 UYK393266 VIG393266 VSC393266 WBY393266 WLU393266 WVQ393266 C458802 JE458802 TA458802 ACW458802 AMS458802 AWO458802 BGK458802 BQG458802 CAC458802 CJY458802 CTU458802 DDQ458802 DNM458802 DXI458802 EHE458802 ERA458802 FAW458802 FKS458802 FUO458802 GEK458802 GOG458802 GYC458802 HHY458802 HRU458802 IBQ458802 ILM458802 IVI458802 JFE458802 JPA458802 JYW458802 KIS458802 KSO458802 LCK458802 LMG458802 LWC458802 MFY458802 MPU458802 MZQ458802 NJM458802 NTI458802 ODE458802 ONA458802 OWW458802 PGS458802 PQO458802 QAK458802 QKG458802 QUC458802 RDY458802 RNU458802 RXQ458802 SHM458802 SRI458802 TBE458802 TLA458802 TUW458802 UES458802 UOO458802 UYK458802 VIG458802 VSC458802 WBY458802 WLU458802 WVQ458802 C524338 JE524338 TA524338 ACW524338 AMS524338 AWO524338 BGK524338 BQG524338 CAC524338 CJY524338 CTU524338 DDQ524338 DNM524338 DXI524338 EHE524338 ERA524338 FAW524338 FKS524338 FUO524338 GEK524338 GOG524338 GYC524338 HHY524338 HRU524338 IBQ524338 ILM524338 IVI524338 JFE524338 JPA524338 JYW524338 KIS524338 KSO524338 LCK524338 LMG524338 LWC524338 MFY524338 MPU524338 MZQ524338 NJM524338 NTI524338 ODE524338 ONA524338 OWW524338 PGS524338 PQO524338 QAK524338 QKG524338 QUC524338 RDY524338 RNU524338 RXQ524338 SHM524338 SRI524338 TBE524338 TLA524338 TUW524338 UES524338 UOO524338 UYK524338 VIG524338 VSC524338 WBY524338 WLU524338 WVQ524338 C589874 JE589874 TA589874 ACW589874 AMS589874 AWO589874 BGK589874 BQG589874 CAC589874 CJY589874 CTU589874 DDQ589874 DNM589874 DXI589874 EHE589874 ERA589874 FAW589874 FKS589874 FUO589874 GEK589874 GOG589874 GYC589874 HHY589874 HRU589874 IBQ589874 ILM589874 IVI589874 JFE589874 JPA589874 JYW589874 KIS589874 KSO589874 LCK589874 LMG589874 LWC589874 MFY589874 MPU589874 MZQ589874 NJM589874 NTI589874 ODE589874 ONA589874 OWW589874 PGS589874 PQO589874 QAK589874 QKG589874 QUC589874 RDY589874 RNU589874 RXQ589874 SHM589874 SRI589874 TBE589874 TLA589874 TUW589874 UES589874 UOO589874 UYK589874 VIG589874 VSC589874 WBY589874 WLU589874 WVQ589874 C655410 JE655410 TA655410 ACW655410 AMS655410 AWO655410 BGK655410 BQG655410 CAC655410 CJY655410 CTU655410 DDQ655410 DNM655410 DXI655410 EHE655410 ERA655410 FAW655410 FKS655410 FUO655410 GEK655410 GOG655410 GYC655410 HHY655410 HRU655410 IBQ655410 ILM655410 IVI655410 JFE655410 JPA655410 JYW655410 KIS655410 KSO655410 LCK655410 LMG655410 LWC655410 MFY655410 MPU655410 MZQ655410 NJM655410 NTI655410 ODE655410 ONA655410 OWW655410 PGS655410 PQO655410 QAK655410 QKG655410 QUC655410 RDY655410 RNU655410 RXQ655410 SHM655410 SRI655410 TBE655410 TLA655410 TUW655410 UES655410 UOO655410 UYK655410 VIG655410 VSC655410 WBY655410 WLU655410 WVQ655410 C720946 JE720946 TA720946 ACW720946 AMS720946 AWO720946 BGK720946 BQG720946 CAC720946 CJY720946 CTU720946 DDQ720946 DNM720946 DXI720946 EHE720946 ERA720946 FAW720946 FKS720946 FUO720946 GEK720946 GOG720946 GYC720946 HHY720946 HRU720946 IBQ720946 ILM720946 IVI720946 JFE720946 JPA720946 JYW720946 KIS720946 KSO720946 LCK720946 LMG720946 LWC720946 MFY720946 MPU720946 MZQ720946 NJM720946 NTI720946 ODE720946 ONA720946 OWW720946 PGS720946 PQO720946 QAK720946 QKG720946 QUC720946 RDY720946 RNU720946 RXQ720946 SHM720946 SRI720946 TBE720946 TLA720946 TUW720946 UES720946 UOO720946 UYK720946 VIG720946 VSC720946 WBY720946 WLU720946 WVQ720946 C786482 JE786482 TA786482 ACW786482 AMS786482 AWO786482 BGK786482 BQG786482 CAC786482 CJY786482 CTU786482 DDQ786482 DNM786482 DXI786482 EHE786482 ERA786482 FAW786482 FKS786482 FUO786482 GEK786482 GOG786482 GYC786482 HHY786482 HRU786482 IBQ786482 ILM786482 IVI786482 JFE786482 JPA786482 JYW786482 KIS786482 KSO786482 LCK786482 LMG786482 LWC786482 MFY786482 MPU786482 MZQ786482 NJM786482 NTI786482 ODE786482 ONA786482 OWW786482 PGS786482 PQO786482 QAK786482 QKG786482 QUC786482 RDY786482 RNU786482 RXQ786482 SHM786482 SRI786482 TBE786482 TLA786482 TUW786482 UES786482 UOO786482 UYK786482 VIG786482 VSC786482 WBY786482 WLU786482 WVQ786482 C852018 JE852018 TA852018 ACW852018 AMS852018 AWO852018 BGK852018 BQG852018 CAC852018 CJY852018 CTU852018 DDQ852018 DNM852018 DXI852018 EHE852018 ERA852018 FAW852018 FKS852018 FUO852018 GEK852018 GOG852018 GYC852018 HHY852018 HRU852018 IBQ852018 ILM852018 IVI852018 JFE852018 JPA852018 JYW852018 KIS852018 KSO852018 LCK852018 LMG852018 LWC852018 MFY852018 MPU852018 MZQ852018 NJM852018 NTI852018 ODE852018 ONA852018 OWW852018 PGS852018 PQO852018 QAK852018 QKG852018 QUC852018 RDY852018 RNU852018 RXQ852018 SHM852018 SRI852018 TBE852018 TLA852018 TUW852018 UES852018 UOO852018 UYK852018 VIG852018 VSC852018 WBY852018 WLU852018 WVQ852018 C917554 JE917554 TA917554 ACW917554 AMS917554 AWO917554 BGK917554 BQG917554 CAC917554 CJY917554 CTU917554 DDQ917554 DNM917554 DXI917554 EHE917554 ERA917554 FAW917554 FKS917554 FUO917554 GEK917554 GOG917554 GYC917554 HHY917554 HRU917554 IBQ917554 ILM917554 IVI917554 JFE917554 JPA917554 JYW917554 KIS917554 KSO917554 LCK917554 LMG917554 LWC917554 MFY917554 MPU917554 MZQ917554 NJM917554 NTI917554 ODE917554 ONA917554 OWW917554 PGS917554 PQO917554 QAK917554 QKG917554 QUC917554 RDY917554 RNU917554 RXQ917554 SHM917554 SRI917554 TBE917554 TLA917554 TUW917554 UES917554 UOO917554 UYK917554 VIG917554 VSC917554 WBY917554 WLU917554 WVQ917554 C983090 JE983090 TA983090 ACW983090 AMS983090 AWO983090 BGK983090 BQG983090 CAC983090 CJY983090 CTU983090 DDQ983090 DNM983090 DXI983090 EHE983090 ERA983090 FAW983090 FKS983090 FUO983090 GEK983090 GOG983090 GYC983090 HHY983090 HRU983090 IBQ983090 ILM983090 IVI983090 JFE983090 JPA983090 JYW983090 KIS983090 KSO983090 LCK983090 LMG983090 LWC983090 MFY983090 MPU983090 MZQ983090 NJM983090 NTI983090 ODE983090 ONA983090 OWW983090 PGS983090 PQO983090 QAK983090 QKG983090 QUC983090 RDY983090 RNU983090 RXQ983090 SHM983090 SRI983090 TBE983090 TLA983090 TUW983090 UES983090 UOO983090 UYK983090 VIG983090 VSC983090 WBY983090 WLU983090 WVQ983090">
      <formula1>0</formula1>
      <formula2>10000</formula2>
    </dataValidation>
    <dataValidation type="textLength" errorStyle="information" allowBlank="1" showInputMessage="1" error="XLBVal:5=40.5_x000d_&#10;" sqref="B65571 JD65571 SZ65571 ACV65571 AMR65571 AWN65571 BGJ65571 BQF65571 CAB65571 CJX65571 CTT65571 DDP65571 DNL65571 DXH65571 EHD65571 EQZ65571 FAV65571 FKR65571 FUN65571 GEJ65571 GOF65571 GYB65571 HHX65571 HRT65571 IBP65571 ILL65571 IVH65571 JFD65571 JOZ65571 JYV65571 KIR65571 KSN65571 LCJ65571 LMF65571 LWB65571 MFX65571 MPT65571 MZP65571 NJL65571 NTH65571 ODD65571 OMZ65571 OWV65571 PGR65571 PQN65571 QAJ65571 QKF65571 QUB65571 RDX65571 RNT65571 RXP65571 SHL65571 SRH65571 TBD65571 TKZ65571 TUV65571 UER65571 UON65571 UYJ65571 VIF65571 VSB65571 WBX65571 WLT65571 WVP65571 B131107 JD131107 SZ131107 ACV131107 AMR131107 AWN131107 BGJ131107 BQF131107 CAB131107 CJX131107 CTT131107 DDP131107 DNL131107 DXH131107 EHD131107 EQZ131107 FAV131107 FKR131107 FUN131107 GEJ131107 GOF131107 GYB131107 HHX131107 HRT131107 IBP131107 ILL131107 IVH131107 JFD131107 JOZ131107 JYV131107 KIR131107 KSN131107 LCJ131107 LMF131107 LWB131107 MFX131107 MPT131107 MZP131107 NJL131107 NTH131107 ODD131107 OMZ131107 OWV131107 PGR131107 PQN131107 QAJ131107 QKF131107 QUB131107 RDX131107 RNT131107 RXP131107 SHL131107 SRH131107 TBD131107 TKZ131107 TUV131107 UER131107 UON131107 UYJ131107 VIF131107 VSB131107 WBX131107 WLT131107 WVP131107 B196643 JD196643 SZ196643 ACV196643 AMR196643 AWN196643 BGJ196643 BQF196643 CAB196643 CJX196643 CTT196643 DDP196643 DNL196643 DXH196643 EHD196643 EQZ196643 FAV196643 FKR196643 FUN196643 GEJ196643 GOF196643 GYB196643 HHX196643 HRT196643 IBP196643 ILL196643 IVH196643 JFD196643 JOZ196643 JYV196643 KIR196643 KSN196643 LCJ196643 LMF196643 LWB196643 MFX196643 MPT196643 MZP196643 NJL196643 NTH196643 ODD196643 OMZ196643 OWV196643 PGR196643 PQN196643 QAJ196643 QKF196643 QUB196643 RDX196643 RNT196643 RXP196643 SHL196643 SRH196643 TBD196643 TKZ196643 TUV196643 UER196643 UON196643 UYJ196643 VIF196643 VSB196643 WBX196643 WLT196643 WVP196643 B262179 JD262179 SZ262179 ACV262179 AMR262179 AWN262179 BGJ262179 BQF262179 CAB262179 CJX262179 CTT262179 DDP262179 DNL262179 DXH262179 EHD262179 EQZ262179 FAV262179 FKR262179 FUN262179 GEJ262179 GOF262179 GYB262179 HHX262179 HRT262179 IBP262179 ILL262179 IVH262179 JFD262179 JOZ262179 JYV262179 KIR262179 KSN262179 LCJ262179 LMF262179 LWB262179 MFX262179 MPT262179 MZP262179 NJL262179 NTH262179 ODD262179 OMZ262179 OWV262179 PGR262179 PQN262179 QAJ262179 QKF262179 QUB262179 RDX262179 RNT262179 RXP262179 SHL262179 SRH262179 TBD262179 TKZ262179 TUV262179 UER262179 UON262179 UYJ262179 VIF262179 VSB262179 WBX262179 WLT262179 WVP262179 B327715 JD327715 SZ327715 ACV327715 AMR327715 AWN327715 BGJ327715 BQF327715 CAB327715 CJX327715 CTT327715 DDP327715 DNL327715 DXH327715 EHD327715 EQZ327715 FAV327715 FKR327715 FUN327715 GEJ327715 GOF327715 GYB327715 HHX327715 HRT327715 IBP327715 ILL327715 IVH327715 JFD327715 JOZ327715 JYV327715 KIR327715 KSN327715 LCJ327715 LMF327715 LWB327715 MFX327715 MPT327715 MZP327715 NJL327715 NTH327715 ODD327715 OMZ327715 OWV327715 PGR327715 PQN327715 QAJ327715 QKF327715 QUB327715 RDX327715 RNT327715 RXP327715 SHL327715 SRH327715 TBD327715 TKZ327715 TUV327715 UER327715 UON327715 UYJ327715 VIF327715 VSB327715 WBX327715 WLT327715 WVP327715 B393251 JD393251 SZ393251 ACV393251 AMR393251 AWN393251 BGJ393251 BQF393251 CAB393251 CJX393251 CTT393251 DDP393251 DNL393251 DXH393251 EHD393251 EQZ393251 FAV393251 FKR393251 FUN393251 GEJ393251 GOF393251 GYB393251 HHX393251 HRT393251 IBP393251 ILL393251 IVH393251 JFD393251 JOZ393251 JYV393251 KIR393251 KSN393251 LCJ393251 LMF393251 LWB393251 MFX393251 MPT393251 MZP393251 NJL393251 NTH393251 ODD393251 OMZ393251 OWV393251 PGR393251 PQN393251 QAJ393251 QKF393251 QUB393251 RDX393251 RNT393251 RXP393251 SHL393251 SRH393251 TBD393251 TKZ393251 TUV393251 UER393251 UON393251 UYJ393251 VIF393251 VSB393251 WBX393251 WLT393251 WVP393251 B458787 JD458787 SZ458787 ACV458787 AMR458787 AWN458787 BGJ458787 BQF458787 CAB458787 CJX458787 CTT458787 DDP458787 DNL458787 DXH458787 EHD458787 EQZ458787 FAV458787 FKR458787 FUN458787 GEJ458787 GOF458787 GYB458787 HHX458787 HRT458787 IBP458787 ILL458787 IVH458787 JFD458787 JOZ458787 JYV458787 KIR458787 KSN458787 LCJ458787 LMF458787 LWB458787 MFX458787 MPT458787 MZP458787 NJL458787 NTH458787 ODD458787 OMZ458787 OWV458787 PGR458787 PQN458787 QAJ458787 QKF458787 QUB458787 RDX458787 RNT458787 RXP458787 SHL458787 SRH458787 TBD458787 TKZ458787 TUV458787 UER458787 UON458787 UYJ458787 VIF458787 VSB458787 WBX458787 WLT458787 WVP458787 B524323 JD524323 SZ524323 ACV524323 AMR524323 AWN524323 BGJ524323 BQF524323 CAB524323 CJX524323 CTT524323 DDP524323 DNL524323 DXH524323 EHD524323 EQZ524323 FAV524323 FKR524323 FUN524323 GEJ524323 GOF524323 GYB524323 HHX524323 HRT524323 IBP524323 ILL524323 IVH524323 JFD524323 JOZ524323 JYV524323 KIR524323 KSN524323 LCJ524323 LMF524323 LWB524323 MFX524323 MPT524323 MZP524323 NJL524323 NTH524323 ODD524323 OMZ524323 OWV524323 PGR524323 PQN524323 QAJ524323 QKF524323 QUB524323 RDX524323 RNT524323 RXP524323 SHL524323 SRH524323 TBD524323 TKZ524323 TUV524323 UER524323 UON524323 UYJ524323 VIF524323 VSB524323 WBX524323 WLT524323 WVP524323 B589859 JD589859 SZ589859 ACV589859 AMR589859 AWN589859 BGJ589859 BQF589859 CAB589859 CJX589859 CTT589859 DDP589859 DNL589859 DXH589859 EHD589859 EQZ589859 FAV589859 FKR589859 FUN589859 GEJ589859 GOF589859 GYB589859 HHX589859 HRT589859 IBP589859 ILL589859 IVH589859 JFD589859 JOZ589859 JYV589859 KIR589859 KSN589859 LCJ589859 LMF589859 LWB589859 MFX589859 MPT589859 MZP589859 NJL589859 NTH589859 ODD589859 OMZ589859 OWV589859 PGR589859 PQN589859 QAJ589859 QKF589859 QUB589859 RDX589859 RNT589859 RXP589859 SHL589859 SRH589859 TBD589859 TKZ589859 TUV589859 UER589859 UON589859 UYJ589859 VIF589859 VSB589859 WBX589859 WLT589859 WVP589859 B655395 JD655395 SZ655395 ACV655395 AMR655395 AWN655395 BGJ655395 BQF655395 CAB655395 CJX655395 CTT655395 DDP655395 DNL655395 DXH655395 EHD655395 EQZ655395 FAV655395 FKR655395 FUN655395 GEJ655395 GOF655395 GYB655395 HHX655395 HRT655395 IBP655395 ILL655395 IVH655395 JFD655395 JOZ655395 JYV655395 KIR655395 KSN655395 LCJ655395 LMF655395 LWB655395 MFX655395 MPT655395 MZP655395 NJL655395 NTH655395 ODD655395 OMZ655395 OWV655395 PGR655395 PQN655395 QAJ655395 QKF655395 QUB655395 RDX655395 RNT655395 RXP655395 SHL655395 SRH655395 TBD655395 TKZ655395 TUV655395 UER655395 UON655395 UYJ655395 VIF655395 VSB655395 WBX655395 WLT655395 WVP655395 B720931 JD720931 SZ720931 ACV720931 AMR720931 AWN720931 BGJ720931 BQF720931 CAB720931 CJX720931 CTT720931 DDP720931 DNL720931 DXH720931 EHD720931 EQZ720931 FAV720931 FKR720931 FUN720931 GEJ720931 GOF720931 GYB720931 HHX720931 HRT720931 IBP720931 ILL720931 IVH720931 JFD720931 JOZ720931 JYV720931 KIR720931 KSN720931 LCJ720931 LMF720931 LWB720931 MFX720931 MPT720931 MZP720931 NJL720931 NTH720931 ODD720931 OMZ720931 OWV720931 PGR720931 PQN720931 QAJ720931 QKF720931 QUB720931 RDX720931 RNT720931 RXP720931 SHL720931 SRH720931 TBD720931 TKZ720931 TUV720931 UER720931 UON720931 UYJ720931 VIF720931 VSB720931 WBX720931 WLT720931 WVP720931 B786467 JD786467 SZ786467 ACV786467 AMR786467 AWN786467 BGJ786467 BQF786467 CAB786467 CJX786467 CTT786467 DDP786467 DNL786467 DXH786467 EHD786467 EQZ786467 FAV786467 FKR786467 FUN786467 GEJ786467 GOF786467 GYB786467 HHX786467 HRT786467 IBP786467 ILL786467 IVH786467 JFD786467 JOZ786467 JYV786467 KIR786467 KSN786467 LCJ786467 LMF786467 LWB786467 MFX786467 MPT786467 MZP786467 NJL786467 NTH786467 ODD786467 OMZ786467 OWV786467 PGR786467 PQN786467 QAJ786467 QKF786467 QUB786467 RDX786467 RNT786467 RXP786467 SHL786467 SRH786467 TBD786467 TKZ786467 TUV786467 UER786467 UON786467 UYJ786467 VIF786467 VSB786467 WBX786467 WLT786467 WVP786467 B852003 JD852003 SZ852003 ACV852003 AMR852003 AWN852003 BGJ852003 BQF852003 CAB852003 CJX852003 CTT852003 DDP852003 DNL852003 DXH852003 EHD852003 EQZ852003 FAV852003 FKR852003 FUN852003 GEJ852003 GOF852003 GYB852003 HHX852003 HRT852003 IBP852003 ILL852003 IVH852003 JFD852003 JOZ852003 JYV852003 KIR852003 KSN852003 LCJ852003 LMF852003 LWB852003 MFX852003 MPT852003 MZP852003 NJL852003 NTH852003 ODD852003 OMZ852003 OWV852003 PGR852003 PQN852003 QAJ852003 QKF852003 QUB852003 RDX852003 RNT852003 RXP852003 SHL852003 SRH852003 TBD852003 TKZ852003 TUV852003 UER852003 UON852003 UYJ852003 VIF852003 VSB852003 WBX852003 WLT852003 WVP852003 B917539 JD917539 SZ917539 ACV917539 AMR917539 AWN917539 BGJ917539 BQF917539 CAB917539 CJX917539 CTT917539 DDP917539 DNL917539 DXH917539 EHD917539 EQZ917539 FAV917539 FKR917539 FUN917539 GEJ917539 GOF917539 GYB917539 HHX917539 HRT917539 IBP917539 ILL917539 IVH917539 JFD917539 JOZ917539 JYV917539 KIR917539 KSN917539 LCJ917539 LMF917539 LWB917539 MFX917539 MPT917539 MZP917539 NJL917539 NTH917539 ODD917539 OMZ917539 OWV917539 PGR917539 PQN917539 QAJ917539 QKF917539 QUB917539 RDX917539 RNT917539 RXP917539 SHL917539 SRH917539 TBD917539 TKZ917539 TUV917539 UER917539 UON917539 UYJ917539 VIF917539 VSB917539 WBX917539 WLT917539 WVP917539 B983075 JD983075 SZ983075 ACV983075 AMR983075 AWN983075 BGJ983075 BQF983075 CAB983075 CJX983075 CTT983075 DDP983075 DNL983075 DXH983075 EHD983075 EQZ983075 FAV983075 FKR983075 FUN983075 GEJ983075 GOF983075 GYB983075 HHX983075 HRT983075 IBP983075 ILL983075 IVH983075 JFD983075 JOZ983075 JYV983075 KIR983075 KSN983075 LCJ983075 LMF983075 LWB983075 MFX983075 MPT983075 MZP983075 NJL983075 NTH983075 ODD983075 OMZ983075 OWV983075 PGR983075 PQN983075 QAJ983075 QKF983075 QUB983075 RDX983075 RNT983075 RXP983075 SHL983075 SRH983075 TBD983075 TKZ983075 TUV983075 UER983075 UON983075 UYJ983075 VIF983075 VSB983075 WBX983075 WLT983075 WVP983075">
      <formula1>0</formula1>
      <formula2>10000</formula2>
    </dataValidation>
    <dataValidation type="textLength" errorStyle="information" allowBlank="1" showInputMessage="1" error="XLBVal:5=56700_x000d_&#10;" sqref="JD67 SZ67 ACV67 AMR67 AWN67 BGJ67 BQF67 CAB67 CJX67 CTT67 DDP67 DNL67 DXH67 EHD67 EQZ67 FAV67 FKR67 FUN67 GEJ67 GOF67 GYB67 HHX67 HRT67 IBP67 ILL67 IVH67 JFD67 JOZ67 JYV67 KIR67 KSN67 LCJ67 LMF67 LWB67 MFX67 MPT67 MZP67 NJL67 NTH67 ODD67 OMZ67 OWV67 PGR67 PQN67 QAJ67 QKF67 QUB67 RDX67 RNT67 RXP67 SHL67 SRH67 TBD67 TKZ67 TUV67 UER67 UON67 UYJ67 VIF67 VSB67 WBX67 WLT67 WVP67 WVP983069:WVP983073 B65565:B65569 JD65565:JD65569 SZ65565:SZ65569 ACV65565:ACV65569 AMR65565:AMR65569 AWN65565:AWN65569 BGJ65565:BGJ65569 BQF65565:BQF65569 CAB65565:CAB65569 CJX65565:CJX65569 CTT65565:CTT65569 DDP65565:DDP65569 DNL65565:DNL65569 DXH65565:DXH65569 EHD65565:EHD65569 EQZ65565:EQZ65569 FAV65565:FAV65569 FKR65565:FKR65569 FUN65565:FUN65569 GEJ65565:GEJ65569 GOF65565:GOF65569 GYB65565:GYB65569 HHX65565:HHX65569 HRT65565:HRT65569 IBP65565:IBP65569 ILL65565:ILL65569 IVH65565:IVH65569 JFD65565:JFD65569 JOZ65565:JOZ65569 JYV65565:JYV65569 KIR65565:KIR65569 KSN65565:KSN65569 LCJ65565:LCJ65569 LMF65565:LMF65569 LWB65565:LWB65569 MFX65565:MFX65569 MPT65565:MPT65569 MZP65565:MZP65569 NJL65565:NJL65569 NTH65565:NTH65569 ODD65565:ODD65569 OMZ65565:OMZ65569 OWV65565:OWV65569 PGR65565:PGR65569 PQN65565:PQN65569 QAJ65565:QAJ65569 QKF65565:QKF65569 QUB65565:QUB65569 RDX65565:RDX65569 RNT65565:RNT65569 RXP65565:RXP65569 SHL65565:SHL65569 SRH65565:SRH65569 TBD65565:TBD65569 TKZ65565:TKZ65569 TUV65565:TUV65569 UER65565:UER65569 UON65565:UON65569 UYJ65565:UYJ65569 VIF65565:VIF65569 VSB65565:VSB65569 WBX65565:WBX65569 WLT65565:WLT65569 WVP65565:WVP65569 B131101:B131105 JD131101:JD131105 SZ131101:SZ131105 ACV131101:ACV131105 AMR131101:AMR131105 AWN131101:AWN131105 BGJ131101:BGJ131105 BQF131101:BQF131105 CAB131101:CAB131105 CJX131101:CJX131105 CTT131101:CTT131105 DDP131101:DDP131105 DNL131101:DNL131105 DXH131101:DXH131105 EHD131101:EHD131105 EQZ131101:EQZ131105 FAV131101:FAV131105 FKR131101:FKR131105 FUN131101:FUN131105 GEJ131101:GEJ131105 GOF131101:GOF131105 GYB131101:GYB131105 HHX131101:HHX131105 HRT131101:HRT131105 IBP131101:IBP131105 ILL131101:ILL131105 IVH131101:IVH131105 JFD131101:JFD131105 JOZ131101:JOZ131105 JYV131101:JYV131105 KIR131101:KIR131105 KSN131101:KSN131105 LCJ131101:LCJ131105 LMF131101:LMF131105 LWB131101:LWB131105 MFX131101:MFX131105 MPT131101:MPT131105 MZP131101:MZP131105 NJL131101:NJL131105 NTH131101:NTH131105 ODD131101:ODD131105 OMZ131101:OMZ131105 OWV131101:OWV131105 PGR131101:PGR131105 PQN131101:PQN131105 QAJ131101:QAJ131105 QKF131101:QKF131105 QUB131101:QUB131105 RDX131101:RDX131105 RNT131101:RNT131105 RXP131101:RXP131105 SHL131101:SHL131105 SRH131101:SRH131105 TBD131101:TBD131105 TKZ131101:TKZ131105 TUV131101:TUV131105 UER131101:UER131105 UON131101:UON131105 UYJ131101:UYJ131105 VIF131101:VIF131105 VSB131101:VSB131105 WBX131101:WBX131105 WLT131101:WLT131105 WVP131101:WVP131105 B196637:B196641 JD196637:JD196641 SZ196637:SZ196641 ACV196637:ACV196641 AMR196637:AMR196641 AWN196637:AWN196641 BGJ196637:BGJ196641 BQF196637:BQF196641 CAB196637:CAB196641 CJX196637:CJX196641 CTT196637:CTT196641 DDP196637:DDP196641 DNL196637:DNL196641 DXH196637:DXH196641 EHD196637:EHD196641 EQZ196637:EQZ196641 FAV196637:FAV196641 FKR196637:FKR196641 FUN196637:FUN196641 GEJ196637:GEJ196641 GOF196637:GOF196641 GYB196637:GYB196641 HHX196637:HHX196641 HRT196637:HRT196641 IBP196637:IBP196641 ILL196637:ILL196641 IVH196637:IVH196641 JFD196637:JFD196641 JOZ196637:JOZ196641 JYV196637:JYV196641 KIR196637:KIR196641 KSN196637:KSN196641 LCJ196637:LCJ196641 LMF196637:LMF196641 LWB196637:LWB196641 MFX196637:MFX196641 MPT196637:MPT196641 MZP196637:MZP196641 NJL196637:NJL196641 NTH196637:NTH196641 ODD196637:ODD196641 OMZ196637:OMZ196641 OWV196637:OWV196641 PGR196637:PGR196641 PQN196637:PQN196641 QAJ196637:QAJ196641 QKF196637:QKF196641 QUB196637:QUB196641 RDX196637:RDX196641 RNT196637:RNT196641 RXP196637:RXP196641 SHL196637:SHL196641 SRH196637:SRH196641 TBD196637:TBD196641 TKZ196637:TKZ196641 TUV196637:TUV196641 UER196637:UER196641 UON196637:UON196641 UYJ196637:UYJ196641 VIF196637:VIF196641 VSB196637:VSB196641 WBX196637:WBX196641 WLT196637:WLT196641 WVP196637:WVP196641 B262173:B262177 JD262173:JD262177 SZ262173:SZ262177 ACV262173:ACV262177 AMR262173:AMR262177 AWN262173:AWN262177 BGJ262173:BGJ262177 BQF262173:BQF262177 CAB262173:CAB262177 CJX262173:CJX262177 CTT262173:CTT262177 DDP262173:DDP262177 DNL262173:DNL262177 DXH262173:DXH262177 EHD262173:EHD262177 EQZ262173:EQZ262177 FAV262173:FAV262177 FKR262173:FKR262177 FUN262173:FUN262177 GEJ262173:GEJ262177 GOF262173:GOF262177 GYB262173:GYB262177 HHX262173:HHX262177 HRT262173:HRT262177 IBP262173:IBP262177 ILL262173:ILL262177 IVH262173:IVH262177 JFD262173:JFD262177 JOZ262173:JOZ262177 JYV262173:JYV262177 KIR262173:KIR262177 KSN262173:KSN262177 LCJ262173:LCJ262177 LMF262173:LMF262177 LWB262173:LWB262177 MFX262173:MFX262177 MPT262173:MPT262177 MZP262173:MZP262177 NJL262173:NJL262177 NTH262173:NTH262177 ODD262173:ODD262177 OMZ262173:OMZ262177 OWV262173:OWV262177 PGR262173:PGR262177 PQN262173:PQN262177 QAJ262173:QAJ262177 QKF262173:QKF262177 QUB262173:QUB262177 RDX262173:RDX262177 RNT262173:RNT262177 RXP262173:RXP262177 SHL262173:SHL262177 SRH262173:SRH262177 TBD262173:TBD262177 TKZ262173:TKZ262177 TUV262173:TUV262177 UER262173:UER262177 UON262173:UON262177 UYJ262173:UYJ262177 VIF262173:VIF262177 VSB262173:VSB262177 WBX262173:WBX262177 WLT262173:WLT262177 WVP262173:WVP262177 B327709:B327713 JD327709:JD327713 SZ327709:SZ327713 ACV327709:ACV327713 AMR327709:AMR327713 AWN327709:AWN327713 BGJ327709:BGJ327713 BQF327709:BQF327713 CAB327709:CAB327713 CJX327709:CJX327713 CTT327709:CTT327713 DDP327709:DDP327713 DNL327709:DNL327713 DXH327709:DXH327713 EHD327709:EHD327713 EQZ327709:EQZ327713 FAV327709:FAV327713 FKR327709:FKR327713 FUN327709:FUN327713 GEJ327709:GEJ327713 GOF327709:GOF327713 GYB327709:GYB327713 HHX327709:HHX327713 HRT327709:HRT327713 IBP327709:IBP327713 ILL327709:ILL327713 IVH327709:IVH327713 JFD327709:JFD327713 JOZ327709:JOZ327713 JYV327709:JYV327713 KIR327709:KIR327713 KSN327709:KSN327713 LCJ327709:LCJ327713 LMF327709:LMF327713 LWB327709:LWB327713 MFX327709:MFX327713 MPT327709:MPT327713 MZP327709:MZP327713 NJL327709:NJL327713 NTH327709:NTH327713 ODD327709:ODD327713 OMZ327709:OMZ327713 OWV327709:OWV327713 PGR327709:PGR327713 PQN327709:PQN327713 QAJ327709:QAJ327713 QKF327709:QKF327713 QUB327709:QUB327713 RDX327709:RDX327713 RNT327709:RNT327713 RXP327709:RXP327713 SHL327709:SHL327713 SRH327709:SRH327713 TBD327709:TBD327713 TKZ327709:TKZ327713 TUV327709:TUV327713 UER327709:UER327713 UON327709:UON327713 UYJ327709:UYJ327713 VIF327709:VIF327713 VSB327709:VSB327713 WBX327709:WBX327713 WLT327709:WLT327713 WVP327709:WVP327713 B393245:B393249 JD393245:JD393249 SZ393245:SZ393249 ACV393245:ACV393249 AMR393245:AMR393249 AWN393245:AWN393249 BGJ393245:BGJ393249 BQF393245:BQF393249 CAB393245:CAB393249 CJX393245:CJX393249 CTT393245:CTT393249 DDP393245:DDP393249 DNL393245:DNL393249 DXH393245:DXH393249 EHD393245:EHD393249 EQZ393245:EQZ393249 FAV393245:FAV393249 FKR393245:FKR393249 FUN393245:FUN393249 GEJ393245:GEJ393249 GOF393245:GOF393249 GYB393245:GYB393249 HHX393245:HHX393249 HRT393245:HRT393249 IBP393245:IBP393249 ILL393245:ILL393249 IVH393245:IVH393249 JFD393245:JFD393249 JOZ393245:JOZ393249 JYV393245:JYV393249 KIR393245:KIR393249 KSN393245:KSN393249 LCJ393245:LCJ393249 LMF393245:LMF393249 LWB393245:LWB393249 MFX393245:MFX393249 MPT393245:MPT393249 MZP393245:MZP393249 NJL393245:NJL393249 NTH393245:NTH393249 ODD393245:ODD393249 OMZ393245:OMZ393249 OWV393245:OWV393249 PGR393245:PGR393249 PQN393245:PQN393249 QAJ393245:QAJ393249 QKF393245:QKF393249 QUB393245:QUB393249 RDX393245:RDX393249 RNT393245:RNT393249 RXP393245:RXP393249 SHL393245:SHL393249 SRH393245:SRH393249 TBD393245:TBD393249 TKZ393245:TKZ393249 TUV393245:TUV393249 UER393245:UER393249 UON393245:UON393249 UYJ393245:UYJ393249 VIF393245:VIF393249 VSB393245:VSB393249 WBX393245:WBX393249 WLT393245:WLT393249 WVP393245:WVP393249 B458781:B458785 JD458781:JD458785 SZ458781:SZ458785 ACV458781:ACV458785 AMR458781:AMR458785 AWN458781:AWN458785 BGJ458781:BGJ458785 BQF458781:BQF458785 CAB458781:CAB458785 CJX458781:CJX458785 CTT458781:CTT458785 DDP458781:DDP458785 DNL458781:DNL458785 DXH458781:DXH458785 EHD458781:EHD458785 EQZ458781:EQZ458785 FAV458781:FAV458785 FKR458781:FKR458785 FUN458781:FUN458785 GEJ458781:GEJ458785 GOF458781:GOF458785 GYB458781:GYB458785 HHX458781:HHX458785 HRT458781:HRT458785 IBP458781:IBP458785 ILL458781:ILL458785 IVH458781:IVH458785 JFD458781:JFD458785 JOZ458781:JOZ458785 JYV458781:JYV458785 KIR458781:KIR458785 KSN458781:KSN458785 LCJ458781:LCJ458785 LMF458781:LMF458785 LWB458781:LWB458785 MFX458781:MFX458785 MPT458781:MPT458785 MZP458781:MZP458785 NJL458781:NJL458785 NTH458781:NTH458785 ODD458781:ODD458785 OMZ458781:OMZ458785 OWV458781:OWV458785 PGR458781:PGR458785 PQN458781:PQN458785 QAJ458781:QAJ458785 QKF458781:QKF458785 QUB458781:QUB458785 RDX458781:RDX458785 RNT458781:RNT458785 RXP458781:RXP458785 SHL458781:SHL458785 SRH458781:SRH458785 TBD458781:TBD458785 TKZ458781:TKZ458785 TUV458781:TUV458785 UER458781:UER458785 UON458781:UON458785 UYJ458781:UYJ458785 VIF458781:VIF458785 VSB458781:VSB458785 WBX458781:WBX458785 WLT458781:WLT458785 WVP458781:WVP458785 B524317:B524321 JD524317:JD524321 SZ524317:SZ524321 ACV524317:ACV524321 AMR524317:AMR524321 AWN524317:AWN524321 BGJ524317:BGJ524321 BQF524317:BQF524321 CAB524317:CAB524321 CJX524317:CJX524321 CTT524317:CTT524321 DDP524317:DDP524321 DNL524317:DNL524321 DXH524317:DXH524321 EHD524317:EHD524321 EQZ524317:EQZ524321 FAV524317:FAV524321 FKR524317:FKR524321 FUN524317:FUN524321 GEJ524317:GEJ524321 GOF524317:GOF524321 GYB524317:GYB524321 HHX524317:HHX524321 HRT524317:HRT524321 IBP524317:IBP524321 ILL524317:ILL524321 IVH524317:IVH524321 JFD524317:JFD524321 JOZ524317:JOZ524321 JYV524317:JYV524321 KIR524317:KIR524321 KSN524317:KSN524321 LCJ524317:LCJ524321 LMF524317:LMF524321 LWB524317:LWB524321 MFX524317:MFX524321 MPT524317:MPT524321 MZP524317:MZP524321 NJL524317:NJL524321 NTH524317:NTH524321 ODD524317:ODD524321 OMZ524317:OMZ524321 OWV524317:OWV524321 PGR524317:PGR524321 PQN524317:PQN524321 QAJ524317:QAJ524321 QKF524317:QKF524321 QUB524317:QUB524321 RDX524317:RDX524321 RNT524317:RNT524321 RXP524317:RXP524321 SHL524317:SHL524321 SRH524317:SRH524321 TBD524317:TBD524321 TKZ524317:TKZ524321 TUV524317:TUV524321 UER524317:UER524321 UON524317:UON524321 UYJ524317:UYJ524321 VIF524317:VIF524321 VSB524317:VSB524321 WBX524317:WBX524321 WLT524317:WLT524321 WVP524317:WVP524321 B589853:B589857 JD589853:JD589857 SZ589853:SZ589857 ACV589853:ACV589857 AMR589853:AMR589857 AWN589853:AWN589857 BGJ589853:BGJ589857 BQF589853:BQF589857 CAB589853:CAB589857 CJX589853:CJX589857 CTT589853:CTT589857 DDP589853:DDP589857 DNL589853:DNL589857 DXH589853:DXH589857 EHD589853:EHD589857 EQZ589853:EQZ589857 FAV589853:FAV589857 FKR589853:FKR589857 FUN589853:FUN589857 GEJ589853:GEJ589857 GOF589853:GOF589857 GYB589853:GYB589857 HHX589853:HHX589857 HRT589853:HRT589857 IBP589853:IBP589857 ILL589853:ILL589857 IVH589853:IVH589857 JFD589853:JFD589857 JOZ589853:JOZ589857 JYV589853:JYV589857 KIR589853:KIR589857 KSN589853:KSN589857 LCJ589853:LCJ589857 LMF589853:LMF589857 LWB589853:LWB589857 MFX589853:MFX589857 MPT589853:MPT589857 MZP589853:MZP589857 NJL589853:NJL589857 NTH589853:NTH589857 ODD589853:ODD589857 OMZ589853:OMZ589857 OWV589853:OWV589857 PGR589853:PGR589857 PQN589853:PQN589857 QAJ589853:QAJ589857 QKF589853:QKF589857 QUB589853:QUB589857 RDX589853:RDX589857 RNT589853:RNT589857 RXP589853:RXP589857 SHL589853:SHL589857 SRH589853:SRH589857 TBD589853:TBD589857 TKZ589853:TKZ589857 TUV589853:TUV589857 UER589853:UER589857 UON589853:UON589857 UYJ589853:UYJ589857 VIF589853:VIF589857 VSB589853:VSB589857 WBX589853:WBX589857 WLT589853:WLT589857 WVP589853:WVP589857 B655389:B655393 JD655389:JD655393 SZ655389:SZ655393 ACV655389:ACV655393 AMR655389:AMR655393 AWN655389:AWN655393 BGJ655389:BGJ655393 BQF655389:BQF655393 CAB655389:CAB655393 CJX655389:CJX655393 CTT655389:CTT655393 DDP655389:DDP655393 DNL655389:DNL655393 DXH655389:DXH655393 EHD655389:EHD655393 EQZ655389:EQZ655393 FAV655389:FAV655393 FKR655389:FKR655393 FUN655389:FUN655393 GEJ655389:GEJ655393 GOF655389:GOF655393 GYB655389:GYB655393 HHX655389:HHX655393 HRT655389:HRT655393 IBP655389:IBP655393 ILL655389:ILL655393 IVH655389:IVH655393 JFD655389:JFD655393 JOZ655389:JOZ655393 JYV655389:JYV655393 KIR655389:KIR655393 KSN655389:KSN655393 LCJ655389:LCJ655393 LMF655389:LMF655393 LWB655389:LWB655393 MFX655389:MFX655393 MPT655389:MPT655393 MZP655389:MZP655393 NJL655389:NJL655393 NTH655389:NTH655393 ODD655389:ODD655393 OMZ655389:OMZ655393 OWV655389:OWV655393 PGR655389:PGR655393 PQN655389:PQN655393 QAJ655389:QAJ655393 QKF655389:QKF655393 QUB655389:QUB655393 RDX655389:RDX655393 RNT655389:RNT655393 RXP655389:RXP655393 SHL655389:SHL655393 SRH655389:SRH655393 TBD655389:TBD655393 TKZ655389:TKZ655393 TUV655389:TUV655393 UER655389:UER655393 UON655389:UON655393 UYJ655389:UYJ655393 VIF655389:VIF655393 VSB655389:VSB655393 WBX655389:WBX655393 WLT655389:WLT655393 WVP655389:WVP655393 B720925:B720929 JD720925:JD720929 SZ720925:SZ720929 ACV720925:ACV720929 AMR720925:AMR720929 AWN720925:AWN720929 BGJ720925:BGJ720929 BQF720925:BQF720929 CAB720925:CAB720929 CJX720925:CJX720929 CTT720925:CTT720929 DDP720925:DDP720929 DNL720925:DNL720929 DXH720925:DXH720929 EHD720925:EHD720929 EQZ720925:EQZ720929 FAV720925:FAV720929 FKR720925:FKR720929 FUN720925:FUN720929 GEJ720925:GEJ720929 GOF720925:GOF720929 GYB720925:GYB720929 HHX720925:HHX720929 HRT720925:HRT720929 IBP720925:IBP720929 ILL720925:ILL720929 IVH720925:IVH720929 JFD720925:JFD720929 JOZ720925:JOZ720929 JYV720925:JYV720929 KIR720925:KIR720929 KSN720925:KSN720929 LCJ720925:LCJ720929 LMF720925:LMF720929 LWB720925:LWB720929 MFX720925:MFX720929 MPT720925:MPT720929 MZP720925:MZP720929 NJL720925:NJL720929 NTH720925:NTH720929 ODD720925:ODD720929 OMZ720925:OMZ720929 OWV720925:OWV720929 PGR720925:PGR720929 PQN720925:PQN720929 QAJ720925:QAJ720929 QKF720925:QKF720929 QUB720925:QUB720929 RDX720925:RDX720929 RNT720925:RNT720929 RXP720925:RXP720929 SHL720925:SHL720929 SRH720925:SRH720929 TBD720925:TBD720929 TKZ720925:TKZ720929 TUV720925:TUV720929 UER720925:UER720929 UON720925:UON720929 UYJ720925:UYJ720929 VIF720925:VIF720929 VSB720925:VSB720929 WBX720925:WBX720929 WLT720925:WLT720929 WVP720925:WVP720929 B786461:B786465 JD786461:JD786465 SZ786461:SZ786465 ACV786461:ACV786465 AMR786461:AMR786465 AWN786461:AWN786465 BGJ786461:BGJ786465 BQF786461:BQF786465 CAB786461:CAB786465 CJX786461:CJX786465 CTT786461:CTT786465 DDP786461:DDP786465 DNL786461:DNL786465 DXH786461:DXH786465 EHD786461:EHD786465 EQZ786461:EQZ786465 FAV786461:FAV786465 FKR786461:FKR786465 FUN786461:FUN786465 GEJ786461:GEJ786465 GOF786461:GOF786465 GYB786461:GYB786465 HHX786461:HHX786465 HRT786461:HRT786465 IBP786461:IBP786465 ILL786461:ILL786465 IVH786461:IVH786465 JFD786461:JFD786465 JOZ786461:JOZ786465 JYV786461:JYV786465 KIR786461:KIR786465 KSN786461:KSN786465 LCJ786461:LCJ786465 LMF786461:LMF786465 LWB786461:LWB786465 MFX786461:MFX786465 MPT786461:MPT786465 MZP786461:MZP786465 NJL786461:NJL786465 NTH786461:NTH786465 ODD786461:ODD786465 OMZ786461:OMZ786465 OWV786461:OWV786465 PGR786461:PGR786465 PQN786461:PQN786465 QAJ786461:QAJ786465 QKF786461:QKF786465 QUB786461:QUB786465 RDX786461:RDX786465 RNT786461:RNT786465 RXP786461:RXP786465 SHL786461:SHL786465 SRH786461:SRH786465 TBD786461:TBD786465 TKZ786461:TKZ786465 TUV786461:TUV786465 UER786461:UER786465 UON786461:UON786465 UYJ786461:UYJ786465 VIF786461:VIF786465 VSB786461:VSB786465 WBX786461:WBX786465 WLT786461:WLT786465 WVP786461:WVP786465 B851997:B852001 JD851997:JD852001 SZ851997:SZ852001 ACV851997:ACV852001 AMR851997:AMR852001 AWN851997:AWN852001 BGJ851997:BGJ852001 BQF851997:BQF852001 CAB851997:CAB852001 CJX851997:CJX852001 CTT851997:CTT852001 DDP851997:DDP852001 DNL851997:DNL852001 DXH851997:DXH852001 EHD851997:EHD852001 EQZ851997:EQZ852001 FAV851997:FAV852001 FKR851997:FKR852001 FUN851997:FUN852001 GEJ851997:GEJ852001 GOF851997:GOF852001 GYB851997:GYB852001 HHX851997:HHX852001 HRT851997:HRT852001 IBP851997:IBP852001 ILL851997:ILL852001 IVH851997:IVH852001 JFD851997:JFD852001 JOZ851997:JOZ852001 JYV851997:JYV852001 KIR851997:KIR852001 KSN851997:KSN852001 LCJ851997:LCJ852001 LMF851997:LMF852001 LWB851997:LWB852001 MFX851997:MFX852001 MPT851997:MPT852001 MZP851997:MZP852001 NJL851997:NJL852001 NTH851997:NTH852001 ODD851997:ODD852001 OMZ851997:OMZ852001 OWV851997:OWV852001 PGR851997:PGR852001 PQN851997:PQN852001 QAJ851997:QAJ852001 QKF851997:QKF852001 QUB851997:QUB852001 RDX851997:RDX852001 RNT851997:RNT852001 RXP851997:RXP852001 SHL851997:SHL852001 SRH851997:SRH852001 TBD851997:TBD852001 TKZ851997:TKZ852001 TUV851997:TUV852001 UER851997:UER852001 UON851997:UON852001 UYJ851997:UYJ852001 VIF851997:VIF852001 VSB851997:VSB852001 WBX851997:WBX852001 WLT851997:WLT852001 WVP851997:WVP852001 B917533:B917537 JD917533:JD917537 SZ917533:SZ917537 ACV917533:ACV917537 AMR917533:AMR917537 AWN917533:AWN917537 BGJ917533:BGJ917537 BQF917533:BQF917537 CAB917533:CAB917537 CJX917533:CJX917537 CTT917533:CTT917537 DDP917533:DDP917537 DNL917533:DNL917537 DXH917533:DXH917537 EHD917533:EHD917537 EQZ917533:EQZ917537 FAV917533:FAV917537 FKR917533:FKR917537 FUN917533:FUN917537 GEJ917533:GEJ917537 GOF917533:GOF917537 GYB917533:GYB917537 HHX917533:HHX917537 HRT917533:HRT917537 IBP917533:IBP917537 ILL917533:ILL917537 IVH917533:IVH917537 JFD917533:JFD917537 JOZ917533:JOZ917537 JYV917533:JYV917537 KIR917533:KIR917537 KSN917533:KSN917537 LCJ917533:LCJ917537 LMF917533:LMF917537 LWB917533:LWB917537 MFX917533:MFX917537 MPT917533:MPT917537 MZP917533:MZP917537 NJL917533:NJL917537 NTH917533:NTH917537 ODD917533:ODD917537 OMZ917533:OMZ917537 OWV917533:OWV917537 PGR917533:PGR917537 PQN917533:PQN917537 QAJ917533:QAJ917537 QKF917533:QKF917537 QUB917533:QUB917537 RDX917533:RDX917537 RNT917533:RNT917537 RXP917533:RXP917537 SHL917533:SHL917537 SRH917533:SRH917537 TBD917533:TBD917537 TKZ917533:TKZ917537 TUV917533:TUV917537 UER917533:UER917537 UON917533:UON917537 UYJ917533:UYJ917537 VIF917533:VIF917537 VSB917533:VSB917537 WBX917533:WBX917537 WLT917533:WLT917537 WVP917533:WVP917537 B983069:B983073 JD983069:JD983073 SZ983069:SZ983073 ACV983069:ACV983073 AMR983069:AMR983073 AWN983069:AWN983073 BGJ983069:BGJ983073 BQF983069:BQF983073 CAB983069:CAB983073 CJX983069:CJX983073 CTT983069:CTT983073 DDP983069:DDP983073 DNL983069:DNL983073 DXH983069:DXH983073 EHD983069:EHD983073 EQZ983069:EQZ983073 FAV983069:FAV983073 FKR983069:FKR983073 FUN983069:FUN983073 GEJ983069:GEJ983073 GOF983069:GOF983073 GYB983069:GYB983073 HHX983069:HHX983073 HRT983069:HRT983073 IBP983069:IBP983073 ILL983069:ILL983073 IVH983069:IVH983073 JFD983069:JFD983073 JOZ983069:JOZ983073 JYV983069:JYV983073 KIR983069:KIR983073 KSN983069:KSN983073 LCJ983069:LCJ983073 LMF983069:LMF983073 LWB983069:LWB983073 MFX983069:MFX983073 MPT983069:MPT983073 MZP983069:MZP983073 NJL983069:NJL983073 NTH983069:NTH983073 ODD983069:ODD983073 OMZ983069:OMZ983073 OWV983069:OWV983073 PGR983069:PGR983073 PQN983069:PQN983073 QAJ983069:QAJ983073 QKF983069:QKF983073 QUB983069:QUB983073 RDX983069:RDX983073 RNT983069:RNT983073 RXP983069:RXP983073 SHL983069:SHL983073 SRH983069:SRH983073 TBD983069:TBD983073 TKZ983069:TKZ983073 TUV983069:TUV983073 UER983069:UER983073 UON983069:UON983073 UYJ983069:UYJ983073 VIF983069:VIF983073 VSB983069:VSB983073 WBX983069:WBX983073 WLT983069:WLT983073 B67 JD25 SZ25 ACV25 AMR25 AWN25 BGJ25 BQF25 CAB25 CJX25 CTT25 DDP25 DNL25 DXH25 EHD25 EQZ25 FAV25 FKR25 FUN25 GEJ25 GOF25 GYB25 HHX25 HRT25 IBP25 ILL25 IVH25 JFD25 JOZ25 JYV25 KIR25 KSN25 LCJ25 LMF25 LWB25 MFX25 MPT25 MZP25 NJL25 NTH25 ODD25 OMZ25 OWV25 PGR25 PQN25 QAJ25 QKF25 QUB25 RDX25 RNT25 RXP25 SHL25 SRH25 TBD25 TKZ25 TUV25 UER25 UON25 UYJ25 VIF25 VSB25 WBX25 WLT25 WVP25 B25">
      <formula1>0</formula1>
      <formula2>10000</formula2>
    </dataValidation>
    <dataValidation type="textLength" errorStyle="information" allowBlank="1" showInputMessage="1" error="XLBVal:5=8.68067317012902E-02_x000d_&#10;" sqref="JE67 TA67 ACW67 AMS67 AWO67 BGK67 BQG67 CAC67 CJY67 CTU67 DDQ67 DNM67 DXI67 EHE67 ERA67 FAW67 FKS67 FUO67 GEK67 GOG67 GYC67 HHY67 HRU67 IBQ67 ILM67 IVI67 JFE67 JPA67 JYW67 KIS67 KSO67 LCK67 LMG67 LWC67 MFY67 MPU67 MZQ67 NJM67 NTI67 ODE67 ONA67 OWW67 PGS67 PQO67 QAK67 QKG67 QUC67 RDY67 RNU67 RXQ67 SHM67 SRI67 TBE67 TLA67 TUW67 UES67 UOO67 UYK67 VIG67 VSC67 WBY67 WLU67 WVQ67 WVQ983073 C65565:C65566 JE65565:JE65566 TA65565:TA65566 ACW65565:ACW65566 AMS65565:AMS65566 AWO65565:AWO65566 BGK65565:BGK65566 BQG65565:BQG65566 CAC65565:CAC65566 CJY65565:CJY65566 CTU65565:CTU65566 DDQ65565:DDQ65566 DNM65565:DNM65566 DXI65565:DXI65566 EHE65565:EHE65566 ERA65565:ERA65566 FAW65565:FAW65566 FKS65565:FKS65566 FUO65565:FUO65566 GEK65565:GEK65566 GOG65565:GOG65566 GYC65565:GYC65566 HHY65565:HHY65566 HRU65565:HRU65566 IBQ65565:IBQ65566 ILM65565:ILM65566 IVI65565:IVI65566 JFE65565:JFE65566 JPA65565:JPA65566 JYW65565:JYW65566 KIS65565:KIS65566 KSO65565:KSO65566 LCK65565:LCK65566 LMG65565:LMG65566 LWC65565:LWC65566 MFY65565:MFY65566 MPU65565:MPU65566 MZQ65565:MZQ65566 NJM65565:NJM65566 NTI65565:NTI65566 ODE65565:ODE65566 ONA65565:ONA65566 OWW65565:OWW65566 PGS65565:PGS65566 PQO65565:PQO65566 QAK65565:QAK65566 QKG65565:QKG65566 QUC65565:QUC65566 RDY65565:RDY65566 RNU65565:RNU65566 RXQ65565:RXQ65566 SHM65565:SHM65566 SRI65565:SRI65566 TBE65565:TBE65566 TLA65565:TLA65566 TUW65565:TUW65566 UES65565:UES65566 UOO65565:UOO65566 UYK65565:UYK65566 VIG65565:VIG65566 VSC65565:VSC65566 WBY65565:WBY65566 WLU65565:WLU65566 WVQ65565:WVQ65566 C131101:C131102 JE131101:JE131102 TA131101:TA131102 ACW131101:ACW131102 AMS131101:AMS131102 AWO131101:AWO131102 BGK131101:BGK131102 BQG131101:BQG131102 CAC131101:CAC131102 CJY131101:CJY131102 CTU131101:CTU131102 DDQ131101:DDQ131102 DNM131101:DNM131102 DXI131101:DXI131102 EHE131101:EHE131102 ERA131101:ERA131102 FAW131101:FAW131102 FKS131101:FKS131102 FUO131101:FUO131102 GEK131101:GEK131102 GOG131101:GOG131102 GYC131101:GYC131102 HHY131101:HHY131102 HRU131101:HRU131102 IBQ131101:IBQ131102 ILM131101:ILM131102 IVI131101:IVI131102 JFE131101:JFE131102 JPA131101:JPA131102 JYW131101:JYW131102 KIS131101:KIS131102 KSO131101:KSO131102 LCK131101:LCK131102 LMG131101:LMG131102 LWC131101:LWC131102 MFY131101:MFY131102 MPU131101:MPU131102 MZQ131101:MZQ131102 NJM131101:NJM131102 NTI131101:NTI131102 ODE131101:ODE131102 ONA131101:ONA131102 OWW131101:OWW131102 PGS131101:PGS131102 PQO131101:PQO131102 QAK131101:QAK131102 QKG131101:QKG131102 QUC131101:QUC131102 RDY131101:RDY131102 RNU131101:RNU131102 RXQ131101:RXQ131102 SHM131101:SHM131102 SRI131101:SRI131102 TBE131101:TBE131102 TLA131101:TLA131102 TUW131101:TUW131102 UES131101:UES131102 UOO131101:UOO131102 UYK131101:UYK131102 VIG131101:VIG131102 VSC131101:VSC131102 WBY131101:WBY131102 WLU131101:WLU131102 WVQ131101:WVQ131102 C196637:C196638 JE196637:JE196638 TA196637:TA196638 ACW196637:ACW196638 AMS196637:AMS196638 AWO196637:AWO196638 BGK196637:BGK196638 BQG196637:BQG196638 CAC196637:CAC196638 CJY196637:CJY196638 CTU196637:CTU196638 DDQ196637:DDQ196638 DNM196637:DNM196638 DXI196637:DXI196638 EHE196637:EHE196638 ERA196637:ERA196638 FAW196637:FAW196638 FKS196637:FKS196638 FUO196637:FUO196638 GEK196637:GEK196638 GOG196637:GOG196638 GYC196637:GYC196638 HHY196637:HHY196638 HRU196637:HRU196638 IBQ196637:IBQ196638 ILM196637:ILM196638 IVI196637:IVI196638 JFE196637:JFE196638 JPA196637:JPA196638 JYW196637:JYW196638 KIS196637:KIS196638 KSO196637:KSO196638 LCK196637:LCK196638 LMG196637:LMG196638 LWC196637:LWC196638 MFY196637:MFY196638 MPU196637:MPU196638 MZQ196637:MZQ196638 NJM196637:NJM196638 NTI196637:NTI196638 ODE196637:ODE196638 ONA196637:ONA196638 OWW196637:OWW196638 PGS196637:PGS196638 PQO196637:PQO196638 QAK196637:QAK196638 QKG196637:QKG196638 QUC196637:QUC196638 RDY196637:RDY196638 RNU196637:RNU196638 RXQ196637:RXQ196638 SHM196637:SHM196638 SRI196637:SRI196638 TBE196637:TBE196638 TLA196637:TLA196638 TUW196637:TUW196638 UES196637:UES196638 UOO196637:UOO196638 UYK196637:UYK196638 VIG196637:VIG196638 VSC196637:VSC196638 WBY196637:WBY196638 WLU196637:WLU196638 WVQ196637:WVQ196638 C262173:C262174 JE262173:JE262174 TA262173:TA262174 ACW262173:ACW262174 AMS262173:AMS262174 AWO262173:AWO262174 BGK262173:BGK262174 BQG262173:BQG262174 CAC262173:CAC262174 CJY262173:CJY262174 CTU262173:CTU262174 DDQ262173:DDQ262174 DNM262173:DNM262174 DXI262173:DXI262174 EHE262173:EHE262174 ERA262173:ERA262174 FAW262173:FAW262174 FKS262173:FKS262174 FUO262173:FUO262174 GEK262173:GEK262174 GOG262173:GOG262174 GYC262173:GYC262174 HHY262173:HHY262174 HRU262173:HRU262174 IBQ262173:IBQ262174 ILM262173:ILM262174 IVI262173:IVI262174 JFE262173:JFE262174 JPA262173:JPA262174 JYW262173:JYW262174 KIS262173:KIS262174 KSO262173:KSO262174 LCK262173:LCK262174 LMG262173:LMG262174 LWC262173:LWC262174 MFY262173:MFY262174 MPU262173:MPU262174 MZQ262173:MZQ262174 NJM262173:NJM262174 NTI262173:NTI262174 ODE262173:ODE262174 ONA262173:ONA262174 OWW262173:OWW262174 PGS262173:PGS262174 PQO262173:PQO262174 QAK262173:QAK262174 QKG262173:QKG262174 QUC262173:QUC262174 RDY262173:RDY262174 RNU262173:RNU262174 RXQ262173:RXQ262174 SHM262173:SHM262174 SRI262173:SRI262174 TBE262173:TBE262174 TLA262173:TLA262174 TUW262173:TUW262174 UES262173:UES262174 UOO262173:UOO262174 UYK262173:UYK262174 VIG262173:VIG262174 VSC262173:VSC262174 WBY262173:WBY262174 WLU262173:WLU262174 WVQ262173:WVQ262174 C327709:C327710 JE327709:JE327710 TA327709:TA327710 ACW327709:ACW327710 AMS327709:AMS327710 AWO327709:AWO327710 BGK327709:BGK327710 BQG327709:BQG327710 CAC327709:CAC327710 CJY327709:CJY327710 CTU327709:CTU327710 DDQ327709:DDQ327710 DNM327709:DNM327710 DXI327709:DXI327710 EHE327709:EHE327710 ERA327709:ERA327710 FAW327709:FAW327710 FKS327709:FKS327710 FUO327709:FUO327710 GEK327709:GEK327710 GOG327709:GOG327710 GYC327709:GYC327710 HHY327709:HHY327710 HRU327709:HRU327710 IBQ327709:IBQ327710 ILM327709:ILM327710 IVI327709:IVI327710 JFE327709:JFE327710 JPA327709:JPA327710 JYW327709:JYW327710 KIS327709:KIS327710 KSO327709:KSO327710 LCK327709:LCK327710 LMG327709:LMG327710 LWC327709:LWC327710 MFY327709:MFY327710 MPU327709:MPU327710 MZQ327709:MZQ327710 NJM327709:NJM327710 NTI327709:NTI327710 ODE327709:ODE327710 ONA327709:ONA327710 OWW327709:OWW327710 PGS327709:PGS327710 PQO327709:PQO327710 QAK327709:QAK327710 QKG327709:QKG327710 QUC327709:QUC327710 RDY327709:RDY327710 RNU327709:RNU327710 RXQ327709:RXQ327710 SHM327709:SHM327710 SRI327709:SRI327710 TBE327709:TBE327710 TLA327709:TLA327710 TUW327709:TUW327710 UES327709:UES327710 UOO327709:UOO327710 UYK327709:UYK327710 VIG327709:VIG327710 VSC327709:VSC327710 WBY327709:WBY327710 WLU327709:WLU327710 WVQ327709:WVQ327710 C393245:C393246 JE393245:JE393246 TA393245:TA393246 ACW393245:ACW393246 AMS393245:AMS393246 AWO393245:AWO393246 BGK393245:BGK393246 BQG393245:BQG393246 CAC393245:CAC393246 CJY393245:CJY393246 CTU393245:CTU393246 DDQ393245:DDQ393246 DNM393245:DNM393246 DXI393245:DXI393246 EHE393245:EHE393246 ERA393245:ERA393246 FAW393245:FAW393246 FKS393245:FKS393246 FUO393245:FUO393246 GEK393245:GEK393246 GOG393245:GOG393246 GYC393245:GYC393246 HHY393245:HHY393246 HRU393245:HRU393246 IBQ393245:IBQ393246 ILM393245:ILM393246 IVI393245:IVI393246 JFE393245:JFE393246 JPA393245:JPA393246 JYW393245:JYW393246 KIS393245:KIS393246 KSO393245:KSO393246 LCK393245:LCK393246 LMG393245:LMG393246 LWC393245:LWC393246 MFY393245:MFY393246 MPU393245:MPU393246 MZQ393245:MZQ393246 NJM393245:NJM393246 NTI393245:NTI393246 ODE393245:ODE393246 ONA393245:ONA393246 OWW393245:OWW393246 PGS393245:PGS393246 PQO393245:PQO393246 QAK393245:QAK393246 QKG393245:QKG393246 QUC393245:QUC393246 RDY393245:RDY393246 RNU393245:RNU393246 RXQ393245:RXQ393246 SHM393245:SHM393246 SRI393245:SRI393246 TBE393245:TBE393246 TLA393245:TLA393246 TUW393245:TUW393246 UES393245:UES393246 UOO393245:UOO393246 UYK393245:UYK393246 VIG393245:VIG393246 VSC393245:VSC393246 WBY393245:WBY393246 WLU393245:WLU393246 WVQ393245:WVQ393246 C458781:C458782 JE458781:JE458782 TA458781:TA458782 ACW458781:ACW458782 AMS458781:AMS458782 AWO458781:AWO458782 BGK458781:BGK458782 BQG458781:BQG458782 CAC458781:CAC458782 CJY458781:CJY458782 CTU458781:CTU458782 DDQ458781:DDQ458782 DNM458781:DNM458782 DXI458781:DXI458782 EHE458781:EHE458782 ERA458781:ERA458782 FAW458781:FAW458782 FKS458781:FKS458782 FUO458781:FUO458782 GEK458781:GEK458782 GOG458781:GOG458782 GYC458781:GYC458782 HHY458781:HHY458782 HRU458781:HRU458782 IBQ458781:IBQ458782 ILM458781:ILM458782 IVI458781:IVI458782 JFE458781:JFE458782 JPA458781:JPA458782 JYW458781:JYW458782 KIS458781:KIS458782 KSO458781:KSO458782 LCK458781:LCK458782 LMG458781:LMG458782 LWC458781:LWC458782 MFY458781:MFY458782 MPU458781:MPU458782 MZQ458781:MZQ458782 NJM458781:NJM458782 NTI458781:NTI458782 ODE458781:ODE458782 ONA458781:ONA458782 OWW458781:OWW458782 PGS458781:PGS458782 PQO458781:PQO458782 QAK458781:QAK458782 QKG458781:QKG458782 QUC458781:QUC458782 RDY458781:RDY458782 RNU458781:RNU458782 RXQ458781:RXQ458782 SHM458781:SHM458782 SRI458781:SRI458782 TBE458781:TBE458782 TLA458781:TLA458782 TUW458781:TUW458782 UES458781:UES458782 UOO458781:UOO458782 UYK458781:UYK458782 VIG458781:VIG458782 VSC458781:VSC458782 WBY458781:WBY458782 WLU458781:WLU458782 WVQ458781:WVQ458782 C524317:C524318 JE524317:JE524318 TA524317:TA524318 ACW524317:ACW524318 AMS524317:AMS524318 AWO524317:AWO524318 BGK524317:BGK524318 BQG524317:BQG524318 CAC524317:CAC524318 CJY524317:CJY524318 CTU524317:CTU524318 DDQ524317:DDQ524318 DNM524317:DNM524318 DXI524317:DXI524318 EHE524317:EHE524318 ERA524317:ERA524318 FAW524317:FAW524318 FKS524317:FKS524318 FUO524317:FUO524318 GEK524317:GEK524318 GOG524317:GOG524318 GYC524317:GYC524318 HHY524317:HHY524318 HRU524317:HRU524318 IBQ524317:IBQ524318 ILM524317:ILM524318 IVI524317:IVI524318 JFE524317:JFE524318 JPA524317:JPA524318 JYW524317:JYW524318 KIS524317:KIS524318 KSO524317:KSO524318 LCK524317:LCK524318 LMG524317:LMG524318 LWC524317:LWC524318 MFY524317:MFY524318 MPU524317:MPU524318 MZQ524317:MZQ524318 NJM524317:NJM524318 NTI524317:NTI524318 ODE524317:ODE524318 ONA524317:ONA524318 OWW524317:OWW524318 PGS524317:PGS524318 PQO524317:PQO524318 QAK524317:QAK524318 QKG524317:QKG524318 QUC524317:QUC524318 RDY524317:RDY524318 RNU524317:RNU524318 RXQ524317:RXQ524318 SHM524317:SHM524318 SRI524317:SRI524318 TBE524317:TBE524318 TLA524317:TLA524318 TUW524317:TUW524318 UES524317:UES524318 UOO524317:UOO524318 UYK524317:UYK524318 VIG524317:VIG524318 VSC524317:VSC524318 WBY524317:WBY524318 WLU524317:WLU524318 WVQ524317:WVQ524318 C589853:C589854 JE589853:JE589854 TA589853:TA589854 ACW589853:ACW589854 AMS589853:AMS589854 AWO589853:AWO589854 BGK589853:BGK589854 BQG589853:BQG589854 CAC589853:CAC589854 CJY589853:CJY589854 CTU589853:CTU589854 DDQ589853:DDQ589854 DNM589853:DNM589854 DXI589853:DXI589854 EHE589853:EHE589854 ERA589853:ERA589854 FAW589853:FAW589854 FKS589853:FKS589854 FUO589853:FUO589854 GEK589853:GEK589854 GOG589853:GOG589854 GYC589853:GYC589854 HHY589853:HHY589854 HRU589853:HRU589854 IBQ589853:IBQ589854 ILM589853:ILM589854 IVI589853:IVI589854 JFE589853:JFE589854 JPA589853:JPA589854 JYW589853:JYW589854 KIS589853:KIS589854 KSO589853:KSO589854 LCK589853:LCK589854 LMG589853:LMG589854 LWC589853:LWC589854 MFY589853:MFY589854 MPU589853:MPU589854 MZQ589853:MZQ589854 NJM589853:NJM589854 NTI589853:NTI589854 ODE589853:ODE589854 ONA589853:ONA589854 OWW589853:OWW589854 PGS589853:PGS589854 PQO589853:PQO589854 QAK589853:QAK589854 QKG589853:QKG589854 QUC589853:QUC589854 RDY589853:RDY589854 RNU589853:RNU589854 RXQ589853:RXQ589854 SHM589853:SHM589854 SRI589853:SRI589854 TBE589853:TBE589854 TLA589853:TLA589854 TUW589853:TUW589854 UES589853:UES589854 UOO589853:UOO589854 UYK589853:UYK589854 VIG589853:VIG589854 VSC589853:VSC589854 WBY589853:WBY589854 WLU589853:WLU589854 WVQ589853:WVQ589854 C655389:C655390 JE655389:JE655390 TA655389:TA655390 ACW655389:ACW655390 AMS655389:AMS655390 AWO655389:AWO655390 BGK655389:BGK655390 BQG655389:BQG655390 CAC655389:CAC655390 CJY655389:CJY655390 CTU655389:CTU655390 DDQ655389:DDQ655390 DNM655389:DNM655390 DXI655389:DXI655390 EHE655389:EHE655390 ERA655389:ERA655390 FAW655389:FAW655390 FKS655389:FKS655390 FUO655389:FUO655390 GEK655389:GEK655390 GOG655389:GOG655390 GYC655389:GYC655390 HHY655389:HHY655390 HRU655389:HRU655390 IBQ655389:IBQ655390 ILM655389:ILM655390 IVI655389:IVI655390 JFE655389:JFE655390 JPA655389:JPA655390 JYW655389:JYW655390 KIS655389:KIS655390 KSO655389:KSO655390 LCK655389:LCK655390 LMG655389:LMG655390 LWC655389:LWC655390 MFY655389:MFY655390 MPU655389:MPU655390 MZQ655389:MZQ655390 NJM655389:NJM655390 NTI655389:NTI655390 ODE655389:ODE655390 ONA655389:ONA655390 OWW655389:OWW655390 PGS655389:PGS655390 PQO655389:PQO655390 QAK655389:QAK655390 QKG655389:QKG655390 QUC655389:QUC655390 RDY655389:RDY655390 RNU655389:RNU655390 RXQ655389:RXQ655390 SHM655389:SHM655390 SRI655389:SRI655390 TBE655389:TBE655390 TLA655389:TLA655390 TUW655389:TUW655390 UES655389:UES655390 UOO655389:UOO655390 UYK655389:UYK655390 VIG655389:VIG655390 VSC655389:VSC655390 WBY655389:WBY655390 WLU655389:WLU655390 WVQ655389:WVQ655390 C720925:C720926 JE720925:JE720926 TA720925:TA720926 ACW720925:ACW720926 AMS720925:AMS720926 AWO720925:AWO720926 BGK720925:BGK720926 BQG720925:BQG720926 CAC720925:CAC720926 CJY720925:CJY720926 CTU720925:CTU720926 DDQ720925:DDQ720926 DNM720925:DNM720926 DXI720925:DXI720926 EHE720925:EHE720926 ERA720925:ERA720926 FAW720925:FAW720926 FKS720925:FKS720926 FUO720925:FUO720926 GEK720925:GEK720926 GOG720925:GOG720926 GYC720925:GYC720926 HHY720925:HHY720926 HRU720925:HRU720926 IBQ720925:IBQ720926 ILM720925:ILM720926 IVI720925:IVI720926 JFE720925:JFE720926 JPA720925:JPA720926 JYW720925:JYW720926 KIS720925:KIS720926 KSO720925:KSO720926 LCK720925:LCK720926 LMG720925:LMG720926 LWC720925:LWC720926 MFY720925:MFY720926 MPU720925:MPU720926 MZQ720925:MZQ720926 NJM720925:NJM720926 NTI720925:NTI720926 ODE720925:ODE720926 ONA720925:ONA720926 OWW720925:OWW720926 PGS720925:PGS720926 PQO720925:PQO720926 QAK720925:QAK720926 QKG720925:QKG720926 QUC720925:QUC720926 RDY720925:RDY720926 RNU720925:RNU720926 RXQ720925:RXQ720926 SHM720925:SHM720926 SRI720925:SRI720926 TBE720925:TBE720926 TLA720925:TLA720926 TUW720925:TUW720926 UES720925:UES720926 UOO720925:UOO720926 UYK720925:UYK720926 VIG720925:VIG720926 VSC720925:VSC720926 WBY720925:WBY720926 WLU720925:WLU720926 WVQ720925:WVQ720926 C786461:C786462 JE786461:JE786462 TA786461:TA786462 ACW786461:ACW786462 AMS786461:AMS786462 AWO786461:AWO786462 BGK786461:BGK786462 BQG786461:BQG786462 CAC786461:CAC786462 CJY786461:CJY786462 CTU786461:CTU786462 DDQ786461:DDQ786462 DNM786461:DNM786462 DXI786461:DXI786462 EHE786461:EHE786462 ERA786461:ERA786462 FAW786461:FAW786462 FKS786461:FKS786462 FUO786461:FUO786462 GEK786461:GEK786462 GOG786461:GOG786462 GYC786461:GYC786462 HHY786461:HHY786462 HRU786461:HRU786462 IBQ786461:IBQ786462 ILM786461:ILM786462 IVI786461:IVI786462 JFE786461:JFE786462 JPA786461:JPA786462 JYW786461:JYW786462 KIS786461:KIS786462 KSO786461:KSO786462 LCK786461:LCK786462 LMG786461:LMG786462 LWC786461:LWC786462 MFY786461:MFY786462 MPU786461:MPU786462 MZQ786461:MZQ786462 NJM786461:NJM786462 NTI786461:NTI786462 ODE786461:ODE786462 ONA786461:ONA786462 OWW786461:OWW786462 PGS786461:PGS786462 PQO786461:PQO786462 QAK786461:QAK786462 QKG786461:QKG786462 QUC786461:QUC786462 RDY786461:RDY786462 RNU786461:RNU786462 RXQ786461:RXQ786462 SHM786461:SHM786462 SRI786461:SRI786462 TBE786461:TBE786462 TLA786461:TLA786462 TUW786461:TUW786462 UES786461:UES786462 UOO786461:UOO786462 UYK786461:UYK786462 VIG786461:VIG786462 VSC786461:VSC786462 WBY786461:WBY786462 WLU786461:WLU786462 WVQ786461:WVQ786462 C851997:C851998 JE851997:JE851998 TA851997:TA851998 ACW851997:ACW851998 AMS851997:AMS851998 AWO851997:AWO851998 BGK851997:BGK851998 BQG851997:BQG851998 CAC851997:CAC851998 CJY851997:CJY851998 CTU851997:CTU851998 DDQ851997:DDQ851998 DNM851997:DNM851998 DXI851997:DXI851998 EHE851997:EHE851998 ERA851997:ERA851998 FAW851997:FAW851998 FKS851997:FKS851998 FUO851997:FUO851998 GEK851997:GEK851998 GOG851997:GOG851998 GYC851997:GYC851998 HHY851997:HHY851998 HRU851997:HRU851998 IBQ851997:IBQ851998 ILM851997:ILM851998 IVI851997:IVI851998 JFE851997:JFE851998 JPA851997:JPA851998 JYW851997:JYW851998 KIS851997:KIS851998 KSO851997:KSO851998 LCK851997:LCK851998 LMG851997:LMG851998 LWC851997:LWC851998 MFY851997:MFY851998 MPU851997:MPU851998 MZQ851997:MZQ851998 NJM851997:NJM851998 NTI851997:NTI851998 ODE851997:ODE851998 ONA851997:ONA851998 OWW851997:OWW851998 PGS851997:PGS851998 PQO851997:PQO851998 QAK851997:QAK851998 QKG851997:QKG851998 QUC851997:QUC851998 RDY851997:RDY851998 RNU851997:RNU851998 RXQ851997:RXQ851998 SHM851997:SHM851998 SRI851997:SRI851998 TBE851997:TBE851998 TLA851997:TLA851998 TUW851997:TUW851998 UES851997:UES851998 UOO851997:UOO851998 UYK851997:UYK851998 VIG851997:VIG851998 VSC851997:VSC851998 WBY851997:WBY851998 WLU851997:WLU851998 WVQ851997:WVQ851998 C917533:C917534 JE917533:JE917534 TA917533:TA917534 ACW917533:ACW917534 AMS917533:AMS917534 AWO917533:AWO917534 BGK917533:BGK917534 BQG917533:BQG917534 CAC917533:CAC917534 CJY917533:CJY917534 CTU917533:CTU917534 DDQ917533:DDQ917534 DNM917533:DNM917534 DXI917533:DXI917534 EHE917533:EHE917534 ERA917533:ERA917534 FAW917533:FAW917534 FKS917533:FKS917534 FUO917533:FUO917534 GEK917533:GEK917534 GOG917533:GOG917534 GYC917533:GYC917534 HHY917533:HHY917534 HRU917533:HRU917534 IBQ917533:IBQ917534 ILM917533:ILM917534 IVI917533:IVI917534 JFE917533:JFE917534 JPA917533:JPA917534 JYW917533:JYW917534 KIS917533:KIS917534 KSO917533:KSO917534 LCK917533:LCK917534 LMG917533:LMG917534 LWC917533:LWC917534 MFY917533:MFY917534 MPU917533:MPU917534 MZQ917533:MZQ917534 NJM917533:NJM917534 NTI917533:NTI917534 ODE917533:ODE917534 ONA917533:ONA917534 OWW917533:OWW917534 PGS917533:PGS917534 PQO917533:PQO917534 QAK917533:QAK917534 QKG917533:QKG917534 QUC917533:QUC917534 RDY917533:RDY917534 RNU917533:RNU917534 RXQ917533:RXQ917534 SHM917533:SHM917534 SRI917533:SRI917534 TBE917533:TBE917534 TLA917533:TLA917534 TUW917533:TUW917534 UES917533:UES917534 UOO917533:UOO917534 UYK917533:UYK917534 VIG917533:VIG917534 VSC917533:VSC917534 WBY917533:WBY917534 WLU917533:WLU917534 WVQ917533:WVQ917534 C983069:C983070 JE983069:JE983070 TA983069:TA983070 ACW983069:ACW983070 AMS983069:AMS983070 AWO983069:AWO983070 BGK983069:BGK983070 BQG983069:BQG983070 CAC983069:CAC983070 CJY983069:CJY983070 CTU983069:CTU983070 DDQ983069:DDQ983070 DNM983069:DNM983070 DXI983069:DXI983070 EHE983069:EHE983070 ERA983069:ERA983070 FAW983069:FAW983070 FKS983069:FKS983070 FUO983069:FUO983070 GEK983069:GEK983070 GOG983069:GOG983070 GYC983069:GYC983070 HHY983069:HHY983070 HRU983069:HRU983070 IBQ983069:IBQ983070 ILM983069:ILM983070 IVI983069:IVI983070 JFE983069:JFE983070 JPA983069:JPA983070 JYW983069:JYW983070 KIS983069:KIS983070 KSO983069:KSO983070 LCK983069:LCK983070 LMG983069:LMG983070 LWC983069:LWC983070 MFY983069:MFY983070 MPU983069:MPU983070 MZQ983069:MZQ983070 NJM983069:NJM983070 NTI983069:NTI983070 ODE983069:ODE983070 ONA983069:ONA983070 OWW983069:OWW983070 PGS983069:PGS983070 PQO983069:PQO983070 QAK983069:QAK983070 QKG983069:QKG983070 QUC983069:QUC983070 RDY983069:RDY983070 RNU983069:RNU983070 RXQ983069:RXQ983070 SHM983069:SHM983070 SRI983069:SRI983070 TBE983069:TBE983070 TLA983069:TLA983070 TUW983069:TUW983070 UES983069:UES983070 UOO983069:UOO983070 UYK983069:UYK983070 VIG983069:VIG983070 VSC983069:VSC983070 WBY983069:WBY983070 WLU983069:WLU983070 WVQ983069:WVQ983070 C65569 JE65569 TA65569 ACW65569 AMS65569 AWO65569 BGK65569 BQG65569 CAC65569 CJY65569 CTU65569 DDQ65569 DNM65569 DXI65569 EHE65569 ERA65569 FAW65569 FKS65569 FUO65569 GEK65569 GOG65569 GYC65569 HHY65569 HRU65569 IBQ65569 ILM65569 IVI65569 JFE65569 JPA65569 JYW65569 KIS65569 KSO65569 LCK65569 LMG65569 LWC65569 MFY65569 MPU65569 MZQ65569 NJM65569 NTI65569 ODE65569 ONA65569 OWW65569 PGS65569 PQO65569 QAK65569 QKG65569 QUC65569 RDY65569 RNU65569 RXQ65569 SHM65569 SRI65569 TBE65569 TLA65569 TUW65569 UES65569 UOO65569 UYK65569 VIG65569 VSC65569 WBY65569 WLU65569 WVQ65569 C131105 JE131105 TA131105 ACW131105 AMS131105 AWO131105 BGK131105 BQG131105 CAC131105 CJY131105 CTU131105 DDQ131105 DNM131105 DXI131105 EHE131105 ERA131105 FAW131105 FKS131105 FUO131105 GEK131105 GOG131105 GYC131105 HHY131105 HRU131105 IBQ131105 ILM131105 IVI131105 JFE131105 JPA131105 JYW131105 KIS131105 KSO131105 LCK131105 LMG131105 LWC131105 MFY131105 MPU131105 MZQ131105 NJM131105 NTI131105 ODE131105 ONA131105 OWW131105 PGS131105 PQO131105 QAK131105 QKG131105 QUC131105 RDY131105 RNU131105 RXQ131105 SHM131105 SRI131105 TBE131105 TLA131105 TUW131105 UES131105 UOO131105 UYK131105 VIG131105 VSC131105 WBY131105 WLU131105 WVQ131105 C196641 JE196641 TA196641 ACW196641 AMS196641 AWO196641 BGK196641 BQG196641 CAC196641 CJY196641 CTU196641 DDQ196641 DNM196641 DXI196641 EHE196641 ERA196641 FAW196641 FKS196641 FUO196641 GEK196641 GOG196641 GYC196641 HHY196641 HRU196641 IBQ196641 ILM196641 IVI196641 JFE196641 JPA196641 JYW196641 KIS196641 KSO196641 LCK196641 LMG196641 LWC196641 MFY196641 MPU196641 MZQ196641 NJM196641 NTI196641 ODE196641 ONA196641 OWW196641 PGS196641 PQO196641 QAK196641 QKG196641 QUC196641 RDY196641 RNU196641 RXQ196641 SHM196641 SRI196641 TBE196641 TLA196641 TUW196641 UES196641 UOO196641 UYK196641 VIG196641 VSC196641 WBY196641 WLU196641 WVQ196641 C262177 JE262177 TA262177 ACW262177 AMS262177 AWO262177 BGK262177 BQG262177 CAC262177 CJY262177 CTU262177 DDQ262177 DNM262177 DXI262177 EHE262177 ERA262177 FAW262177 FKS262177 FUO262177 GEK262177 GOG262177 GYC262177 HHY262177 HRU262177 IBQ262177 ILM262177 IVI262177 JFE262177 JPA262177 JYW262177 KIS262177 KSO262177 LCK262177 LMG262177 LWC262177 MFY262177 MPU262177 MZQ262177 NJM262177 NTI262177 ODE262177 ONA262177 OWW262177 PGS262177 PQO262177 QAK262177 QKG262177 QUC262177 RDY262177 RNU262177 RXQ262177 SHM262177 SRI262177 TBE262177 TLA262177 TUW262177 UES262177 UOO262177 UYK262177 VIG262177 VSC262177 WBY262177 WLU262177 WVQ262177 C327713 JE327713 TA327713 ACW327713 AMS327713 AWO327713 BGK327713 BQG327713 CAC327713 CJY327713 CTU327713 DDQ327713 DNM327713 DXI327713 EHE327713 ERA327713 FAW327713 FKS327713 FUO327713 GEK327713 GOG327713 GYC327713 HHY327713 HRU327713 IBQ327713 ILM327713 IVI327713 JFE327713 JPA327713 JYW327713 KIS327713 KSO327713 LCK327713 LMG327713 LWC327713 MFY327713 MPU327713 MZQ327713 NJM327713 NTI327713 ODE327713 ONA327713 OWW327713 PGS327713 PQO327713 QAK327713 QKG327713 QUC327713 RDY327713 RNU327713 RXQ327713 SHM327713 SRI327713 TBE327713 TLA327713 TUW327713 UES327713 UOO327713 UYK327713 VIG327713 VSC327713 WBY327713 WLU327713 WVQ327713 C393249 JE393249 TA393249 ACW393249 AMS393249 AWO393249 BGK393249 BQG393249 CAC393249 CJY393249 CTU393249 DDQ393249 DNM393249 DXI393249 EHE393249 ERA393249 FAW393249 FKS393249 FUO393249 GEK393249 GOG393249 GYC393249 HHY393249 HRU393249 IBQ393249 ILM393249 IVI393249 JFE393249 JPA393249 JYW393249 KIS393249 KSO393249 LCK393249 LMG393249 LWC393249 MFY393249 MPU393249 MZQ393249 NJM393249 NTI393249 ODE393249 ONA393249 OWW393249 PGS393249 PQO393249 QAK393249 QKG393249 QUC393249 RDY393249 RNU393249 RXQ393249 SHM393249 SRI393249 TBE393249 TLA393249 TUW393249 UES393249 UOO393249 UYK393249 VIG393249 VSC393249 WBY393249 WLU393249 WVQ393249 C458785 JE458785 TA458785 ACW458785 AMS458785 AWO458785 BGK458785 BQG458785 CAC458785 CJY458785 CTU458785 DDQ458785 DNM458785 DXI458785 EHE458785 ERA458785 FAW458785 FKS458785 FUO458785 GEK458785 GOG458785 GYC458785 HHY458785 HRU458785 IBQ458785 ILM458785 IVI458785 JFE458785 JPA458785 JYW458785 KIS458785 KSO458785 LCK458785 LMG458785 LWC458785 MFY458785 MPU458785 MZQ458785 NJM458785 NTI458785 ODE458785 ONA458785 OWW458785 PGS458785 PQO458785 QAK458785 QKG458785 QUC458785 RDY458785 RNU458785 RXQ458785 SHM458785 SRI458785 TBE458785 TLA458785 TUW458785 UES458785 UOO458785 UYK458785 VIG458785 VSC458785 WBY458785 WLU458785 WVQ458785 C524321 JE524321 TA524321 ACW524321 AMS524321 AWO524321 BGK524321 BQG524321 CAC524321 CJY524321 CTU524321 DDQ524321 DNM524321 DXI524321 EHE524321 ERA524321 FAW524321 FKS524321 FUO524321 GEK524321 GOG524321 GYC524321 HHY524321 HRU524321 IBQ524321 ILM524321 IVI524321 JFE524321 JPA524321 JYW524321 KIS524321 KSO524321 LCK524321 LMG524321 LWC524321 MFY524321 MPU524321 MZQ524321 NJM524321 NTI524321 ODE524321 ONA524321 OWW524321 PGS524321 PQO524321 QAK524321 QKG524321 QUC524321 RDY524321 RNU524321 RXQ524321 SHM524321 SRI524321 TBE524321 TLA524321 TUW524321 UES524321 UOO524321 UYK524321 VIG524321 VSC524321 WBY524321 WLU524321 WVQ524321 C589857 JE589857 TA589857 ACW589857 AMS589857 AWO589857 BGK589857 BQG589857 CAC589857 CJY589857 CTU589857 DDQ589857 DNM589857 DXI589857 EHE589857 ERA589857 FAW589857 FKS589857 FUO589857 GEK589857 GOG589857 GYC589857 HHY589857 HRU589857 IBQ589857 ILM589857 IVI589857 JFE589857 JPA589857 JYW589857 KIS589857 KSO589857 LCK589857 LMG589857 LWC589857 MFY589857 MPU589857 MZQ589857 NJM589857 NTI589857 ODE589857 ONA589857 OWW589857 PGS589857 PQO589857 QAK589857 QKG589857 QUC589857 RDY589857 RNU589857 RXQ589857 SHM589857 SRI589857 TBE589857 TLA589857 TUW589857 UES589857 UOO589857 UYK589857 VIG589857 VSC589857 WBY589857 WLU589857 WVQ589857 C655393 JE655393 TA655393 ACW655393 AMS655393 AWO655393 BGK655393 BQG655393 CAC655393 CJY655393 CTU655393 DDQ655393 DNM655393 DXI655393 EHE655393 ERA655393 FAW655393 FKS655393 FUO655393 GEK655393 GOG655393 GYC655393 HHY655393 HRU655393 IBQ655393 ILM655393 IVI655393 JFE655393 JPA655393 JYW655393 KIS655393 KSO655393 LCK655393 LMG655393 LWC655393 MFY655393 MPU655393 MZQ655393 NJM655393 NTI655393 ODE655393 ONA655393 OWW655393 PGS655393 PQO655393 QAK655393 QKG655393 QUC655393 RDY655393 RNU655393 RXQ655393 SHM655393 SRI655393 TBE655393 TLA655393 TUW655393 UES655393 UOO655393 UYK655393 VIG655393 VSC655393 WBY655393 WLU655393 WVQ655393 C720929 JE720929 TA720929 ACW720929 AMS720929 AWO720929 BGK720929 BQG720929 CAC720929 CJY720929 CTU720929 DDQ720929 DNM720929 DXI720929 EHE720929 ERA720929 FAW720929 FKS720929 FUO720929 GEK720929 GOG720929 GYC720929 HHY720929 HRU720929 IBQ720929 ILM720929 IVI720929 JFE720929 JPA720929 JYW720929 KIS720929 KSO720929 LCK720929 LMG720929 LWC720929 MFY720929 MPU720929 MZQ720929 NJM720929 NTI720929 ODE720929 ONA720929 OWW720929 PGS720929 PQO720929 QAK720929 QKG720929 QUC720929 RDY720929 RNU720929 RXQ720929 SHM720929 SRI720929 TBE720929 TLA720929 TUW720929 UES720929 UOO720929 UYK720929 VIG720929 VSC720929 WBY720929 WLU720929 WVQ720929 C786465 JE786465 TA786465 ACW786465 AMS786465 AWO786465 BGK786465 BQG786465 CAC786465 CJY786465 CTU786465 DDQ786465 DNM786465 DXI786465 EHE786465 ERA786465 FAW786465 FKS786465 FUO786465 GEK786465 GOG786465 GYC786465 HHY786465 HRU786465 IBQ786465 ILM786465 IVI786465 JFE786465 JPA786465 JYW786465 KIS786465 KSO786465 LCK786465 LMG786465 LWC786465 MFY786465 MPU786465 MZQ786465 NJM786465 NTI786465 ODE786465 ONA786465 OWW786465 PGS786465 PQO786465 QAK786465 QKG786465 QUC786465 RDY786465 RNU786465 RXQ786465 SHM786465 SRI786465 TBE786465 TLA786465 TUW786465 UES786465 UOO786465 UYK786465 VIG786465 VSC786465 WBY786465 WLU786465 WVQ786465 C852001 JE852001 TA852001 ACW852001 AMS852001 AWO852001 BGK852001 BQG852001 CAC852001 CJY852001 CTU852001 DDQ852001 DNM852001 DXI852001 EHE852001 ERA852001 FAW852001 FKS852001 FUO852001 GEK852001 GOG852001 GYC852001 HHY852001 HRU852001 IBQ852001 ILM852001 IVI852001 JFE852001 JPA852001 JYW852001 KIS852001 KSO852001 LCK852001 LMG852001 LWC852001 MFY852001 MPU852001 MZQ852001 NJM852001 NTI852001 ODE852001 ONA852001 OWW852001 PGS852001 PQO852001 QAK852001 QKG852001 QUC852001 RDY852001 RNU852001 RXQ852001 SHM852001 SRI852001 TBE852001 TLA852001 TUW852001 UES852001 UOO852001 UYK852001 VIG852001 VSC852001 WBY852001 WLU852001 WVQ852001 C917537 JE917537 TA917537 ACW917537 AMS917537 AWO917537 BGK917537 BQG917537 CAC917537 CJY917537 CTU917537 DDQ917537 DNM917537 DXI917537 EHE917537 ERA917537 FAW917537 FKS917537 FUO917537 GEK917537 GOG917537 GYC917537 HHY917537 HRU917537 IBQ917537 ILM917537 IVI917537 JFE917537 JPA917537 JYW917537 KIS917537 KSO917537 LCK917537 LMG917537 LWC917537 MFY917537 MPU917537 MZQ917537 NJM917537 NTI917537 ODE917537 ONA917537 OWW917537 PGS917537 PQO917537 QAK917537 QKG917537 QUC917537 RDY917537 RNU917537 RXQ917537 SHM917537 SRI917537 TBE917537 TLA917537 TUW917537 UES917537 UOO917537 UYK917537 VIG917537 VSC917537 WBY917537 WLU917537 WVQ917537 C983073 JE983073 TA983073 ACW983073 AMS983073 AWO983073 BGK983073 BQG983073 CAC983073 CJY983073 CTU983073 DDQ983073 DNM983073 DXI983073 EHE983073 ERA983073 FAW983073 FKS983073 FUO983073 GEK983073 GOG983073 GYC983073 HHY983073 HRU983073 IBQ983073 ILM983073 IVI983073 JFE983073 JPA983073 JYW983073 KIS983073 KSO983073 LCK983073 LMG983073 LWC983073 MFY983073 MPU983073 MZQ983073 NJM983073 NTI983073 ODE983073 ONA983073 OWW983073 PGS983073 PQO983073 QAK983073 QKG983073 QUC983073 RDY983073 RNU983073 RXQ983073 SHM983073 SRI983073 TBE983073 TLA983073 TUW983073 UES983073 UOO983073 UYK983073 VIG983073 VSC983073 WBY983073 WLU983073 C67 JE25 TA25 ACW25 AMS25 AWO25 BGK25 BQG25 CAC25 CJY25 CTU25 DDQ25 DNM25 DXI25 EHE25 ERA25 FAW25 FKS25 FUO25 GEK25 GOG25 GYC25 HHY25 HRU25 IBQ25 ILM25 IVI25 JFE25 JPA25 JYW25 KIS25 KSO25 LCK25 LMG25 LWC25 MFY25 MPU25 MZQ25 NJM25 NTI25 ODE25 ONA25 OWW25 PGS25 PQO25 QAK25 QKG25 QUC25 RDY25 RNU25 RXQ25 SHM25 SRI25 TBE25 TLA25 TUW25 UES25 UOO25 UYK25 VIG25 VSC25 WBY25 WLU25 WVQ25 C25">
      <formula1>0</formula1>
      <formula2>10000</formula2>
    </dataValidation>
    <dataValidation type="textLength" errorStyle="information" allowBlank="1" showInputMessage="1" error="XLBVal:5=1400_x000d_&#10;" sqref="B65570 JD65570 SZ65570 ACV65570 AMR65570 AWN65570 BGJ65570 BQF65570 CAB65570 CJX65570 CTT65570 DDP65570 DNL65570 DXH65570 EHD65570 EQZ65570 FAV65570 FKR65570 FUN65570 GEJ65570 GOF65570 GYB65570 HHX65570 HRT65570 IBP65570 ILL65570 IVH65570 JFD65570 JOZ65570 JYV65570 KIR65570 KSN65570 LCJ65570 LMF65570 LWB65570 MFX65570 MPT65570 MZP65570 NJL65570 NTH65570 ODD65570 OMZ65570 OWV65570 PGR65570 PQN65570 QAJ65570 QKF65570 QUB65570 RDX65570 RNT65570 RXP65570 SHL65570 SRH65570 TBD65570 TKZ65570 TUV65570 UER65570 UON65570 UYJ65570 VIF65570 VSB65570 WBX65570 WLT65570 WVP65570 B131106 JD131106 SZ131106 ACV131106 AMR131106 AWN131106 BGJ131106 BQF131106 CAB131106 CJX131106 CTT131106 DDP131106 DNL131106 DXH131106 EHD131106 EQZ131106 FAV131106 FKR131106 FUN131106 GEJ131106 GOF131106 GYB131106 HHX131106 HRT131106 IBP131106 ILL131106 IVH131106 JFD131106 JOZ131106 JYV131106 KIR131106 KSN131106 LCJ131106 LMF131106 LWB131106 MFX131106 MPT131106 MZP131106 NJL131106 NTH131106 ODD131106 OMZ131106 OWV131106 PGR131106 PQN131106 QAJ131106 QKF131106 QUB131106 RDX131106 RNT131106 RXP131106 SHL131106 SRH131106 TBD131106 TKZ131106 TUV131106 UER131106 UON131106 UYJ131106 VIF131106 VSB131106 WBX131106 WLT131106 WVP131106 B196642 JD196642 SZ196642 ACV196642 AMR196642 AWN196642 BGJ196642 BQF196642 CAB196642 CJX196642 CTT196642 DDP196642 DNL196642 DXH196642 EHD196642 EQZ196642 FAV196642 FKR196642 FUN196642 GEJ196642 GOF196642 GYB196642 HHX196642 HRT196642 IBP196642 ILL196642 IVH196642 JFD196642 JOZ196642 JYV196642 KIR196642 KSN196642 LCJ196642 LMF196642 LWB196642 MFX196642 MPT196642 MZP196642 NJL196642 NTH196642 ODD196642 OMZ196642 OWV196642 PGR196642 PQN196642 QAJ196642 QKF196642 QUB196642 RDX196642 RNT196642 RXP196642 SHL196642 SRH196642 TBD196642 TKZ196642 TUV196642 UER196642 UON196642 UYJ196642 VIF196642 VSB196642 WBX196642 WLT196642 WVP196642 B262178 JD262178 SZ262178 ACV262178 AMR262178 AWN262178 BGJ262178 BQF262178 CAB262178 CJX262178 CTT262178 DDP262178 DNL262178 DXH262178 EHD262178 EQZ262178 FAV262178 FKR262178 FUN262178 GEJ262178 GOF262178 GYB262178 HHX262178 HRT262178 IBP262178 ILL262178 IVH262178 JFD262178 JOZ262178 JYV262178 KIR262178 KSN262178 LCJ262178 LMF262178 LWB262178 MFX262178 MPT262178 MZP262178 NJL262178 NTH262178 ODD262178 OMZ262178 OWV262178 PGR262178 PQN262178 QAJ262178 QKF262178 QUB262178 RDX262178 RNT262178 RXP262178 SHL262178 SRH262178 TBD262178 TKZ262178 TUV262178 UER262178 UON262178 UYJ262178 VIF262178 VSB262178 WBX262178 WLT262178 WVP262178 B327714 JD327714 SZ327714 ACV327714 AMR327714 AWN327714 BGJ327714 BQF327714 CAB327714 CJX327714 CTT327714 DDP327714 DNL327714 DXH327714 EHD327714 EQZ327714 FAV327714 FKR327714 FUN327714 GEJ327714 GOF327714 GYB327714 HHX327714 HRT327714 IBP327714 ILL327714 IVH327714 JFD327714 JOZ327714 JYV327714 KIR327714 KSN327714 LCJ327714 LMF327714 LWB327714 MFX327714 MPT327714 MZP327714 NJL327714 NTH327714 ODD327714 OMZ327714 OWV327714 PGR327714 PQN327714 QAJ327714 QKF327714 QUB327714 RDX327714 RNT327714 RXP327714 SHL327714 SRH327714 TBD327714 TKZ327714 TUV327714 UER327714 UON327714 UYJ327714 VIF327714 VSB327714 WBX327714 WLT327714 WVP327714 B393250 JD393250 SZ393250 ACV393250 AMR393250 AWN393250 BGJ393250 BQF393250 CAB393250 CJX393250 CTT393250 DDP393250 DNL393250 DXH393250 EHD393250 EQZ393250 FAV393250 FKR393250 FUN393250 GEJ393250 GOF393250 GYB393250 HHX393250 HRT393250 IBP393250 ILL393250 IVH393250 JFD393250 JOZ393250 JYV393250 KIR393250 KSN393250 LCJ393250 LMF393250 LWB393250 MFX393250 MPT393250 MZP393250 NJL393250 NTH393250 ODD393250 OMZ393250 OWV393250 PGR393250 PQN393250 QAJ393250 QKF393250 QUB393250 RDX393250 RNT393250 RXP393250 SHL393250 SRH393250 TBD393250 TKZ393250 TUV393250 UER393250 UON393250 UYJ393250 VIF393250 VSB393250 WBX393250 WLT393250 WVP393250 B458786 JD458786 SZ458786 ACV458786 AMR458786 AWN458786 BGJ458786 BQF458786 CAB458786 CJX458786 CTT458786 DDP458786 DNL458786 DXH458786 EHD458786 EQZ458786 FAV458786 FKR458786 FUN458786 GEJ458786 GOF458786 GYB458786 HHX458786 HRT458786 IBP458786 ILL458786 IVH458786 JFD458786 JOZ458786 JYV458786 KIR458786 KSN458786 LCJ458786 LMF458786 LWB458786 MFX458786 MPT458786 MZP458786 NJL458786 NTH458786 ODD458786 OMZ458786 OWV458786 PGR458786 PQN458786 QAJ458786 QKF458786 QUB458786 RDX458786 RNT458786 RXP458786 SHL458786 SRH458786 TBD458786 TKZ458786 TUV458786 UER458786 UON458786 UYJ458786 VIF458786 VSB458786 WBX458786 WLT458786 WVP458786 B524322 JD524322 SZ524322 ACV524322 AMR524322 AWN524322 BGJ524322 BQF524322 CAB524322 CJX524322 CTT524322 DDP524322 DNL524322 DXH524322 EHD524322 EQZ524322 FAV524322 FKR524322 FUN524322 GEJ524322 GOF524322 GYB524322 HHX524322 HRT524322 IBP524322 ILL524322 IVH524322 JFD524322 JOZ524322 JYV524322 KIR524322 KSN524322 LCJ524322 LMF524322 LWB524322 MFX524322 MPT524322 MZP524322 NJL524322 NTH524322 ODD524322 OMZ524322 OWV524322 PGR524322 PQN524322 QAJ524322 QKF524322 QUB524322 RDX524322 RNT524322 RXP524322 SHL524322 SRH524322 TBD524322 TKZ524322 TUV524322 UER524322 UON524322 UYJ524322 VIF524322 VSB524322 WBX524322 WLT524322 WVP524322 B589858 JD589858 SZ589858 ACV589858 AMR589858 AWN589858 BGJ589858 BQF589858 CAB589858 CJX589858 CTT589858 DDP589858 DNL589858 DXH589858 EHD589858 EQZ589858 FAV589858 FKR589858 FUN589858 GEJ589858 GOF589858 GYB589858 HHX589858 HRT589858 IBP589858 ILL589858 IVH589858 JFD589858 JOZ589858 JYV589858 KIR589858 KSN589858 LCJ589858 LMF589858 LWB589858 MFX589858 MPT589858 MZP589858 NJL589858 NTH589858 ODD589858 OMZ589858 OWV589858 PGR589858 PQN589858 QAJ589858 QKF589858 QUB589858 RDX589858 RNT589858 RXP589858 SHL589858 SRH589858 TBD589858 TKZ589858 TUV589858 UER589858 UON589858 UYJ589858 VIF589858 VSB589858 WBX589858 WLT589858 WVP589858 B655394 JD655394 SZ655394 ACV655394 AMR655394 AWN655394 BGJ655394 BQF655394 CAB655394 CJX655394 CTT655394 DDP655394 DNL655394 DXH655394 EHD655394 EQZ655394 FAV655394 FKR655394 FUN655394 GEJ655394 GOF655394 GYB655394 HHX655394 HRT655394 IBP655394 ILL655394 IVH655394 JFD655394 JOZ655394 JYV655394 KIR655394 KSN655394 LCJ655394 LMF655394 LWB655394 MFX655394 MPT655394 MZP655394 NJL655394 NTH655394 ODD655394 OMZ655394 OWV655394 PGR655394 PQN655394 QAJ655394 QKF655394 QUB655394 RDX655394 RNT655394 RXP655394 SHL655394 SRH655394 TBD655394 TKZ655394 TUV655394 UER655394 UON655394 UYJ655394 VIF655394 VSB655394 WBX655394 WLT655394 WVP655394 B720930 JD720930 SZ720930 ACV720930 AMR720930 AWN720930 BGJ720930 BQF720930 CAB720930 CJX720930 CTT720930 DDP720930 DNL720930 DXH720930 EHD720930 EQZ720930 FAV720930 FKR720930 FUN720930 GEJ720930 GOF720930 GYB720930 HHX720930 HRT720930 IBP720930 ILL720930 IVH720930 JFD720930 JOZ720930 JYV720930 KIR720930 KSN720930 LCJ720930 LMF720930 LWB720930 MFX720930 MPT720930 MZP720930 NJL720930 NTH720930 ODD720930 OMZ720930 OWV720930 PGR720930 PQN720930 QAJ720930 QKF720930 QUB720930 RDX720930 RNT720930 RXP720930 SHL720930 SRH720930 TBD720930 TKZ720930 TUV720930 UER720930 UON720930 UYJ720930 VIF720930 VSB720930 WBX720930 WLT720930 WVP720930 B786466 JD786466 SZ786466 ACV786466 AMR786466 AWN786466 BGJ786466 BQF786466 CAB786466 CJX786466 CTT786466 DDP786466 DNL786466 DXH786466 EHD786466 EQZ786466 FAV786466 FKR786466 FUN786466 GEJ786466 GOF786466 GYB786466 HHX786466 HRT786466 IBP786466 ILL786466 IVH786466 JFD786466 JOZ786466 JYV786466 KIR786466 KSN786466 LCJ786466 LMF786466 LWB786466 MFX786466 MPT786466 MZP786466 NJL786466 NTH786466 ODD786466 OMZ786466 OWV786466 PGR786466 PQN786466 QAJ786466 QKF786466 QUB786466 RDX786466 RNT786466 RXP786466 SHL786466 SRH786466 TBD786466 TKZ786466 TUV786466 UER786466 UON786466 UYJ786466 VIF786466 VSB786466 WBX786466 WLT786466 WVP786466 B852002 JD852002 SZ852002 ACV852002 AMR852002 AWN852002 BGJ852002 BQF852002 CAB852002 CJX852002 CTT852002 DDP852002 DNL852002 DXH852002 EHD852002 EQZ852002 FAV852002 FKR852002 FUN852002 GEJ852002 GOF852002 GYB852002 HHX852002 HRT852002 IBP852002 ILL852002 IVH852002 JFD852002 JOZ852002 JYV852002 KIR852002 KSN852002 LCJ852002 LMF852002 LWB852002 MFX852002 MPT852002 MZP852002 NJL852002 NTH852002 ODD852002 OMZ852002 OWV852002 PGR852002 PQN852002 QAJ852002 QKF852002 QUB852002 RDX852002 RNT852002 RXP852002 SHL852002 SRH852002 TBD852002 TKZ852002 TUV852002 UER852002 UON852002 UYJ852002 VIF852002 VSB852002 WBX852002 WLT852002 WVP852002 B917538 JD917538 SZ917538 ACV917538 AMR917538 AWN917538 BGJ917538 BQF917538 CAB917538 CJX917538 CTT917538 DDP917538 DNL917538 DXH917538 EHD917538 EQZ917538 FAV917538 FKR917538 FUN917538 GEJ917538 GOF917538 GYB917538 HHX917538 HRT917538 IBP917538 ILL917538 IVH917538 JFD917538 JOZ917538 JYV917538 KIR917538 KSN917538 LCJ917538 LMF917538 LWB917538 MFX917538 MPT917538 MZP917538 NJL917538 NTH917538 ODD917538 OMZ917538 OWV917538 PGR917538 PQN917538 QAJ917538 QKF917538 QUB917538 RDX917538 RNT917538 RXP917538 SHL917538 SRH917538 TBD917538 TKZ917538 TUV917538 UER917538 UON917538 UYJ917538 VIF917538 VSB917538 WBX917538 WLT917538 WVP917538 B983074 JD983074 SZ983074 ACV983074 AMR983074 AWN983074 BGJ983074 BQF983074 CAB983074 CJX983074 CTT983074 DDP983074 DNL983074 DXH983074 EHD983074 EQZ983074 FAV983074 FKR983074 FUN983074 GEJ983074 GOF983074 GYB983074 HHX983074 HRT983074 IBP983074 ILL983074 IVH983074 JFD983074 JOZ983074 JYV983074 KIR983074 KSN983074 LCJ983074 LMF983074 LWB983074 MFX983074 MPT983074 MZP983074 NJL983074 NTH983074 ODD983074 OMZ983074 OWV983074 PGR983074 PQN983074 QAJ983074 QKF983074 QUB983074 RDX983074 RNT983074 RXP983074 SHL983074 SRH983074 TBD983074 TKZ983074 TUV983074 UER983074 UON983074 UYJ983074 VIF983074 VSB983074 WBX983074 WLT983074 WVP983074">
      <formula1>0</formula1>
      <formula2>10000</formula2>
    </dataValidation>
    <dataValidation type="textLength" errorStyle="information" allowBlank="1" showInputMessage="1" error="XLBVal:5=4.48215143268769E-02_x000d_&#10;" sqref="C65570 JE65570 TA65570 ACW65570 AMS65570 AWO65570 BGK65570 BQG65570 CAC65570 CJY65570 CTU65570 DDQ65570 DNM65570 DXI65570 EHE65570 ERA65570 FAW65570 FKS65570 FUO65570 GEK65570 GOG65570 GYC65570 HHY65570 HRU65570 IBQ65570 ILM65570 IVI65570 JFE65570 JPA65570 JYW65570 KIS65570 KSO65570 LCK65570 LMG65570 LWC65570 MFY65570 MPU65570 MZQ65570 NJM65570 NTI65570 ODE65570 ONA65570 OWW65570 PGS65570 PQO65570 QAK65570 QKG65570 QUC65570 RDY65570 RNU65570 RXQ65570 SHM65570 SRI65570 TBE65570 TLA65570 TUW65570 UES65570 UOO65570 UYK65570 VIG65570 VSC65570 WBY65570 WLU65570 WVQ65570 C131106 JE131106 TA131106 ACW131106 AMS131106 AWO131106 BGK131106 BQG131106 CAC131106 CJY131106 CTU131106 DDQ131106 DNM131106 DXI131106 EHE131106 ERA131106 FAW131106 FKS131106 FUO131106 GEK131106 GOG131106 GYC131106 HHY131106 HRU131106 IBQ131106 ILM131106 IVI131106 JFE131106 JPA131106 JYW131106 KIS131106 KSO131106 LCK131106 LMG131106 LWC131106 MFY131106 MPU131106 MZQ131106 NJM131106 NTI131106 ODE131106 ONA131106 OWW131106 PGS131106 PQO131106 QAK131106 QKG131106 QUC131106 RDY131106 RNU131106 RXQ131106 SHM131106 SRI131106 TBE131106 TLA131106 TUW131106 UES131106 UOO131106 UYK131106 VIG131106 VSC131106 WBY131106 WLU131106 WVQ131106 C196642 JE196642 TA196642 ACW196642 AMS196642 AWO196642 BGK196642 BQG196642 CAC196642 CJY196642 CTU196642 DDQ196642 DNM196642 DXI196642 EHE196642 ERA196642 FAW196642 FKS196642 FUO196642 GEK196642 GOG196642 GYC196642 HHY196642 HRU196642 IBQ196642 ILM196642 IVI196642 JFE196642 JPA196642 JYW196642 KIS196642 KSO196642 LCK196642 LMG196642 LWC196642 MFY196642 MPU196642 MZQ196642 NJM196642 NTI196642 ODE196642 ONA196642 OWW196642 PGS196642 PQO196642 QAK196642 QKG196642 QUC196642 RDY196642 RNU196642 RXQ196642 SHM196642 SRI196642 TBE196642 TLA196642 TUW196642 UES196642 UOO196642 UYK196642 VIG196642 VSC196642 WBY196642 WLU196642 WVQ196642 C262178 JE262178 TA262178 ACW262178 AMS262178 AWO262178 BGK262178 BQG262178 CAC262178 CJY262178 CTU262178 DDQ262178 DNM262178 DXI262178 EHE262178 ERA262178 FAW262178 FKS262178 FUO262178 GEK262178 GOG262178 GYC262178 HHY262178 HRU262178 IBQ262178 ILM262178 IVI262178 JFE262178 JPA262178 JYW262178 KIS262178 KSO262178 LCK262178 LMG262178 LWC262178 MFY262178 MPU262178 MZQ262178 NJM262178 NTI262178 ODE262178 ONA262178 OWW262178 PGS262178 PQO262178 QAK262178 QKG262178 QUC262178 RDY262178 RNU262178 RXQ262178 SHM262178 SRI262178 TBE262178 TLA262178 TUW262178 UES262178 UOO262178 UYK262178 VIG262178 VSC262178 WBY262178 WLU262178 WVQ262178 C327714 JE327714 TA327714 ACW327714 AMS327714 AWO327714 BGK327714 BQG327714 CAC327714 CJY327714 CTU327714 DDQ327714 DNM327714 DXI327714 EHE327714 ERA327714 FAW327714 FKS327714 FUO327714 GEK327714 GOG327714 GYC327714 HHY327714 HRU327714 IBQ327714 ILM327714 IVI327714 JFE327714 JPA327714 JYW327714 KIS327714 KSO327714 LCK327714 LMG327714 LWC327714 MFY327714 MPU327714 MZQ327714 NJM327714 NTI327714 ODE327714 ONA327714 OWW327714 PGS327714 PQO327714 QAK327714 QKG327714 QUC327714 RDY327714 RNU327714 RXQ327714 SHM327714 SRI327714 TBE327714 TLA327714 TUW327714 UES327714 UOO327714 UYK327714 VIG327714 VSC327714 WBY327714 WLU327714 WVQ327714 C393250 JE393250 TA393250 ACW393250 AMS393250 AWO393250 BGK393250 BQG393250 CAC393250 CJY393250 CTU393250 DDQ393250 DNM393250 DXI393250 EHE393250 ERA393250 FAW393250 FKS393250 FUO393250 GEK393250 GOG393250 GYC393250 HHY393250 HRU393250 IBQ393250 ILM393250 IVI393250 JFE393250 JPA393250 JYW393250 KIS393250 KSO393250 LCK393250 LMG393250 LWC393250 MFY393250 MPU393250 MZQ393250 NJM393250 NTI393250 ODE393250 ONA393250 OWW393250 PGS393250 PQO393250 QAK393250 QKG393250 QUC393250 RDY393250 RNU393250 RXQ393250 SHM393250 SRI393250 TBE393250 TLA393250 TUW393250 UES393250 UOO393250 UYK393250 VIG393250 VSC393250 WBY393250 WLU393250 WVQ393250 C458786 JE458786 TA458786 ACW458786 AMS458786 AWO458786 BGK458786 BQG458786 CAC458786 CJY458786 CTU458786 DDQ458786 DNM458786 DXI458786 EHE458786 ERA458786 FAW458786 FKS458786 FUO458786 GEK458786 GOG458786 GYC458786 HHY458786 HRU458786 IBQ458786 ILM458786 IVI458786 JFE458786 JPA458786 JYW458786 KIS458786 KSO458786 LCK458786 LMG458786 LWC458786 MFY458786 MPU458786 MZQ458786 NJM458786 NTI458786 ODE458786 ONA458786 OWW458786 PGS458786 PQO458786 QAK458786 QKG458786 QUC458786 RDY458786 RNU458786 RXQ458786 SHM458786 SRI458786 TBE458786 TLA458786 TUW458786 UES458786 UOO458786 UYK458786 VIG458786 VSC458786 WBY458786 WLU458786 WVQ458786 C524322 JE524322 TA524322 ACW524322 AMS524322 AWO524322 BGK524322 BQG524322 CAC524322 CJY524322 CTU524322 DDQ524322 DNM524322 DXI524322 EHE524322 ERA524322 FAW524322 FKS524322 FUO524322 GEK524322 GOG524322 GYC524322 HHY524322 HRU524322 IBQ524322 ILM524322 IVI524322 JFE524322 JPA524322 JYW524322 KIS524322 KSO524322 LCK524322 LMG524322 LWC524322 MFY524322 MPU524322 MZQ524322 NJM524322 NTI524322 ODE524322 ONA524322 OWW524322 PGS524322 PQO524322 QAK524322 QKG524322 QUC524322 RDY524322 RNU524322 RXQ524322 SHM524322 SRI524322 TBE524322 TLA524322 TUW524322 UES524322 UOO524322 UYK524322 VIG524322 VSC524322 WBY524322 WLU524322 WVQ524322 C589858 JE589858 TA589858 ACW589858 AMS589858 AWO589858 BGK589858 BQG589858 CAC589858 CJY589858 CTU589858 DDQ589858 DNM589858 DXI589858 EHE589858 ERA589858 FAW589858 FKS589858 FUO589858 GEK589858 GOG589858 GYC589858 HHY589858 HRU589858 IBQ589858 ILM589858 IVI589858 JFE589858 JPA589858 JYW589858 KIS589858 KSO589858 LCK589858 LMG589858 LWC589858 MFY589858 MPU589858 MZQ589858 NJM589858 NTI589858 ODE589858 ONA589858 OWW589858 PGS589858 PQO589858 QAK589858 QKG589858 QUC589858 RDY589858 RNU589858 RXQ589858 SHM589858 SRI589858 TBE589858 TLA589858 TUW589858 UES589858 UOO589858 UYK589858 VIG589858 VSC589858 WBY589858 WLU589858 WVQ589858 C655394 JE655394 TA655394 ACW655394 AMS655394 AWO655394 BGK655394 BQG655394 CAC655394 CJY655394 CTU655394 DDQ655394 DNM655394 DXI655394 EHE655394 ERA655394 FAW655394 FKS655394 FUO655394 GEK655394 GOG655394 GYC655394 HHY655394 HRU655394 IBQ655394 ILM655394 IVI655394 JFE655394 JPA655394 JYW655394 KIS655394 KSO655394 LCK655394 LMG655394 LWC655394 MFY655394 MPU655394 MZQ655394 NJM655394 NTI655394 ODE655394 ONA655394 OWW655394 PGS655394 PQO655394 QAK655394 QKG655394 QUC655394 RDY655394 RNU655394 RXQ655394 SHM655394 SRI655394 TBE655394 TLA655394 TUW655394 UES655394 UOO655394 UYK655394 VIG655394 VSC655394 WBY655394 WLU655394 WVQ655394 C720930 JE720930 TA720930 ACW720930 AMS720930 AWO720930 BGK720930 BQG720930 CAC720930 CJY720930 CTU720930 DDQ720930 DNM720930 DXI720930 EHE720930 ERA720930 FAW720930 FKS720930 FUO720930 GEK720930 GOG720930 GYC720930 HHY720930 HRU720930 IBQ720930 ILM720930 IVI720930 JFE720930 JPA720930 JYW720930 KIS720930 KSO720930 LCK720930 LMG720930 LWC720930 MFY720930 MPU720930 MZQ720930 NJM720930 NTI720930 ODE720930 ONA720930 OWW720930 PGS720930 PQO720930 QAK720930 QKG720930 QUC720930 RDY720930 RNU720930 RXQ720930 SHM720930 SRI720930 TBE720930 TLA720930 TUW720930 UES720930 UOO720930 UYK720930 VIG720930 VSC720930 WBY720930 WLU720930 WVQ720930 C786466 JE786466 TA786466 ACW786466 AMS786466 AWO786466 BGK786466 BQG786466 CAC786466 CJY786466 CTU786466 DDQ786466 DNM786466 DXI786466 EHE786466 ERA786466 FAW786466 FKS786466 FUO786466 GEK786466 GOG786466 GYC786466 HHY786466 HRU786466 IBQ786466 ILM786466 IVI786466 JFE786466 JPA786466 JYW786466 KIS786466 KSO786466 LCK786466 LMG786466 LWC786466 MFY786466 MPU786466 MZQ786466 NJM786466 NTI786466 ODE786466 ONA786466 OWW786466 PGS786466 PQO786466 QAK786466 QKG786466 QUC786466 RDY786466 RNU786466 RXQ786466 SHM786466 SRI786466 TBE786466 TLA786466 TUW786466 UES786466 UOO786466 UYK786466 VIG786466 VSC786466 WBY786466 WLU786466 WVQ786466 C852002 JE852002 TA852002 ACW852002 AMS852002 AWO852002 BGK852002 BQG852002 CAC852002 CJY852002 CTU852002 DDQ852002 DNM852002 DXI852002 EHE852002 ERA852002 FAW852002 FKS852002 FUO852002 GEK852002 GOG852002 GYC852002 HHY852002 HRU852002 IBQ852002 ILM852002 IVI852002 JFE852002 JPA852002 JYW852002 KIS852002 KSO852002 LCK852002 LMG852002 LWC852002 MFY852002 MPU852002 MZQ852002 NJM852002 NTI852002 ODE852002 ONA852002 OWW852002 PGS852002 PQO852002 QAK852002 QKG852002 QUC852002 RDY852002 RNU852002 RXQ852002 SHM852002 SRI852002 TBE852002 TLA852002 TUW852002 UES852002 UOO852002 UYK852002 VIG852002 VSC852002 WBY852002 WLU852002 WVQ852002 C917538 JE917538 TA917538 ACW917538 AMS917538 AWO917538 BGK917538 BQG917538 CAC917538 CJY917538 CTU917538 DDQ917538 DNM917538 DXI917538 EHE917538 ERA917538 FAW917538 FKS917538 FUO917538 GEK917538 GOG917538 GYC917538 HHY917538 HRU917538 IBQ917538 ILM917538 IVI917538 JFE917538 JPA917538 JYW917538 KIS917538 KSO917538 LCK917538 LMG917538 LWC917538 MFY917538 MPU917538 MZQ917538 NJM917538 NTI917538 ODE917538 ONA917538 OWW917538 PGS917538 PQO917538 QAK917538 QKG917538 QUC917538 RDY917538 RNU917538 RXQ917538 SHM917538 SRI917538 TBE917538 TLA917538 TUW917538 UES917538 UOO917538 UYK917538 VIG917538 VSC917538 WBY917538 WLU917538 WVQ917538 C983074 JE983074 TA983074 ACW983074 AMS983074 AWO983074 BGK983074 BQG983074 CAC983074 CJY983074 CTU983074 DDQ983074 DNM983074 DXI983074 EHE983074 ERA983074 FAW983074 FKS983074 FUO983074 GEK983074 GOG983074 GYC983074 HHY983074 HRU983074 IBQ983074 ILM983074 IVI983074 JFE983074 JPA983074 JYW983074 KIS983074 KSO983074 LCK983074 LMG983074 LWC983074 MFY983074 MPU983074 MZQ983074 NJM983074 NTI983074 ODE983074 ONA983074 OWW983074 PGS983074 PQO983074 QAK983074 QKG983074 QUC983074 RDY983074 RNU983074 RXQ983074 SHM983074 SRI983074 TBE983074 TLA983074 TUW983074 UES983074 UOO983074 UYK983074 VIG983074 VSC983074 WBY983074 WLU983074 WVQ983074">
      <formula1>0</formula1>
      <formula2>10000</formula2>
    </dataValidation>
    <dataValidation type="textLength" errorStyle="information" allowBlank="1" showInputMessage="1" error="XLBVal:5=16.2282608695652_x000d_&#10;" sqref="B65575 JD65575 SZ65575 ACV65575 AMR65575 AWN65575 BGJ65575 BQF65575 CAB65575 CJX65575 CTT65575 DDP65575 DNL65575 DXH65575 EHD65575 EQZ65575 FAV65575 FKR65575 FUN65575 GEJ65575 GOF65575 GYB65575 HHX65575 HRT65575 IBP65575 ILL65575 IVH65575 JFD65575 JOZ65575 JYV65575 KIR65575 KSN65575 LCJ65575 LMF65575 LWB65575 MFX65575 MPT65575 MZP65575 NJL65575 NTH65575 ODD65575 OMZ65575 OWV65575 PGR65575 PQN65575 QAJ65575 QKF65575 QUB65575 RDX65575 RNT65575 RXP65575 SHL65575 SRH65575 TBD65575 TKZ65575 TUV65575 UER65575 UON65575 UYJ65575 VIF65575 VSB65575 WBX65575 WLT65575 WVP65575 B131111 JD131111 SZ131111 ACV131111 AMR131111 AWN131111 BGJ131111 BQF131111 CAB131111 CJX131111 CTT131111 DDP131111 DNL131111 DXH131111 EHD131111 EQZ131111 FAV131111 FKR131111 FUN131111 GEJ131111 GOF131111 GYB131111 HHX131111 HRT131111 IBP131111 ILL131111 IVH131111 JFD131111 JOZ131111 JYV131111 KIR131111 KSN131111 LCJ131111 LMF131111 LWB131111 MFX131111 MPT131111 MZP131111 NJL131111 NTH131111 ODD131111 OMZ131111 OWV131111 PGR131111 PQN131111 QAJ131111 QKF131111 QUB131111 RDX131111 RNT131111 RXP131111 SHL131111 SRH131111 TBD131111 TKZ131111 TUV131111 UER131111 UON131111 UYJ131111 VIF131111 VSB131111 WBX131111 WLT131111 WVP131111 B196647 JD196647 SZ196647 ACV196647 AMR196647 AWN196647 BGJ196647 BQF196647 CAB196647 CJX196647 CTT196647 DDP196647 DNL196647 DXH196647 EHD196647 EQZ196647 FAV196647 FKR196647 FUN196647 GEJ196647 GOF196647 GYB196647 HHX196647 HRT196647 IBP196647 ILL196647 IVH196647 JFD196647 JOZ196647 JYV196647 KIR196647 KSN196647 LCJ196647 LMF196647 LWB196647 MFX196647 MPT196647 MZP196647 NJL196647 NTH196647 ODD196647 OMZ196647 OWV196647 PGR196647 PQN196647 QAJ196647 QKF196647 QUB196647 RDX196647 RNT196647 RXP196647 SHL196647 SRH196647 TBD196647 TKZ196647 TUV196647 UER196647 UON196647 UYJ196647 VIF196647 VSB196647 WBX196647 WLT196647 WVP196647 B262183 JD262183 SZ262183 ACV262183 AMR262183 AWN262183 BGJ262183 BQF262183 CAB262183 CJX262183 CTT262183 DDP262183 DNL262183 DXH262183 EHD262183 EQZ262183 FAV262183 FKR262183 FUN262183 GEJ262183 GOF262183 GYB262183 HHX262183 HRT262183 IBP262183 ILL262183 IVH262183 JFD262183 JOZ262183 JYV262183 KIR262183 KSN262183 LCJ262183 LMF262183 LWB262183 MFX262183 MPT262183 MZP262183 NJL262183 NTH262183 ODD262183 OMZ262183 OWV262183 PGR262183 PQN262183 QAJ262183 QKF262183 QUB262183 RDX262183 RNT262183 RXP262183 SHL262183 SRH262183 TBD262183 TKZ262183 TUV262183 UER262183 UON262183 UYJ262183 VIF262183 VSB262183 WBX262183 WLT262183 WVP262183 B327719 JD327719 SZ327719 ACV327719 AMR327719 AWN327719 BGJ327719 BQF327719 CAB327719 CJX327719 CTT327719 DDP327719 DNL327719 DXH327719 EHD327719 EQZ327719 FAV327719 FKR327719 FUN327719 GEJ327719 GOF327719 GYB327719 HHX327719 HRT327719 IBP327719 ILL327719 IVH327719 JFD327719 JOZ327719 JYV327719 KIR327719 KSN327719 LCJ327719 LMF327719 LWB327719 MFX327719 MPT327719 MZP327719 NJL327719 NTH327719 ODD327719 OMZ327719 OWV327719 PGR327719 PQN327719 QAJ327719 QKF327719 QUB327719 RDX327719 RNT327719 RXP327719 SHL327719 SRH327719 TBD327719 TKZ327719 TUV327719 UER327719 UON327719 UYJ327719 VIF327719 VSB327719 WBX327719 WLT327719 WVP327719 B393255 JD393255 SZ393255 ACV393255 AMR393255 AWN393255 BGJ393255 BQF393255 CAB393255 CJX393255 CTT393255 DDP393255 DNL393255 DXH393255 EHD393255 EQZ393255 FAV393255 FKR393255 FUN393255 GEJ393255 GOF393255 GYB393255 HHX393255 HRT393255 IBP393255 ILL393255 IVH393255 JFD393255 JOZ393255 JYV393255 KIR393255 KSN393255 LCJ393255 LMF393255 LWB393255 MFX393255 MPT393255 MZP393255 NJL393255 NTH393255 ODD393255 OMZ393255 OWV393255 PGR393255 PQN393255 QAJ393255 QKF393255 QUB393255 RDX393255 RNT393255 RXP393255 SHL393255 SRH393255 TBD393255 TKZ393255 TUV393255 UER393255 UON393255 UYJ393255 VIF393255 VSB393255 WBX393255 WLT393255 WVP393255 B458791 JD458791 SZ458791 ACV458791 AMR458791 AWN458791 BGJ458791 BQF458791 CAB458791 CJX458791 CTT458791 DDP458791 DNL458791 DXH458791 EHD458791 EQZ458791 FAV458791 FKR458791 FUN458791 GEJ458791 GOF458791 GYB458791 HHX458791 HRT458791 IBP458791 ILL458791 IVH458791 JFD458791 JOZ458791 JYV458791 KIR458791 KSN458791 LCJ458791 LMF458791 LWB458791 MFX458791 MPT458791 MZP458791 NJL458791 NTH458791 ODD458791 OMZ458791 OWV458791 PGR458791 PQN458791 QAJ458791 QKF458791 QUB458791 RDX458791 RNT458791 RXP458791 SHL458791 SRH458791 TBD458791 TKZ458791 TUV458791 UER458791 UON458791 UYJ458791 VIF458791 VSB458791 WBX458791 WLT458791 WVP458791 B524327 JD524327 SZ524327 ACV524327 AMR524327 AWN524327 BGJ524327 BQF524327 CAB524327 CJX524327 CTT524327 DDP524327 DNL524327 DXH524327 EHD524327 EQZ524327 FAV524327 FKR524327 FUN524327 GEJ524327 GOF524327 GYB524327 HHX524327 HRT524327 IBP524327 ILL524327 IVH524327 JFD524327 JOZ524327 JYV524327 KIR524327 KSN524327 LCJ524327 LMF524327 LWB524327 MFX524327 MPT524327 MZP524327 NJL524327 NTH524327 ODD524327 OMZ524327 OWV524327 PGR524327 PQN524327 QAJ524327 QKF524327 QUB524327 RDX524327 RNT524327 RXP524327 SHL524327 SRH524327 TBD524327 TKZ524327 TUV524327 UER524327 UON524327 UYJ524327 VIF524327 VSB524327 WBX524327 WLT524327 WVP524327 B589863 JD589863 SZ589863 ACV589863 AMR589863 AWN589863 BGJ589863 BQF589863 CAB589863 CJX589863 CTT589863 DDP589863 DNL589863 DXH589863 EHD589863 EQZ589863 FAV589863 FKR589863 FUN589863 GEJ589863 GOF589863 GYB589863 HHX589863 HRT589863 IBP589863 ILL589863 IVH589863 JFD589863 JOZ589863 JYV589863 KIR589863 KSN589863 LCJ589863 LMF589863 LWB589863 MFX589863 MPT589863 MZP589863 NJL589863 NTH589863 ODD589863 OMZ589863 OWV589863 PGR589863 PQN589863 QAJ589863 QKF589863 QUB589863 RDX589863 RNT589863 RXP589863 SHL589863 SRH589863 TBD589863 TKZ589863 TUV589863 UER589863 UON589863 UYJ589863 VIF589863 VSB589863 WBX589863 WLT589863 WVP589863 B655399 JD655399 SZ655399 ACV655399 AMR655399 AWN655399 BGJ655399 BQF655399 CAB655399 CJX655399 CTT655399 DDP655399 DNL655399 DXH655399 EHD655399 EQZ655399 FAV655399 FKR655399 FUN655399 GEJ655399 GOF655399 GYB655399 HHX655399 HRT655399 IBP655399 ILL655399 IVH655399 JFD655399 JOZ655399 JYV655399 KIR655399 KSN655399 LCJ655399 LMF655399 LWB655399 MFX655399 MPT655399 MZP655399 NJL655399 NTH655399 ODD655399 OMZ655399 OWV655399 PGR655399 PQN655399 QAJ655399 QKF655399 QUB655399 RDX655399 RNT655399 RXP655399 SHL655399 SRH655399 TBD655399 TKZ655399 TUV655399 UER655399 UON655399 UYJ655399 VIF655399 VSB655399 WBX655399 WLT655399 WVP655399 B720935 JD720935 SZ720935 ACV720935 AMR720935 AWN720935 BGJ720935 BQF720935 CAB720935 CJX720935 CTT720935 DDP720935 DNL720935 DXH720935 EHD720935 EQZ720935 FAV720935 FKR720935 FUN720935 GEJ720935 GOF720935 GYB720935 HHX720935 HRT720935 IBP720935 ILL720935 IVH720935 JFD720935 JOZ720935 JYV720935 KIR720935 KSN720935 LCJ720935 LMF720935 LWB720935 MFX720935 MPT720935 MZP720935 NJL720935 NTH720935 ODD720935 OMZ720935 OWV720935 PGR720935 PQN720935 QAJ720935 QKF720935 QUB720935 RDX720935 RNT720935 RXP720935 SHL720935 SRH720935 TBD720935 TKZ720935 TUV720935 UER720935 UON720935 UYJ720935 VIF720935 VSB720935 WBX720935 WLT720935 WVP720935 B786471 JD786471 SZ786471 ACV786471 AMR786471 AWN786471 BGJ786471 BQF786471 CAB786471 CJX786471 CTT786471 DDP786471 DNL786471 DXH786471 EHD786471 EQZ786471 FAV786471 FKR786471 FUN786471 GEJ786471 GOF786471 GYB786471 HHX786471 HRT786471 IBP786471 ILL786471 IVH786471 JFD786471 JOZ786471 JYV786471 KIR786471 KSN786471 LCJ786471 LMF786471 LWB786471 MFX786471 MPT786471 MZP786471 NJL786471 NTH786471 ODD786471 OMZ786471 OWV786471 PGR786471 PQN786471 QAJ786471 QKF786471 QUB786471 RDX786471 RNT786471 RXP786471 SHL786471 SRH786471 TBD786471 TKZ786471 TUV786471 UER786471 UON786471 UYJ786471 VIF786471 VSB786471 WBX786471 WLT786471 WVP786471 B852007 JD852007 SZ852007 ACV852007 AMR852007 AWN852007 BGJ852007 BQF852007 CAB852007 CJX852007 CTT852007 DDP852007 DNL852007 DXH852007 EHD852007 EQZ852007 FAV852007 FKR852007 FUN852007 GEJ852007 GOF852007 GYB852007 HHX852007 HRT852007 IBP852007 ILL852007 IVH852007 JFD852007 JOZ852007 JYV852007 KIR852007 KSN852007 LCJ852007 LMF852007 LWB852007 MFX852007 MPT852007 MZP852007 NJL852007 NTH852007 ODD852007 OMZ852007 OWV852007 PGR852007 PQN852007 QAJ852007 QKF852007 QUB852007 RDX852007 RNT852007 RXP852007 SHL852007 SRH852007 TBD852007 TKZ852007 TUV852007 UER852007 UON852007 UYJ852007 VIF852007 VSB852007 WBX852007 WLT852007 WVP852007 B917543 JD917543 SZ917543 ACV917543 AMR917543 AWN917543 BGJ917543 BQF917543 CAB917543 CJX917543 CTT917543 DDP917543 DNL917543 DXH917543 EHD917543 EQZ917543 FAV917543 FKR917543 FUN917543 GEJ917543 GOF917543 GYB917543 HHX917543 HRT917543 IBP917543 ILL917543 IVH917543 JFD917543 JOZ917543 JYV917543 KIR917543 KSN917543 LCJ917543 LMF917543 LWB917543 MFX917543 MPT917543 MZP917543 NJL917543 NTH917543 ODD917543 OMZ917543 OWV917543 PGR917543 PQN917543 QAJ917543 QKF917543 QUB917543 RDX917543 RNT917543 RXP917543 SHL917543 SRH917543 TBD917543 TKZ917543 TUV917543 UER917543 UON917543 UYJ917543 VIF917543 VSB917543 WBX917543 WLT917543 WVP917543 B983079 JD983079 SZ983079 ACV983079 AMR983079 AWN983079 BGJ983079 BQF983079 CAB983079 CJX983079 CTT983079 DDP983079 DNL983079 DXH983079 EHD983079 EQZ983079 FAV983079 FKR983079 FUN983079 GEJ983079 GOF983079 GYB983079 HHX983079 HRT983079 IBP983079 ILL983079 IVH983079 JFD983079 JOZ983079 JYV983079 KIR983079 KSN983079 LCJ983079 LMF983079 LWB983079 MFX983079 MPT983079 MZP983079 NJL983079 NTH983079 ODD983079 OMZ983079 OWV983079 PGR983079 PQN983079 QAJ983079 QKF983079 QUB983079 RDX983079 RNT983079 RXP983079 SHL983079 SRH983079 TBD983079 TKZ983079 TUV983079 UER983079 UON983079 UYJ983079 VIF983079 VSB983079 WBX983079 WLT983079 WVP983079">
      <formula1>0</formula1>
      <formula2>10000</formula2>
    </dataValidation>
    <dataValidation type="textLength" errorStyle="information" allowBlank="1" showInputMessage="1" error="XLBVal:5=9331.25_x000d_&#10;" sqref="B65573 JD65573 SZ65573 ACV65573 AMR65573 AWN65573 BGJ65573 BQF65573 CAB65573 CJX65573 CTT65573 DDP65573 DNL65573 DXH65573 EHD65573 EQZ65573 FAV65573 FKR65573 FUN65573 GEJ65573 GOF65573 GYB65573 HHX65573 HRT65573 IBP65573 ILL65573 IVH65573 JFD65573 JOZ65573 JYV65573 KIR65573 KSN65573 LCJ65573 LMF65573 LWB65573 MFX65573 MPT65573 MZP65573 NJL65573 NTH65573 ODD65573 OMZ65573 OWV65573 PGR65573 PQN65573 QAJ65573 QKF65573 QUB65573 RDX65573 RNT65573 RXP65573 SHL65573 SRH65573 TBD65573 TKZ65573 TUV65573 UER65573 UON65573 UYJ65573 VIF65573 VSB65573 WBX65573 WLT65573 WVP65573 B131109 JD131109 SZ131109 ACV131109 AMR131109 AWN131109 BGJ131109 BQF131109 CAB131109 CJX131109 CTT131109 DDP131109 DNL131109 DXH131109 EHD131109 EQZ131109 FAV131109 FKR131109 FUN131109 GEJ131109 GOF131109 GYB131109 HHX131109 HRT131109 IBP131109 ILL131109 IVH131109 JFD131109 JOZ131109 JYV131109 KIR131109 KSN131109 LCJ131109 LMF131109 LWB131109 MFX131109 MPT131109 MZP131109 NJL131109 NTH131109 ODD131109 OMZ131109 OWV131109 PGR131109 PQN131109 QAJ131109 QKF131109 QUB131109 RDX131109 RNT131109 RXP131109 SHL131109 SRH131109 TBD131109 TKZ131109 TUV131109 UER131109 UON131109 UYJ131109 VIF131109 VSB131109 WBX131109 WLT131109 WVP131109 B196645 JD196645 SZ196645 ACV196645 AMR196645 AWN196645 BGJ196645 BQF196645 CAB196645 CJX196645 CTT196645 DDP196645 DNL196645 DXH196645 EHD196645 EQZ196645 FAV196645 FKR196645 FUN196645 GEJ196645 GOF196645 GYB196645 HHX196645 HRT196645 IBP196645 ILL196645 IVH196645 JFD196645 JOZ196645 JYV196645 KIR196645 KSN196645 LCJ196645 LMF196645 LWB196645 MFX196645 MPT196645 MZP196645 NJL196645 NTH196645 ODD196645 OMZ196645 OWV196645 PGR196645 PQN196645 QAJ196645 QKF196645 QUB196645 RDX196645 RNT196645 RXP196645 SHL196645 SRH196645 TBD196645 TKZ196645 TUV196645 UER196645 UON196645 UYJ196645 VIF196645 VSB196645 WBX196645 WLT196645 WVP196645 B262181 JD262181 SZ262181 ACV262181 AMR262181 AWN262181 BGJ262181 BQF262181 CAB262181 CJX262181 CTT262181 DDP262181 DNL262181 DXH262181 EHD262181 EQZ262181 FAV262181 FKR262181 FUN262181 GEJ262181 GOF262181 GYB262181 HHX262181 HRT262181 IBP262181 ILL262181 IVH262181 JFD262181 JOZ262181 JYV262181 KIR262181 KSN262181 LCJ262181 LMF262181 LWB262181 MFX262181 MPT262181 MZP262181 NJL262181 NTH262181 ODD262181 OMZ262181 OWV262181 PGR262181 PQN262181 QAJ262181 QKF262181 QUB262181 RDX262181 RNT262181 RXP262181 SHL262181 SRH262181 TBD262181 TKZ262181 TUV262181 UER262181 UON262181 UYJ262181 VIF262181 VSB262181 WBX262181 WLT262181 WVP262181 B327717 JD327717 SZ327717 ACV327717 AMR327717 AWN327717 BGJ327717 BQF327717 CAB327717 CJX327717 CTT327717 DDP327717 DNL327717 DXH327717 EHD327717 EQZ327717 FAV327717 FKR327717 FUN327717 GEJ327717 GOF327717 GYB327717 HHX327717 HRT327717 IBP327717 ILL327717 IVH327717 JFD327717 JOZ327717 JYV327717 KIR327717 KSN327717 LCJ327717 LMF327717 LWB327717 MFX327717 MPT327717 MZP327717 NJL327717 NTH327717 ODD327717 OMZ327717 OWV327717 PGR327717 PQN327717 QAJ327717 QKF327717 QUB327717 RDX327717 RNT327717 RXP327717 SHL327717 SRH327717 TBD327717 TKZ327717 TUV327717 UER327717 UON327717 UYJ327717 VIF327717 VSB327717 WBX327717 WLT327717 WVP327717 B393253 JD393253 SZ393253 ACV393253 AMR393253 AWN393253 BGJ393253 BQF393253 CAB393253 CJX393253 CTT393253 DDP393253 DNL393253 DXH393253 EHD393253 EQZ393253 FAV393253 FKR393253 FUN393253 GEJ393253 GOF393253 GYB393253 HHX393253 HRT393253 IBP393253 ILL393253 IVH393253 JFD393253 JOZ393253 JYV393253 KIR393253 KSN393253 LCJ393253 LMF393253 LWB393253 MFX393253 MPT393253 MZP393253 NJL393253 NTH393253 ODD393253 OMZ393253 OWV393253 PGR393253 PQN393253 QAJ393253 QKF393253 QUB393253 RDX393253 RNT393253 RXP393253 SHL393253 SRH393253 TBD393253 TKZ393253 TUV393253 UER393253 UON393253 UYJ393253 VIF393253 VSB393253 WBX393253 WLT393253 WVP393253 B458789 JD458789 SZ458789 ACV458789 AMR458789 AWN458789 BGJ458789 BQF458789 CAB458789 CJX458789 CTT458789 DDP458789 DNL458789 DXH458789 EHD458789 EQZ458789 FAV458789 FKR458789 FUN458789 GEJ458789 GOF458789 GYB458789 HHX458789 HRT458789 IBP458789 ILL458789 IVH458789 JFD458789 JOZ458789 JYV458789 KIR458789 KSN458789 LCJ458789 LMF458789 LWB458789 MFX458789 MPT458789 MZP458789 NJL458789 NTH458789 ODD458789 OMZ458789 OWV458789 PGR458789 PQN458789 QAJ458789 QKF458789 QUB458789 RDX458789 RNT458789 RXP458789 SHL458789 SRH458789 TBD458789 TKZ458789 TUV458789 UER458789 UON458789 UYJ458789 VIF458789 VSB458789 WBX458789 WLT458789 WVP458789 B524325 JD524325 SZ524325 ACV524325 AMR524325 AWN524325 BGJ524325 BQF524325 CAB524325 CJX524325 CTT524325 DDP524325 DNL524325 DXH524325 EHD524325 EQZ524325 FAV524325 FKR524325 FUN524325 GEJ524325 GOF524325 GYB524325 HHX524325 HRT524325 IBP524325 ILL524325 IVH524325 JFD524325 JOZ524325 JYV524325 KIR524325 KSN524325 LCJ524325 LMF524325 LWB524325 MFX524325 MPT524325 MZP524325 NJL524325 NTH524325 ODD524325 OMZ524325 OWV524325 PGR524325 PQN524325 QAJ524325 QKF524325 QUB524325 RDX524325 RNT524325 RXP524325 SHL524325 SRH524325 TBD524325 TKZ524325 TUV524325 UER524325 UON524325 UYJ524325 VIF524325 VSB524325 WBX524325 WLT524325 WVP524325 B589861 JD589861 SZ589861 ACV589861 AMR589861 AWN589861 BGJ589861 BQF589861 CAB589861 CJX589861 CTT589861 DDP589861 DNL589861 DXH589861 EHD589861 EQZ589861 FAV589861 FKR589861 FUN589861 GEJ589861 GOF589861 GYB589861 HHX589861 HRT589861 IBP589861 ILL589861 IVH589861 JFD589861 JOZ589861 JYV589861 KIR589861 KSN589861 LCJ589861 LMF589861 LWB589861 MFX589861 MPT589861 MZP589861 NJL589861 NTH589861 ODD589861 OMZ589861 OWV589861 PGR589861 PQN589861 QAJ589861 QKF589861 QUB589861 RDX589861 RNT589861 RXP589861 SHL589861 SRH589861 TBD589861 TKZ589861 TUV589861 UER589861 UON589861 UYJ589861 VIF589861 VSB589861 WBX589861 WLT589861 WVP589861 B655397 JD655397 SZ655397 ACV655397 AMR655397 AWN655397 BGJ655397 BQF655397 CAB655397 CJX655397 CTT655397 DDP655397 DNL655397 DXH655397 EHD655397 EQZ655397 FAV655397 FKR655397 FUN655397 GEJ655397 GOF655397 GYB655397 HHX655397 HRT655397 IBP655397 ILL655397 IVH655397 JFD655397 JOZ655397 JYV655397 KIR655397 KSN655397 LCJ655397 LMF655397 LWB655397 MFX655397 MPT655397 MZP655397 NJL655397 NTH655397 ODD655397 OMZ655397 OWV655397 PGR655397 PQN655397 QAJ655397 QKF655397 QUB655397 RDX655397 RNT655397 RXP655397 SHL655397 SRH655397 TBD655397 TKZ655397 TUV655397 UER655397 UON655397 UYJ655397 VIF655397 VSB655397 WBX655397 WLT655397 WVP655397 B720933 JD720933 SZ720933 ACV720933 AMR720933 AWN720933 BGJ720933 BQF720933 CAB720933 CJX720933 CTT720933 DDP720933 DNL720933 DXH720933 EHD720933 EQZ720933 FAV720933 FKR720933 FUN720933 GEJ720933 GOF720933 GYB720933 HHX720933 HRT720933 IBP720933 ILL720933 IVH720933 JFD720933 JOZ720933 JYV720933 KIR720933 KSN720933 LCJ720933 LMF720933 LWB720933 MFX720933 MPT720933 MZP720933 NJL720933 NTH720933 ODD720933 OMZ720933 OWV720933 PGR720933 PQN720933 QAJ720933 QKF720933 QUB720933 RDX720933 RNT720933 RXP720933 SHL720933 SRH720933 TBD720933 TKZ720933 TUV720933 UER720933 UON720933 UYJ720933 VIF720933 VSB720933 WBX720933 WLT720933 WVP720933 B786469 JD786469 SZ786469 ACV786469 AMR786469 AWN786469 BGJ786469 BQF786469 CAB786469 CJX786469 CTT786469 DDP786469 DNL786469 DXH786469 EHD786469 EQZ786469 FAV786469 FKR786469 FUN786469 GEJ786469 GOF786469 GYB786469 HHX786469 HRT786469 IBP786469 ILL786469 IVH786469 JFD786469 JOZ786469 JYV786469 KIR786469 KSN786469 LCJ786469 LMF786469 LWB786469 MFX786469 MPT786469 MZP786469 NJL786469 NTH786469 ODD786469 OMZ786469 OWV786469 PGR786469 PQN786469 QAJ786469 QKF786469 QUB786469 RDX786469 RNT786469 RXP786469 SHL786469 SRH786469 TBD786469 TKZ786469 TUV786469 UER786469 UON786469 UYJ786469 VIF786469 VSB786469 WBX786469 WLT786469 WVP786469 B852005 JD852005 SZ852005 ACV852005 AMR852005 AWN852005 BGJ852005 BQF852005 CAB852005 CJX852005 CTT852005 DDP852005 DNL852005 DXH852005 EHD852005 EQZ852005 FAV852005 FKR852005 FUN852005 GEJ852005 GOF852005 GYB852005 HHX852005 HRT852005 IBP852005 ILL852005 IVH852005 JFD852005 JOZ852005 JYV852005 KIR852005 KSN852005 LCJ852005 LMF852005 LWB852005 MFX852005 MPT852005 MZP852005 NJL852005 NTH852005 ODD852005 OMZ852005 OWV852005 PGR852005 PQN852005 QAJ852005 QKF852005 QUB852005 RDX852005 RNT852005 RXP852005 SHL852005 SRH852005 TBD852005 TKZ852005 TUV852005 UER852005 UON852005 UYJ852005 VIF852005 VSB852005 WBX852005 WLT852005 WVP852005 B917541 JD917541 SZ917541 ACV917541 AMR917541 AWN917541 BGJ917541 BQF917541 CAB917541 CJX917541 CTT917541 DDP917541 DNL917541 DXH917541 EHD917541 EQZ917541 FAV917541 FKR917541 FUN917541 GEJ917541 GOF917541 GYB917541 HHX917541 HRT917541 IBP917541 ILL917541 IVH917541 JFD917541 JOZ917541 JYV917541 KIR917541 KSN917541 LCJ917541 LMF917541 LWB917541 MFX917541 MPT917541 MZP917541 NJL917541 NTH917541 ODD917541 OMZ917541 OWV917541 PGR917541 PQN917541 QAJ917541 QKF917541 QUB917541 RDX917541 RNT917541 RXP917541 SHL917541 SRH917541 TBD917541 TKZ917541 TUV917541 UER917541 UON917541 UYJ917541 VIF917541 VSB917541 WBX917541 WLT917541 WVP917541 B983077 JD983077 SZ983077 ACV983077 AMR983077 AWN983077 BGJ983077 BQF983077 CAB983077 CJX983077 CTT983077 DDP983077 DNL983077 DXH983077 EHD983077 EQZ983077 FAV983077 FKR983077 FUN983077 GEJ983077 GOF983077 GYB983077 HHX983077 HRT983077 IBP983077 ILL983077 IVH983077 JFD983077 JOZ983077 JYV983077 KIR983077 KSN983077 LCJ983077 LMF983077 LWB983077 MFX983077 MPT983077 MZP983077 NJL983077 NTH983077 ODD983077 OMZ983077 OWV983077 PGR983077 PQN983077 QAJ983077 QKF983077 QUB983077 RDX983077 RNT983077 RXP983077 SHL983077 SRH983077 TBD983077 TKZ983077 TUV983077 UER983077 UON983077 UYJ983077 VIF983077 VSB983077 WBX983077 WLT983077 WVP983077">
      <formula1>0</formula1>
      <formula2>10000</formula2>
    </dataValidation>
    <dataValidation type="textLength" errorStyle="information" allowBlank="1" showInputMessage="1" error="XLBVal:5=1.42859843948442E-02_x000d_&#10;" sqref="C65573 JE65573 TA65573 ACW65573 AMS65573 AWO65573 BGK65573 BQG65573 CAC65573 CJY65573 CTU65573 DDQ65573 DNM65573 DXI65573 EHE65573 ERA65573 FAW65573 FKS65573 FUO65573 GEK65573 GOG65573 GYC65573 HHY65573 HRU65573 IBQ65573 ILM65573 IVI65573 JFE65573 JPA65573 JYW65573 KIS65573 KSO65573 LCK65573 LMG65573 LWC65573 MFY65573 MPU65573 MZQ65573 NJM65573 NTI65573 ODE65573 ONA65573 OWW65573 PGS65573 PQO65573 QAK65573 QKG65573 QUC65573 RDY65573 RNU65573 RXQ65573 SHM65573 SRI65573 TBE65573 TLA65573 TUW65573 UES65573 UOO65573 UYK65573 VIG65573 VSC65573 WBY65573 WLU65573 WVQ65573 C131109 JE131109 TA131109 ACW131109 AMS131109 AWO131109 BGK131109 BQG131109 CAC131109 CJY131109 CTU131109 DDQ131109 DNM131109 DXI131109 EHE131109 ERA131109 FAW131109 FKS131109 FUO131109 GEK131109 GOG131109 GYC131109 HHY131109 HRU131109 IBQ131109 ILM131109 IVI131109 JFE131109 JPA131109 JYW131109 KIS131109 KSO131109 LCK131109 LMG131109 LWC131109 MFY131109 MPU131109 MZQ131109 NJM131109 NTI131109 ODE131109 ONA131109 OWW131109 PGS131109 PQO131109 QAK131109 QKG131109 QUC131109 RDY131109 RNU131109 RXQ131109 SHM131109 SRI131109 TBE131109 TLA131109 TUW131109 UES131109 UOO131109 UYK131109 VIG131109 VSC131109 WBY131109 WLU131109 WVQ131109 C196645 JE196645 TA196645 ACW196645 AMS196645 AWO196645 BGK196645 BQG196645 CAC196645 CJY196645 CTU196645 DDQ196645 DNM196645 DXI196645 EHE196645 ERA196645 FAW196645 FKS196645 FUO196645 GEK196645 GOG196645 GYC196645 HHY196645 HRU196645 IBQ196645 ILM196645 IVI196645 JFE196645 JPA196645 JYW196645 KIS196645 KSO196645 LCK196645 LMG196645 LWC196645 MFY196645 MPU196645 MZQ196645 NJM196645 NTI196645 ODE196645 ONA196645 OWW196645 PGS196645 PQO196645 QAK196645 QKG196645 QUC196645 RDY196645 RNU196645 RXQ196645 SHM196645 SRI196645 TBE196645 TLA196645 TUW196645 UES196645 UOO196645 UYK196645 VIG196645 VSC196645 WBY196645 WLU196645 WVQ196645 C262181 JE262181 TA262181 ACW262181 AMS262181 AWO262181 BGK262181 BQG262181 CAC262181 CJY262181 CTU262181 DDQ262181 DNM262181 DXI262181 EHE262181 ERA262181 FAW262181 FKS262181 FUO262181 GEK262181 GOG262181 GYC262181 HHY262181 HRU262181 IBQ262181 ILM262181 IVI262181 JFE262181 JPA262181 JYW262181 KIS262181 KSO262181 LCK262181 LMG262181 LWC262181 MFY262181 MPU262181 MZQ262181 NJM262181 NTI262181 ODE262181 ONA262181 OWW262181 PGS262181 PQO262181 QAK262181 QKG262181 QUC262181 RDY262181 RNU262181 RXQ262181 SHM262181 SRI262181 TBE262181 TLA262181 TUW262181 UES262181 UOO262181 UYK262181 VIG262181 VSC262181 WBY262181 WLU262181 WVQ262181 C327717 JE327717 TA327717 ACW327717 AMS327717 AWO327717 BGK327717 BQG327717 CAC327717 CJY327717 CTU327717 DDQ327717 DNM327717 DXI327717 EHE327717 ERA327717 FAW327717 FKS327717 FUO327717 GEK327717 GOG327717 GYC327717 HHY327717 HRU327717 IBQ327717 ILM327717 IVI327717 JFE327717 JPA327717 JYW327717 KIS327717 KSO327717 LCK327717 LMG327717 LWC327717 MFY327717 MPU327717 MZQ327717 NJM327717 NTI327717 ODE327717 ONA327717 OWW327717 PGS327717 PQO327717 QAK327717 QKG327717 QUC327717 RDY327717 RNU327717 RXQ327717 SHM327717 SRI327717 TBE327717 TLA327717 TUW327717 UES327717 UOO327717 UYK327717 VIG327717 VSC327717 WBY327717 WLU327717 WVQ327717 C393253 JE393253 TA393253 ACW393253 AMS393253 AWO393253 BGK393253 BQG393253 CAC393253 CJY393253 CTU393253 DDQ393253 DNM393253 DXI393253 EHE393253 ERA393253 FAW393253 FKS393253 FUO393253 GEK393253 GOG393253 GYC393253 HHY393253 HRU393253 IBQ393253 ILM393253 IVI393253 JFE393253 JPA393253 JYW393253 KIS393253 KSO393253 LCK393253 LMG393253 LWC393253 MFY393253 MPU393253 MZQ393253 NJM393253 NTI393253 ODE393253 ONA393253 OWW393253 PGS393253 PQO393253 QAK393253 QKG393253 QUC393253 RDY393253 RNU393253 RXQ393253 SHM393253 SRI393253 TBE393253 TLA393253 TUW393253 UES393253 UOO393253 UYK393253 VIG393253 VSC393253 WBY393253 WLU393253 WVQ393253 C458789 JE458789 TA458789 ACW458789 AMS458789 AWO458789 BGK458789 BQG458789 CAC458789 CJY458789 CTU458789 DDQ458789 DNM458789 DXI458789 EHE458789 ERA458789 FAW458789 FKS458789 FUO458789 GEK458789 GOG458789 GYC458789 HHY458789 HRU458789 IBQ458789 ILM458789 IVI458789 JFE458789 JPA458789 JYW458789 KIS458789 KSO458789 LCK458789 LMG458789 LWC458789 MFY458789 MPU458789 MZQ458789 NJM458789 NTI458789 ODE458789 ONA458789 OWW458789 PGS458789 PQO458789 QAK458789 QKG458789 QUC458789 RDY458789 RNU458789 RXQ458789 SHM458789 SRI458789 TBE458789 TLA458789 TUW458789 UES458789 UOO458789 UYK458789 VIG458789 VSC458789 WBY458789 WLU458789 WVQ458789 C524325 JE524325 TA524325 ACW524325 AMS524325 AWO524325 BGK524325 BQG524325 CAC524325 CJY524325 CTU524325 DDQ524325 DNM524325 DXI524325 EHE524325 ERA524325 FAW524325 FKS524325 FUO524325 GEK524325 GOG524325 GYC524325 HHY524325 HRU524325 IBQ524325 ILM524325 IVI524325 JFE524325 JPA524325 JYW524325 KIS524325 KSO524325 LCK524325 LMG524325 LWC524325 MFY524325 MPU524325 MZQ524325 NJM524325 NTI524325 ODE524325 ONA524325 OWW524325 PGS524325 PQO524325 QAK524325 QKG524325 QUC524325 RDY524325 RNU524325 RXQ524325 SHM524325 SRI524325 TBE524325 TLA524325 TUW524325 UES524325 UOO524325 UYK524325 VIG524325 VSC524325 WBY524325 WLU524325 WVQ524325 C589861 JE589861 TA589861 ACW589861 AMS589861 AWO589861 BGK589861 BQG589861 CAC589861 CJY589861 CTU589861 DDQ589861 DNM589861 DXI589861 EHE589861 ERA589861 FAW589861 FKS589861 FUO589861 GEK589861 GOG589861 GYC589861 HHY589861 HRU589861 IBQ589861 ILM589861 IVI589861 JFE589861 JPA589861 JYW589861 KIS589861 KSO589861 LCK589861 LMG589861 LWC589861 MFY589861 MPU589861 MZQ589861 NJM589861 NTI589861 ODE589861 ONA589861 OWW589861 PGS589861 PQO589861 QAK589861 QKG589861 QUC589861 RDY589861 RNU589861 RXQ589861 SHM589861 SRI589861 TBE589861 TLA589861 TUW589861 UES589861 UOO589861 UYK589861 VIG589861 VSC589861 WBY589861 WLU589861 WVQ589861 C655397 JE655397 TA655397 ACW655397 AMS655397 AWO655397 BGK655397 BQG655397 CAC655397 CJY655397 CTU655397 DDQ655397 DNM655397 DXI655397 EHE655397 ERA655397 FAW655397 FKS655397 FUO655397 GEK655397 GOG655397 GYC655397 HHY655397 HRU655397 IBQ655397 ILM655397 IVI655397 JFE655397 JPA655397 JYW655397 KIS655397 KSO655397 LCK655397 LMG655397 LWC655397 MFY655397 MPU655397 MZQ655397 NJM655397 NTI655397 ODE655397 ONA655397 OWW655397 PGS655397 PQO655397 QAK655397 QKG655397 QUC655397 RDY655397 RNU655397 RXQ655397 SHM655397 SRI655397 TBE655397 TLA655397 TUW655397 UES655397 UOO655397 UYK655397 VIG655397 VSC655397 WBY655397 WLU655397 WVQ655397 C720933 JE720933 TA720933 ACW720933 AMS720933 AWO720933 BGK720933 BQG720933 CAC720933 CJY720933 CTU720933 DDQ720933 DNM720933 DXI720933 EHE720933 ERA720933 FAW720933 FKS720933 FUO720933 GEK720933 GOG720933 GYC720933 HHY720933 HRU720933 IBQ720933 ILM720933 IVI720933 JFE720933 JPA720933 JYW720933 KIS720933 KSO720933 LCK720933 LMG720933 LWC720933 MFY720933 MPU720933 MZQ720933 NJM720933 NTI720933 ODE720933 ONA720933 OWW720933 PGS720933 PQO720933 QAK720933 QKG720933 QUC720933 RDY720933 RNU720933 RXQ720933 SHM720933 SRI720933 TBE720933 TLA720933 TUW720933 UES720933 UOO720933 UYK720933 VIG720933 VSC720933 WBY720933 WLU720933 WVQ720933 C786469 JE786469 TA786469 ACW786469 AMS786469 AWO786469 BGK786469 BQG786469 CAC786469 CJY786469 CTU786469 DDQ786469 DNM786469 DXI786469 EHE786469 ERA786469 FAW786469 FKS786469 FUO786469 GEK786469 GOG786469 GYC786469 HHY786469 HRU786469 IBQ786469 ILM786469 IVI786469 JFE786469 JPA786469 JYW786469 KIS786469 KSO786469 LCK786469 LMG786469 LWC786469 MFY786469 MPU786469 MZQ786469 NJM786469 NTI786469 ODE786469 ONA786469 OWW786469 PGS786469 PQO786469 QAK786469 QKG786469 QUC786469 RDY786469 RNU786469 RXQ786469 SHM786469 SRI786469 TBE786469 TLA786469 TUW786469 UES786469 UOO786469 UYK786469 VIG786469 VSC786469 WBY786469 WLU786469 WVQ786469 C852005 JE852005 TA852005 ACW852005 AMS852005 AWO852005 BGK852005 BQG852005 CAC852005 CJY852005 CTU852005 DDQ852005 DNM852005 DXI852005 EHE852005 ERA852005 FAW852005 FKS852005 FUO852005 GEK852005 GOG852005 GYC852005 HHY852005 HRU852005 IBQ852005 ILM852005 IVI852005 JFE852005 JPA852005 JYW852005 KIS852005 KSO852005 LCK852005 LMG852005 LWC852005 MFY852005 MPU852005 MZQ852005 NJM852005 NTI852005 ODE852005 ONA852005 OWW852005 PGS852005 PQO852005 QAK852005 QKG852005 QUC852005 RDY852005 RNU852005 RXQ852005 SHM852005 SRI852005 TBE852005 TLA852005 TUW852005 UES852005 UOO852005 UYK852005 VIG852005 VSC852005 WBY852005 WLU852005 WVQ852005 C917541 JE917541 TA917541 ACW917541 AMS917541 AWO917541 BGK917541 BQG917541 CAC917541 CJY917541 CTU917541 DDQ917541 DNM917541 DXI917541 EHE917541 ERA917541 FAW917541 FKS917541 FUO917541 GEK917541 GOG917541 GYC917541 HHY917541 HRU917541 IBQ917541 ILM917541 IVI917541 JFE917541 JPA917541 JYW917541 KIS917541 KSO917541 LCK917541 LMG917541 LWC917541 MFY917541 MPU917541 MZQ917541 NJM917541 NTI917541 ODE917541 ONA917541 OWW917541 PGS917541 PQO917541 QAK917541 QKG917541 QUC917541 RDY917541 RNU917541 RXQ917541 SHM917541 SRI917541 TBE917541 TLA917541 TUW917541 UES917541 UOO917541 UYK917541 VIG917541 VSC917541 WBY917541 WLU917541 WVQ917541 C983077 JE983077 TA983077 ACW983077 AMS983077 AWO983077 BGK983077 BQG983077 CAC983077 CJY983077 CTU983077 DDQ983077 DNM983077 DXI983077 EHE983077 ERA983077 FAW983077 FKS983077 FUO983077 GEK983077 GOG983077 GYC983077 HHY983077 HRU983077 IBQ983077 ILM983077 IVI983077 JFE983077 JPA983077 JYW983077 KIS983077 KSO983077 LCK983077 LMG983077 LWC983077 MFY983077 MPU983077 MZQ983077 NJM983077 NTI983077 ODE983077 ONA983077 OWW983077 PGS983077 PQO983077 QAK983077 QKG983077 QUC983077 RDY983077 RNU983077 RXQ983077 SHM983077 SRI983077 TBE983077 TLA983077 TUW983077 UES983077 UOO983077 UYK983077 VIG983077 VSC983077 WBY983077 WLU983077 WVQ983077">
      <formula1>0</formula1>
      <formula2>10000</formula2>
    </dataValidation>
    <dataValidation type="textLength" errorStyle="information" allowBlank="1" showInputMessage="1" error="XLBVal:5=575_x000d_&#10;" sqref="B65574 JD65574 SZ65574 ACV65574 AMR65574 AWN65574 BGJ65574 BQF65574 CAB65574 CJX65574 CTT65574 DDP65574 DNL65574 DXH65574 EHD65574 EQZ65574 FAV65574 FKR65574 FUN65574 GEJ65574 GOF65574 GYB65574 HHX65574 HRT65574 IBP65574 ILL65574 IVH65574 JFD65574 JOZ65574 JYV65574 KIR65574 KSN65574 LCJ65574 LMF65574 LWB65574 MFX65574 MPT65574 MZP65574 NJL65574 NTH65574 ODD65574 OMZ65574 OWV65574 PGR65574 PQN65574 QAJ65574 QKF65574 QUB65574 RDX65574 RNT65574 RXP65574 SHL65574 SRH65574 TBD65574 TKZ65574 TUV65574 UER65574 UON65574 UYJ65574 VIF65574 VSB65574 WBX65574 WLT65574 WVP65574 B131110 JD131110 SZ131110 ACV131110 AMR131110 AWN131110 BGJ131110 BQF131110 CAB131110 CJX131110 CTT131110 DDP131110 DNL131110 DXH131110 EHD131110 EQZ131110 FAV131110 FKR131110 FUN131110 GEJ131110 GOF131110 GYB131110 HHX131110 HRT131110 IBP131110 ILL131110 IVH131110 JFD131110 JOZ131110 JYV131110 KIR131110 KSN131110 LCJ131110 LMF131110 LWB131110 MFX131110 MPT131110 MZP131110 NJL131110 NTH131110 ODD131110 OMZ131110 OWV131110 PGR131110 PQN131110 QAJ131110 QKF131110 QUB131110 RDX131110 RNT131110 RXP131110 SHL131110 SRH131110 TBD131110 TKZ131110 TUV131110 UER131110 UON131110 UYJ131110 VIF131110 VSB131110 WBX131110 WLT131110 WVP131110 B196646 JD196646 SZ196646 ACV196646 AMR196646 AWN196646 BGJ196646 BQF196646 CAB196646 CJX196646 CTT196646 DDP196646 DNL196646 DXH196646 EHD196646 EQZ196646 FAV196646 FKR196646 FUN196646 GEJ196646 GOF196646 GYB196646 HHX196646 HRT196646 IBP196646 ILL196646 IVH196646 JFD196646 JOZ196646 JYV196646 KIR196646 KSN196646 LCJ196646 LMF196646 LWB196646 MFX196646 MPT196646 MZP196646 NJL196646 NTH196646 ODD196646 OMZ196646 OWV196646 PGR196646 PQN196646 QAJ196646 QKF196646 QUB196646 RDX196646 RNT196646 RXP196646 SHL196646 SRH196646 TBD196646 TKZ196646 TUV196646 UER196646 UON196646 UYJ196646 VIF196646 VSB196646 WBX196646 WLT196646 WVP196646 B262182 JD262182 SZ262182 ACV262182 AMR262182 AWN262182 BGJ262182 BQF262182 CAB262182 CJX262182 CTT262182 DDP262182 DNL262182 DXH262182 EHD262182 EQZ262182 FAV262182 FKR262182 FUN262182 GEJ262182 GOF262182 GYB262182 HHX262182 HRT262182 IBP262182 ILL262182 IVH262182 JFD262182 JOZ262182 JYV262182 KIR262182 KSN262182 LCJ262182 LMF262182 LWB262182 MFX262182 MPT262182 MZP262182 NJL262182 NTH262182 ODD262182 OMZ262182 OWV262182 PGR262182 PQN262182 QAJ262182 QKF262182 QUB262182 RDX262182 RNT262182 RXP262182 SHL262182 SRH262182 TBD262182 TKZ262182 TUV262182 UER262182 UON262182 UYJ262182 VIF262182 VSB262182 WBX262182 WLT262182 WVP262182 B327718 JD327718 SZ327718 ACV327718 AMR327718 AWN327718 BGJ327718 BQF327718 CAB327718 CJX327718 CTT327718 DDP327718 DNL327718 DXH327718 EHD327718 EQZ327718 FAV327718 FKR327718 FUN327718 GEJ327718 GOF327718 GYB327718 HHX327718 HRT327718 IBP327718 ILL327718 IVH327718 JFD327718 JOZ327718 JYV327718 KIR327718 KSN327718 LCJ327718 LMF327718 LWB327718 MFX327718 MPT327718 MZP327718 NJL327718 NTH327718 ODD327718 OMZ327718 OWV327718 PGR327718 PQN327718 QAJ327718 QKF327718 QUB327718 RDX327718 RNT327718 RXP327718 SHL327718 SRH327718 TBD327718 TKZ327718 TUV327718 UER327718 UON327718 UYJ327718 VIF327718 VSB327718 WBX327718 WLT327718 WVP327718 B393254 JD393254 SZ393254 ACV393254 AMR393254 AWN393254 BGJ393254 BQF393254 CAB393254 CJX393254 CTT393254 DDP393254 DNL393254 DXH393254 EHD393254 EQZ393254 FAV393254 FKR393254 FUN393254 GEJ393254 GOF393254 GYB393254 HHX393254 HRT393254 IBP393254 ILL393254 IVH393254 JFD393254 JOZ393254 JYV393254 KIR393254 KSN393254 LCJ393254 LMF393254 LWB393254 MFX393254 MPT393254 MZP393254 NJL393254 NTH393254 ODD393254 OMZ393254 OWV393254 PGR393254 PQN393254 QAJ393254 QKF393254 QUB393254 RDX393254 RNT393254 RXP393254 SHL393254 SRH393254 TBD393254 TKZ393254 TUV393254 UER393254 UON393254 UYJ393254 VIF393254 VSB393254 WBX393254 WLT393254 WVP393254 B458790 JD458790 SZ458790 ACV458790 AMR458790 AWN458790 BGJ458790 BQF458790 CAB458790 CJX458790 CTT458790 DDP458790 DNL458790 DXH458790 EHD458790 EQZ458790 FAV458790 FKR458790 FUN458790 GEJ458790 GOF458790 GYB458790 HHX458790 HRT458790 IBP458790 ILL458790 IVH458790 JFD458790 JOZ458790 JYV458790 KIR458790 KSN458790 LCJ458790 LMF458790 LWB458790 MFX458790 MPT458790 MZP458790 NJL458790 NTH458790 ODD458790 OMZ458790 OWV458790 PGR458790 PQN458790 QAJ458790 QKF458790 QUB458790 RDX458790 RNT458790 RXP458790 SHL458790 SRH458790 TBD458790 TKZ458790 TUV458790 UER458790 UON458790 UYJ458790 VIF458790 VSB458790 WBX458790 WLT458790 WVP458790 B524326 JD524326 SZ524326 ACV524326 AMR524326 AWN524326 BGJ524326 BQF524326 CAB524326 CJX524326 CTT524326 DDP524326 DNL524326 DXH524326 EHD524326 EQZ524326 FAV524326 FKR524326 FUN524326 GEJ524326 GOF524326 GYB524326 HHX524326 HRT524326 IBP524326 ILL524326 IVH524326 JFD524326 JOZ524326 JYV524326 KIR524326 KSN524326 LCJ524326 LMF524326 LWB524326 MFX524326 MPT524326 MZP524326 NJL524326 NTH524326 ODD524326 OMZ524326 OWV524326 PGR524326 PQN524326 QAJ524326 QKF524326 QUB524326 RDX524326 RNT524326 RXP524326 SHL524326 SRH524326 TBD524326 TKZ524326 TUV524326 UER524326 UON524326 UYJ524326 VIF524326 VSB524326 WBX524326 WLT524326 WVP524326 B589862 JD589862 SZ589862 ACV589862 AMR589862 AWN589862 BGJ589862 BQF589862 CAB589862 CJX589862 CTT589862 DDP589862 DNL589862 DXH589862 EHD589862 EQZ589862 FAV589862 FKR589862 FUN589862 GEJ589862 GOF589862 GYB589862 HHX589862 HRT589862 IBP589862 ILL589862 IVH589862 JFD589862 JOZ589862 JYV589862 KIR589862 KSN589862 LCJ589862 LMF589862 LWB589862 MFX589862 MPT589862 MZP589862 NJL589862 NTH589862 ODD589862 OMZ589862 OWV589862 PGR589862 PQN589862 QAJ589862 QKF589862 QUB589862 RDX589862 RNT589862 RXP589862 SHL589862 SRH589862 TBD589862 TKZ589862 TUV589862 UER589862 UON589862 UYJ589862 VIF589862 VSB589862 WBX589862 WLT589862 WVP589862 B655398 JD655398 SZ655398 ACV655398 AMR655398 AWN655398 BGJ655398 BQF655398 CAB655398 CJX655398 CTT655398 DDP655398 DNL655398 DXH655398 EHD655398 EQZ655398 FAV655398 FKR655398 FUN655398 GEJ655398 GOF655398 GYB655398 HHX655398 HRT655398 IBP655398 ILL655398 IVH655398 JFD655398 JOZ655398 JYV655398 KIR655398 KSN655398 LCJ655398 LMF655398 LWB655398 MFX655398 MPT655398 MZP655398 NJL655398 NTH655398 ODD655398 OMZ655398 OWV655398 PGR655398 PQN655398 QAJ655398 QKF655398 QUB655398 RDX655398 RNT655398 RXP655398 SHL655398 SRH655398 TBD655398 TKZ655398 TUV655398 UER655398 UON655398 UYJ655398 VIF655398 VSB655398 WBX655398 WLT655398 WVP655398 B720934 JD720934 SZ720934 ACV720934 AMR720934 AWN720934 BGJ720934 BQF720934 CAB720934 CJX720934 CTT720934 DDP720934 DNL720934 DXH720934 EHD720934 EQZ720934 FAV720934 FKR720934 FUN720934 GEJ720934 GOF720934 GYB720934 HHX720934 HRT720934 IBP720934 ILL720934 IVH720934 JFD720934 JOZ720934 JYV720934 KIR720934 KSN720934 LCJ720934 LMF720934 LWB720934 MFX720934 MPT720934 MZP720934 NJL720934 NTH720934 ODD720934 OMZ720934 OWV720934 PGR720934 PQN720934 QAJ720934 QKF720934 QUB720934 RDX720934 RNT720934 RXP720934 SHL720934 SRH720934 TBD720934 TKZ720934 TUV720934 UER720934 UON720934 UYJ720934 VIF720934 VSB720934 WBX720934 WLT720934 WVP720934 B786470 JD786470 SZ786470 ACV786470 AMR786470 AWN786470 BGJ786470 BQF786470 CAB786470 CJX786470 CTT786470 DDP786470 DNL786470 DXH786470 EHD786470 EQZ786470 FAV786470 FKR786470 FUN786470 GEJ786470 GOF786470 GYB786470 HHX786470 HRT786470 IBP786470 ILL786470 IVH786470 JFD786470 JOZ786470 JYV786470 KIR786470 KSN786470 LCJ786470 LMF786470 LWB786470 MFX786470 MPT786470 MZP786470 NJL786470 NTH786470 ODD786470 OMZ786470 OWV786470 PGR786470 PQN786470 QAJ786470 QKF786470 QUB786470 RDX786470 RNT786470 RXP786470 SHL786470 SRH786470 TBD786470 TKZ786470 TUV786470 UER786470 UON786470 UYJ786470 VIF786470 VSB786470 WBX786470 WLT786470 WVP786470 B852006 JD852006 SZ852006 ACV852006 AMR852006 AWN852006 BGJ852006 BQF852006 CAB852006 CJX852006 CTT852006 DDP852006 DNL852006 DXH852006 EHD852006 EQZ852006 FAV852006 FKR852006 FUN852006 GEJ852006 GOF852006 GYB852006 HHX852006 HRT852006 IBP852006 ILL852006 IVH852006 JFD852006 JOZ852006 JYV852006 KIR852006 KSN852006 LCJ852006 LMF852006 LWB852006 MFX852006 MPT852006 MZP852006 NJL852006 NTH852006 ODD852006 OMZ852006 OWV852006 PGR852006 PQN852006 QAJ852006 QKF852006 QUB852006 RDX852006 RNT852006 RXP852006 SHL852006 SRH852006 TBD852006 TKZ852006 TUV852006 UER852006 UON852006 UYJ852006 VIF852006 VSB852006 WBX852006 WLT852006 WVP852006 B917542 JD917542 SZ917542 ACV917542 AMR917542 AWN917542 BGJ917542 BQF917542 CAB917542 CJX917542 CTT917542 DDP917542 DNL917542 DXH917542 EHD917542 EQZ917542 FAV917542 FKR917542 FUN917542 GEJ917542 GOF917542 GYB917542 HHX917542 HRT917542 IBP917542 ILL917542 IVH917542 JFD917542 JOZ917542 JYV917542 KIR917542 KSN917542 LCJ917542 LMF917542 LWB917542 MFX917542 MPT917542 MZP917542 NJL917542 NTH917542 ODD917542 OMZ917542 OWV917542 PGR917542 PQN917542 QAJ917542 QKF917542 QUB917542 RDX917542 RNT917542 RXP917542 SHL917542 SRH917542 TBD917542 TKZ917542 TUV917542 UER917542 UON917542 UYJ917542 VIF917542 VSB917542 WBX917542 WLT917542 WVP917542 B983078 JD983078 SZ983078 ACV983078 AMR983078 AWN983078 BGJ983078 BQF983078 CAB983078 CJX983078 CTT983078 DDP983078 DNL983078 DXH983078 EHD983078 EQZ983078 FAV983078 FKR983078 FUN983078 GEJ983078 GOF983078 GYB983078 HHX983078 HRT983078 IBP983078 ILL983078 IVH983078 JFD983078 JOZ983078 JYV983078 KIR983078 KSN983078 LCJ983078 LMF983078 LWB983078 MFX983078 MPT983078 MZP983078 NJL983078 NTH983078 ODD983078 OMZ983078 OWV983078 PGR983078 PQN983078 QAJ983078 QKF983078 QUB983078 RDX983078 RNT983078 RXP983078 SHL983078 SRH983078 TBD983078 TKZ983078 TUV983078 UER983078 UON983078 UYJ983078 VIF983078 VSB983078 WBX983078 WLT983078 WVP983078">
      <formula1>0</formula1>
      <formula2>10000</formula2>
    </dataValidation>
    <dataValidation type="textLength" errorStyle="information" allowBlank="1" showInputMessage="1" error="XLBVal:5=1.84088362413959E-02_x000d_&#10;" sqref="C65574 JE65574 TA65574 ACW65574 AMS65574 AWO65574 BGK65574 BQG65574 CAC65574 CJY65574 CTU65574 DDQ65574 DNM65574 DXI65574 EHE65574 ERA65574 FAW65574 FKS65574 FUO65574 GEK65574 GOG65574 GYC65574 HHY65574 HRU65574 IBQ65574 ILM65574 IVI65574 JFE65574 JPA65574 JYW65574 KIS65574 KSO65574 LCK65574 LMG65574 LWC65574 MFY65574 MPU65574 MZQ65574 NJM65574 NTI65574 ODE65574 ONA65574 OWW65574 PGS65574 PQO65574 QAK65574 QKG65574 QUC65574 RDY65574 RNU65574 RXQ65574 SHM65574 SRI65574 TBE65574 TLA65574 TUW65574 UES65574 UOO65574 UYK65574 VIG65574 VSC65574 WBY65574 WLU65574 WVQ65574 C131110 JE131110 TA131110 ACW131110 AMS131110 AWO131110 BGK131110 BQG131110 CAC131110 CJY131110 CTU131110 DDQ131110 DNM131110 DXI131110 EHE131110 ERA131110 FAW131110 FKS131110 FUO131110 GEK131110 GOG131110 GYC131110 HHY131110 HRU131110 IBQ131110 ILM131110 IVI131110 JFE131110 JPA131110 JYW131110 KIS131110 KSO131110 LCK131110 LMG131110 LWC131110 MFY131110 MPU131110 MZQ131110 NJM131110 NTI131110 ODE131110 ONA131110 OWW131110 PGS131110 PQO131110 QAK131110 QKG131110 QUC131110 RDY131110 RNU131110 RXQ131110 SHM131110 SRI131110 TBE131110 TLA131110 TUW131110 UES131110 UOO131110 UYK131110 VIG131110 VSC131110 WBY131110 WLU131110 WVQ131110 C196646 JE196646 TA196646 ACW196646 AMS196646 AWO196646 BGK196646 BQG196646 CAC196646 CJY196646 CTU196646 DDQ196646 DNM196646 DXI196646 EHE196646 ERA196646 FAW196646 FKS196646 FUO196646 GEK196646 GOG196646 GYC196646 HHY196646 HRU196646 IBQ196646 ILM196646 IVI196646 JFE196646 JPA196646 JYW196646 KIS196646 KSO196646 LCK196646 LMG196646 LWC196646 MFY196646 MPU196646 MZQ196646 NJM196646 NTI196646 ODE196646 ONA196646 OWW196646 PGS196646 PQO196646 QAK196646 QKG196646 QUC196646 RDY196646 RNU196646 RXQ196646 SHM196646 SRI196646 TBE196646 TLA196646 TUW196646 UES196646 UOO196646 UYK196646 VIG196646 VSC196646 WBY196646 WLU196646 WVQ196646 C262182 JE262182 TA262182 ACW262182 AMS262182 AWO262182 BGK262182 BQG262182 CAC262182 CJY262182 CTU262182 DDQ262182 DNM262182 DXI262182 EHE262182 ERA262182 FAW262182 FKS262182 FUO262182 GEK262182 GOG262182 GYC262182 HHY262182 HRU262182 IBQ262182 ILM262182 IVI262182 JFE262182 JPA262182 JYW262182 KIS262182 KSO262182 LCK262182 LMG262182 LWC262182 MFY262182 MPU262182 MZQ262182 NJM262182 NTI262182 ODE262182 ONA262182 OWW262182 PGS262182 PQO262182 QAK262182 QKG262182 QUC262182 RDY262182 RNU262182 RXQ262182 SHM262182 SRI262182 TBE262182 TLA262182 TUW262182 UES262182 UOO262182 UYK262182 VIG262182 VSC262182 WBY262182 WLU262182 WVQ262182 C327718 JE327718 TA327718 ACW327718 AMS327718 AWO327718 BGK327718 BQG327718 CAC327718 CJY327718 CTU327718 DDQ327718 DNM327718 DXI327718 EHE327718 ERA327718 FAW327718 FKS327718 FUO327718 GEK327718 GOG327718 GYC327718 HHY327718 HRU327718 IBQ327718 ILM327718 IVI327718 JFE327718 JPA327718 JYW327718 KIS327718 KSO327718 LCK327718 LMG327718 LWC327718 MFY327718 MPU327718 MZQ327718 NJM327718 NTI327718 ODE327718 ONA327718 OWW327718 PGS327718 PQO327718 QAK327718 QKG327718 QUC327718 RDY327718 RNU327718 RXQ327718 SHM327718 SRI327718 TBE327718 TLA327718 TUW327718 UES327718 UOO327718 UYK327718 VIG327718 VSC327718 WBY327718 WLU327718 WVQ327718 C393254 JE393254 TA393254 ACW393254 AMS393254 AWO393254 BGK393254 BQG393254 CAC393254 CJY393254 CTU393254 DDQ393254 DNM393254 DXI393254 EHE393254 ERA393254 FAW393254 FKS393254 FUO393254 GEK393254 GOG393254 GYC393254 HHY393254 HRU393254 IBQ393254 ILM393254 IVI393254 JFE393254 JPA393254 JYW393254 KIS393254 KSO393254 LCK393254 LMG393254 LWC393254 MFY393254 MPU393254 MZQ393254 NJM393254 NTI393254 ODE393254 ONA393254 OWW393254 PGS393254 PQO393254 QAK393254 QKG393254 QUC393254 RDY393254 RNU393254 RXQ393254 SHM393254 SRI393254 TBE393254 TLA393254 TUW393254 UES393254 UOO393254 UYK393254 VIG393254 VSC393254 WBY393254 WLU393254 WVQ393254 C458790 JE458790 TA458790 ACW458790 AMS458790 AWO458790 BGK458790 BQG458790 CAC458790 CJY458790 CTU458790 DDQ458790 DNM458790 DXI458790 EHE458790 ERA458790 FAW458790 FKS458790 FUO458790 GEK458790 GOG458790 GYC458790 HHY458790 HRU458790 IBQ458790 ILM458790 IVI458790 JFE458790 JPA458790 JYW458790 KIS458790 KSO458790 LCK458790 LMG458790 LWC458790 MFY458790 MPU458790 MZQ458790 NJM458790 NTI458790 ODE458790 ONA458790 OWW458790 PGS458790 PQO458790 QAK458790 QKG458790 QUC458790 RDY458790 RNU458790 RXQ458790 SHM458790 SRI458790 TBE458790 TLA458790 TUW458790 UES458790 UOO458790 UYK458790 VIG458790 VSC458790 WBY458790 WLU458790 WVQ458790 C524326 JE524326 TA524326 ACW524326 AMS524326 AWO524326 BGK524326 BQG524326 CAC524326 CJY524326 CTU524326 DDQ524326 DNM524326 DXI524326 EHE524326 ERA524326 FAW524326 FKS524326 FUO524326 GEK524326 GOG524326 GYC524326 HHY524326 HRU524326 IBQ524326 ILM524326 IVI524326 JFE524326 JPA524326 JYW524326 KIS524326 KSO524326 LCK524326 LMG524326 LWC524326 MFY524326 MPU524326 MZQ524326 NJM524326 NTI524326 ODE524326 ONA524326 OWW524326 PGS524326 PQO524326 QAK524326 QKG524326 QUC524326 RDY524326 RNU524326 RXQ524326 SHM524326 SRI524326 TBE524326 TLA524326 TUW524326 UES524326 UOO524326 UYK524326 VIG524326 VSC524326 WBY524326 WLU524326 WVQ524326 C589862 JE589862 TA589862 ACW589862 AMS589862 AWO589862 BGK589862 BQG589862 CAC589862 CJY589862 CTU589862 DDQ589862 DNM589862 DXI589862 EHE589862 ERA589862 FAW589862 FKS589862 FUO589862 GEK589862 GOG589862 GYC589862 HHY589862 HRU589862 IBQ589862 ILM589862 IVI589862 JFE589862 JPA589862 JYW589862 KIS589862 KSO589862 LCK589862 LMG589862 LWC589862 MFY589862 MPU589862 MZQ589862 NJM589862 NTI589862 ODE589862 ONA589862 OWW589862 PGS589862 PQO589862 QAK589862 QKG589862 QUC589862 RDY589862 RNU589862 RXQ589862 SHM589862 SRI589862 TBE589862 TLA589862 TUW589862 UES589862 UOO589862 UYK589862 VIG589862 VSC589862 WBY589862 WLU589862 WVQ589862 C655398 JE655398 TA655398 ACW655398 AMS655398 AWO655398 BGK655398 BQG655398 CAC655398 CJY655398 CTU655398 DDQ655398 DNM655398 DXI655398 EHE655398 ERA655398 FAW655398 FKS655398 FUO655398 GEK655398 GOG655398 GYC655398 HHY655398 HRU655398 IBQ655398 ILM655398 IVI655398 JFE655398 JPA655398 JYW655398 KIS655398 KSO655398 LCK655398 LMG655398 LWC655398 MFY655398 MPU655398 MZQ655398 NJM655398 NTI655398 ODE655398 ONA655398 OWW655398 PGS655398 PQO655398 QAK655398 QKG655398 QUC655398 RDY655398 RNU655398 RXQ655398 SHM655398 SRI655398 TBE655398 TLA655398 TUW655398 UES655398 UOO655398 UYK655398 VIG655398 VSC655398 WBY655398 WLU655398 WVQ655398 C720934 JE720934 TA720934 ACW720934 AMS720934 AWO720934 BGK720934 BQG720934 CAC720934 CJY720934 CTU720934 DDQ720934 DNM720934 DXI720934 EHE720934 ERA720934 FAW720934 FKS720934 FUO720934 GEK720934 GOG720934 GYC720934 HHY720934 HRU720934 IBQ720934 ILM720934 IVI720934 JFE720934 JPA720934 JYW720934 KIS720934 KSO720934 LCK720934 LMG720934 LWC720934 MFY720934 MPU720934 MZQ720934 NJM720934 NTI720934 ODE720934 ONA720934 OWW720934 PGS720934 PQO720934 QAK720934 QKG720934 QUC720934 RDY720934 RNU720934 RXQ720934 SHM720934 SRI720934 TBE720934 TLA720934 TUW720934 UES720934 UOO720934 UYK720934 VIG720934 VSC720934 WBY720934 WLU720934 WVQ720934 C786470 JE786470 TA786470 ACW786470 AMS786470 AWO786470 BGK786470 BQG786470 CAC786470 CJY786470 CTU786470 DDQ786470 DNM786470 DXI786470 EHE786470 ERA786470 FAW786470 FKS786470 FUO786470 GEK786470 GOG786470 GYC786470 HHY786470 HRU786470 IBQ786470 ILM786470 IVI786470 JFE786470 JPA786470 JYW786470 KIS786470 KSO786470 LCK786470 LMG786470 LWC786470 MFY786470 MPU786470 MZQ786470 NJM786470 NTI786470 ODE786470 ONA786470 OWW786470 PGS786470 PQO786470 QAK786470 QKG786470 QUC786470 RDY786470 RNU786470 RXQ786470 SHM786470 SRI786470 TBE786470 TLA786470 TUW786470 UES786470 UOO786470 UYK786470 VIG786470 VSC786470 WBY786470 WLU786470 WVQ786470 C852006 JE852006 TA852006 ACW852006 AMS852006 AWO852006 BGK852006 BQG852006 CAC852006 CJY852006 CTU852006 DDQ852006 DNM852006 DXI852006 EHE852006 ERA852006 FAW852006 FKS852006 FUO852006 GEK852006 GOG852006 GYC852006 HHY852006 HRU852006 IBQ852006 ILM852006 IVI852006 JFE852006 JPA852006 JYW852006 KIS852006 KSO852006 LCK852006 LMG852006 LWC852006 MFY852006 MPU852006 MZQ852006 NJM852006 NTI852006 ODE852006 ONA852006 OWW852006 PGS852006 PQO852006 QAK852006 QKG852006 QUC852006 RDY852006 RNU852006 RXQ852006 SHM852006 SRI852006 TBE852006 TLA852006 TUW852006 UES852006 UOO852006 UYK852006 VIG852006 VSC852006 WBY852006 WLU852006 WVQ852006 C917542 JE917542 TA917542 ACW917542 AMS917542 AWO917542 BGK917542 BQG917542 CAC917542 CJY917542 CTU917542 DDQ917542 DNM917542 DXI917542 EHE917542 ERA917542 FAW917542 FKS917542 FUO917542 GEK917542 GOG917542 GYC917542 HHY917542 HRU917542 IBQ917542 ILM917542 IVI917542 JFE917542 JPA917542 JYW917542 KIS917542 KSO917542 LCK917542 LMG917542 LWC917542 MFY917542 MPU917542 MZQ917542 NJM917542 NTI917542 ODE917542 ONA917542 OWW917542 PGS917542 PQO917542 QAK917542 QKG917542 QUC917542 RDY917542 RNU917542 RXQ917542 SHM917542 SRI917542 TBE917542 TLA917542 TUW917542 UES917542 UOO917542 UYK917542 VIG917542 VSC917542 WBY917542 WLU917542 WVQ917542 C983078 JE983078 TA983078 ACW983078 AMS983078 AWO983078 BGK983078 BQG983078 CAC983078 CJY983078 CTU983078 DDQ983078 DNM983078 DXI983078 EHE983078 ERA983078 FAW983078 FKS983078 FUO983078 GEK983078 GOG983078 GYC983078 HHY983078 HRU983078 IBQ983078 ILM983078 IVI983078 JFE983078 JPA983078 JYW983078 KIS983078 KSO983078 LCK983078 LMG983078 LWC983078 MFY983078 MPU983078 MZQ983078 NJM983078 NTI983078 ODE983078 ONA983078 OWW983078 PGS983078 PQO983078 QAK983078 QKG983078 QUC983078 RDY983078 RNU983078 RXQ983078 SHM983078 SRI983078 TBE983078 TLA983078 TUW983078 UES983078 UOO983078 UYK983078 VIG983078 VSC983078 WBY983078 WLU983078 WVQ983078">
      <formula1>0</formula1>
      <formula2>10000</formula2>
    </dataValidation>
    <dataValidation type="textLength" errorStyle="information" allowBlank="1" showInputMessage="1" error="XLBVal:5=15.6018018018018_x000d_&#10;" sqref="B70 JD70 SZ70 ACV70 AMR70 AWN70 BGJ70 BQF70 CAB70 CJX70 CTT70 DDP70 DNL70 DXH70 EHD70 EQZ70 FAV70 FKR70 FUN70 GEJ70 GOF70 GYB70 HHX70 HRT70 IBP70 ILL70 IVH70 JFD70 JOZ70 JYV70 KIR70 KSN70 LCJ70 LMF70 LWB70 MFX70 MPT70 MZP70 NJL70 NTH70 ODD70 OMZ70 OWV70 PGR70 PQN70 QAJ70 QKF70 QUB70 RDX70 RNT70 RXP70 SHL70 SRH70 TBD70 TKZ70 TUV70 UER70 UON70 UYJ70 VIF70 VSB70 WBX70 WLT70 WVP70 B65579 JD65579 SZ65579 ACV65579 AMR65579 AWN65579 BGJ65579 BQF65579 CAB65579 CJX65579 CTT65579 DDP65579 DNL65579 DXH65579 EHD65579 EQZ65579 FAV65579 FKR65579 FUN65579 GEJ65579 GOF65579 GYB65579 HHX65579 HRT65579 IBP65579 ILL65579 IVH65579 JFD65579 JOZ65579 JYV65579 KIR65579 KSN65579 LCJ65579 LMF65579 LWB65579 MFX65579 MPT65579 MZP65579 NJL65579 NTH65579 ODD65579 OMZ65579 OWV65579 PGR65579 PQN65579 QAJ65579 QKF65579 QUB65579 RDX65579 RNT65579 RXP65579 SHL65579 SRH65579 TBD65579 TKZ65579 TUV65579 UER65579 UON65579 UYJ65579 VIF65579 VSB65579 WBX65579 WLT65579 WVP65579 B131115 JD131115 SZ131115 ACV131115 AMR131115 AWN131115 BGJ131115 BQF131115 CAB131115 CJX131115 CTT131115 DDP131115 DNL131115 DXH131115 EHD131115 EQZ131115 FAV131115 FKR131115 FUN131115 GEJ131115 GOF131115 GYB131115 HHX131115 HRT131115 IBP131115 ILL131115 IVH131115 JFD131115 JOZ131115 JYV131115 KIR131115 KSN131115 LCJ131115 LMF131115 LWB131115 MFX131115 MPT131115 MZP131115 NJL131115 NTH131115 ODD131115 OMZ131115 OWV131115 PGR131115 PQN131115 QAJ131115 QKF131115 QUB131115 RDX131115 RNT131115 RXP131115 SHL131115 SRH131115 TBD131115 TKZ131115 TUV131115 UER131115 UON131115 UYJ131115 VIF131115 VSB131115 WBX131115 WLT131115 WVP131115 B196651 JD196651 SZ196651 ACV196651 AMR196651 AWN196651 BGJ196651 BQF196651 CAB196651 CJX196651 CTT196651 DDP196651 DNL196651 DXH196651 EHD196651 EQZ196651 FAV196651 FKR196651 FUN196651 GEJ196651 GOF196651 GYB196651 HHX196651 HRT196651 IBP196651 ILL196651 IVH196651 JFD196651 JOZ196651 JYV196651 KIR196651 KSN196651 LCJ196651 LMF196651 LWB196651 MFX196651 MPT196651 MZP196651 NJL196651 NTH196651 ODD196651 OMZ196651 OWV196651 PGR196651 PQN196651 QAJ196651 QKF196651 QUB196651 RDX196651 RNT196651 RXP196651 SHL196651 SRH196651 TBD196651 TKZ196651 TUV196651 UER196651 UON196651 UYJ196651 VIF196651 VSB196651 WBX196651 WLT196651 WVP196651 B262187 JD262187 SZ262187 ACV262187 AMR262187 AWN262187 BGJ262187 BQF262187 CAB262187 CJX262187 CTT262187 DDP262187 DNL262187 DXH262187 EHD262187 EQZ262187 FAV262187 FKR262187 FUN262187 GEJ262187 GOF262187 GYB262187 HHX262187 HRT262187 IBP262187 ILL262187 IVH262187 JFD262187 JOZ262187 JYV262187 KIR262187 KSN262187 LCJ262187 LMF262187 LWB262187 MFX262187 MPT262187 MZP262187 NJL262187 NTH262187 ODD262187 OMZ262187 OWV262187 PGR262187 PQN262187 QAJ262187 QKF262187 QUB262187 RDX262187 RNT262187 RXP262187 SHL262187 SRH262187 TBD262187 TKZ262187 TUV262187 UER262187 UON262187 UYJ262187 VIF262187 VSB262187 WBX262187 WLT262187 WVP262187 B327723 JD327723 SZ327723 ACV327723 AMR327723 AWN327723 BGJ327723 BQF327723 CAB327723 CJX327723 CTT327723 DDP327723 DNL327723 DXH327723 EHD327723 EQZ327723 FAV327723 FKR327723 FUN327723 GEJ327723 GOF327723 GYB327723 HHX327723 HRT327723 IBP327723 ILL327723 IVH327723 JFD327723 JOZ327723 JYV327723 KIR327723 KSN327723 LCJ327723 LMF327723 LWB327723 MFX327723 MPT327723 MZP327723 NJL327723 NTH327723 ODD327723 OMZ327723 OWV327723 PGR327723 PQN327723 QAJ327723 QKF327723 QUB327723 RDX327723 RNT327723 RXP327723 SHL327723 SRH327723 TBD327723 TKZ327723 TUV327723 UER327723 UON327723 UYJ327723 VIF327723 VSB327723 WBX327723 WLT327723 WVP327723 B393259 JD393259 SZ393259 ACV393259 AMR393259 AWN393259 BGJ393259 BQF393259 CAB393259 CJX393259 CTT393259 DDP393259 DNL393259 DXH393259 EHD393259 EQZ393259 FAV393259 FKR393259 FUN393259 GEJ393259 GOF393259 GYB393259 HHX393259 HRT393259 IBP393259 ILL393259 IVH393259 JFD393259 JOZ393259 JYV393259 KIR393259 KSN393259 LCJ393259 LMF393259 LWB393259 MFX393259 MPT393259 MZP393259 NJL393259 NTH393259 ODD393259 OMZ393259 OWV393259 PGR393259 PQN393259 QAJ393259 QKF393259 QUB393259 RDX393259 RNT393259 RXP393259 SHL393259 SRH393259 TBD393259 TKZ393259 TUV393259 UER393259 UON393259 UYJ393259 VIF393259 VSB393259 WBX393259 WLT393259 WVP393259 B458795 JD458795 SZ458795 ACV458795 AMR458795 AWN458795 BGJ458795 BQF458795 CAB458795 CJX458795 CTT458795 DDP458795 DNL458795 DXH458795 EHD458795 EQZ458795 FAV458795 FKR458795 FUN458795 GEJ458795 GOF458795 GYB458795 HHX458795 HRT458795 IBP458795 ILL458795 IVH458795 JFD458795 JOZ458795 JYV458795 KIR458795 KSN458795 LCJ458795 LMF458795 LWB458795 MFX458795 MPT458795 MZP458795 NJL458795 NTH458795 ODD458795 OMZ458795 OWV458795 PGR458795 PQN458795 QAJ458795 QKF458795 QUB458795 RDX458795 RNT458795 RXP458795 SHL458795 SRH458795 TBD458795 TKZ458795 TUV458795 UER458795 UON458795 UYJ458795 VIF458795 VSB458795 WBX458795 WLT458795 WVP458795 B524331 JD524331 SZ524331 ACV524331 AMR524331 AWN524331 BGJ524331 BQF524331 CAB524331 CJX524331 CTT524331 DDP524331 DNL524331 DXH524331 EHD524331 EQZ524331 FAV524331 FKR524331 FUN524331 GEJ524331 GOF524331 GYB524331 HHX524331 HRT524331 IBP524331 ILL524331 IVH524331 JFD524331 JOZ524331 JYV524331 KIR524331 KSN524331 LCJ524331 LMF524331 LWB524331 MFX524331 MPT524331 MZP524331 NJL524331 NTH524331 ODD524331 OMZ524331 OWV524331 PGR524331 PQN524331 QAJ524331 QKF524331 QUB524331 RDX524331 RNT524331 RXP524331 SHL524331 SRH524331 TBD524331 TKZ524331 TUV524331 UER524331 UON524331 UYJ524331 VIF524331 VSB524331 WBX524331 WLT524331 WVP524331 B589867 JD589867 SZ589867 ACV589867 AMR589867 AWN589867 BGJ589867 BQF589867 CAB589867 CJX589867 CTT589867 DDP589867 DNL589867 DXH589867 EHD589867 EQZ589867 FAV589867 FKR589867 FUN589867 GEJ589867 GOF589867 GYB589867 HHX589867 HRT589867 IBP589867 ILL589867 IVH589867 JFD589867 JOZ589867 JYV589867 KIR589867 KSN589867 LCJ589867 LMF589867 LWB589867 MFX589867 MPT589867 MZP589867 NJL589867 NTH589867 ODD589867 OMZ589867 OWV589867 PGR589867 PQN589867 QAJ589867 QKF589867 QUB589867 RDX589867 RNT589867 RXP589867 SHL589867 SRH589867 TBD589867 TKZ589867 TUV589867 UER589867 UON589867 UYJ589867 VIF589867 VSB589867 WBX589867 WLT589867 WVP589867 B655403 JD655403 SZ655403 ACV655403 AMR655403 AWN655403 BGJ655403 BQF655403 CAB655403 CJX655403 CTT655403 DDP655403 DNL655403 DXH655403 EHD655403 EQZ655403 FAV655403 FKR655403 FUN655403 GEJ655403 GOF655403 GYB655403 HHX655403 HRT655403 IBP655403 ILL655403 IVH655403 JFD655403 JOZ655403 JYV655403 KIR655403 KSN655403 LCJ655403 LMF655403 LWB655403 MFX655403 MPT655403 MZP655403 NJL655403 NTH655403 ODD655403 OMZ655403 OWV655403 PGR655403 PQN655403 QAJ655403 QKF655403 QUB655403 RDX655403 RNT655403 RXP655403 SHL655403 SRH655403 TBD655403 TKZ655403 TUV655403 UER655403 UON655403 UYJ655403 VIF655403 VSB655403 WBX655403 WLT655403 WVP655403 B720939 JD720939 SZ720939 ACV720939 AMR720939 AWN720939 BGJ720939 BQF720939 CAB720939 CJX720939 CTT720939 DDP720939 DNL720939 DXH720939 EHD720939 EQZ720939 FAV720939 FKR720939 FUN720939 GEJ720939 GOF720939 GYB720939 HHX720939 HRT720939 IBP720939 ILL720939 IVH720939 JFD720939 JOZ720939 JYV720939 KIR720939 KSN720939 LCJ720939 LMF720939 LWB720939 MFX720939 MPT720939 MZP720939 NJL720939 NTH720939 ODD720939 OMZ720939 OWV720939 PGR720939 PQN720939 QAJ720939 QKF720939 QUB720939 RDX720939 RNT720939 RXP720939 SHL720939 SRH720939 TBD720939 TKZ720939 TUV720939 UER720939 UON720939 UYJ720939 VIF720939 VSB720939 WBX720939 WLT720939 WVP720939 B786475 JD786475 SZ786475 ACV786475 AMR786475 AWN786475 BGJ786475 BQF786475 CAB786475 CJX786475 CTT786475 DDP786475 DNL786475 DXH786475 EHD786475 EQZ786475 FAV786475 FKR786475 FUN786475 GEJ786475 GOF786475 GYB786475 HHX786475 HRT786475 IBP786475 ILL786475 IVH786475 JFD786475 JOZ786475 JYV786475 KIR786475 KSN786475 LCJ786475 LMF786475 LWB786475 MFX786475 MPT786475 MZP786475 NJL786475 NTH786475 ODD786475 OMZ786475 OWV786475 PGR786475 PQN786475 QAJ786475 QKF786475 QUB786475 RDX786475 RNT786475 RXP786475 SHL786475 SRH786475 TBD786475 TKZ786475 TUV786475 UER786475 UON786475 UYJ786475 VIF786475 VSB786475 WBX786475 WLT786475 WVP786475 B852011 JD852011 SZ852011 ACV852011 AMR852011 AWN852011 BGJ852011 BQF852011 CAB852011 CJX852011 CTT852011 DDP852011 DNL852011 DXH852011 EHD852011 EQZ852011 FAV852011 FKR852011 FUN852011 GEJ852011 GOF852011 GYB852011 HHX852011 HRT852011 IBP852011 ILL852011 IVH852011 JFD852011 JOZ852011 JYV852011 KIR852011 KSN852011 LCJ852011 LMF852011 LWB852011 MFX852011 MPT852011 MZP852011 NJL852011 NTH852011 ODD852011 OMZ852011 OWV852011 PGR852011 PQN852011 QAJ852011 QKF852011 QUB852011 RDX852011 RNT852011 RXP852011 SHL852011 SRH852011 TBD852011 TKZ852011 TUV852011 UER852011 UON852011 UYJ852011 VIF852011 VSB852011 WBX852011 WLT852011 WVP852011 B917547 JD917547 SZ917547 ACV917547 AMR917547 AWN917547 BGJ917547 BQF917547 CAB917547 CJX917547 CTT917547 DDP917547 DNL917547 DXH917547 EHD917547 EQZ917547 FAV917547 FKR917547 FUN917547 GEJ917547 GOF917547 GYB917547 HHX917547 HRT917547 IBP917547 ILL917547 IVH917547 JFD917547 JOZ917547 JYV917547 KIR917547 KSN917547 LCJ917547 LMF917547 LWB917547 MFX917547 MPT917547 MZP917547 NJL917547 NTH917547 ODD917547 OMZ917547 OWV917547 PGR917547 PQN917547 QAJ917547 QKF917547 QUB917547 RDX917547 RNT917547 RXP917547 SHL917547 SRH917547 TBD917547 TKZ917547 TUV917547 UER917547 UON917547 UYJ917547 VIF917547 VSB917547 WBX917547 WLT917547 WVP917547 B983083 JD983083 SZ983083 ACV983083 AMR983083 AWN983083 BGJ983083 BQF983083 CAB983083 CJX983083 CTT983083 DDP983083 DNL983083 DXH983083 EHD983083 EQZ983083 FAV983083 FKR983083 FUN983083 GEJ983083 GOF983083 GYB983083 HHX983083 HRT983083 IBP983083 ILL983083 IVH983083 JFD983083 JOZ983083 JYV983083 KIR983083 KSN983083 LCJ983083 LMF983083 LWB983083 MFX983083 MPT983083 MZP983083 NJL983083 NTH983083 ODD983083 OMZ983083 OWV983083 PGR983083 PQN983083 QAJ983083 QKF983083 QUB983083 RDX983083 RNT983083 RXP983083 SHL983083 SRH983083 TBD983083 TKZ983083 TUV983083 UER983083 UON983083 UYJ983083 VIF983083 VSB983083 WBX983083 WLT983083 WVP983083 B79 B28 JD28 SZ28 ACV28 AMR28 AWN28 BGJ28 BQF28 CAB28 CJX28 CTT28 DDP28 DNL28 DXH28 EHD28 EQZ28 FAV28 FKR28 FUN28 GEJ28 GOF28 GYB28 HHX28 HRT28 IBP28 ILL28 IVH28 JFD28 JOZ28 JYV28 KIR28 KSN28 LCJ28 LMF28 LWB28 MFX28 MPT28 MZP28 NJL28 NTH28 ODD28 OMZ28 OWV28 PGR28 PQN28 QAJ28 QKF28 QUB28 RDX28 RNT28 RXP28 SHL28 SRH28 TBD28 TKZ28 TUV28 UER28 UON28 UYJ28 VIF28 VSB28 WBX28 WLT28 WVP28">
      <formula1>0</formula1>
      <formula2>10000</formula2>
    </dataValidation>
    <dataValidation type="textLength" errorStyle="information" allowBlank="1" showInputMessage="1" error="XLBVal:5=86590_x000d_&#10;" sqref="B65577 JD65577 SZ65577 ACV65577 AMR65577 AWN65577 BGJ65577 BQF65577 CAB65577 CJX65577 CTT65577 DDP65577 DNL65577 DXH65577 EHD65577 EQZ65577 FAV65577 FKR65577 FUN65577 GEJ65577 GOF65577 GYB65577 HHX65577 HRT65577 IBP65577 ILL65577 IVH65577 JFD65577 JOZ65577 JYV65577 KIR65577 KSN65577 LCJ65577 LMF65577 LWB65577 MFX65577 MPT65577 MZP65577 NJL65577 NTH65577 ODD65577 OMZ65577 OWV65577 PGR65577 PQN65577 QAJ65577 QKF65577 QUB65577 RDX65577 RNT65577 RXP65577 SHL65577 SRH65577 TBD65577 TKZ65577 TUV65577 UER65577 UON65577 UYJ65577 VIF65577 VSB65577 WBX65577 WLT65577 WVP65577 B131113 JD131113 SZ131113 ACV131113 AMR131113 AWN131113 BGJ131113 BQF131113 CAB131113 CJX131113 CTT131113 DDP131113 DNL131113 DXH131113 EHD131113 EQZ131113 FAV131113 FKR131113 FUN131113 GEJ131113 GOF131113 GYB131113 HHX131113 HRT131113 IBP131113 ILL131113 IVH131113 JFD131113 JOZ131113 JYV131113 KIR131113 KSN131113 LCJ131113 LMF131113 LWB131113 MFX131113 MPT131113 MZP131113 NJL131113 NTH131113 ODD131113 OMZ131113 OWV131113 PGR131113 PQN131113 QAJ131113 QKF131113 QUB131113 RDX131113 RNT131113 RXP131113 SHL131113 SRH131113 TBD131113 TKZ131113 TUV131113 UER131113 UON131113 UYJ131113 VIF131113 VSB131113 WBX131113 WLT131113 WVP131113 B196649 JD196649 SZ196649 ACV196649 AMR196649 AWN196649 BGJ196649 BQF196649 CAB196649 CJX196649 CTT196649 DDP196649 DNL196649 DXH196649 EHD196649 EQZ196649 FAV196649 FKR196649 FUN196649 GEJ196649 GOF196649 GYB196649 HHX196649 HRT196649 IBP196649 ILL196649 IVH196649 JFD196649 JOZ196649 JYV196649 KIR196649 KSN196649 LCJ196649 LMF196649 LWB196649 MFX196649 MPT196649 MZP196649 NJL196649 NTH196649 ODD196649 OMZ196649 OWV196649 PGR196649 PQN196649 QAJ196649 QKF196649 QUB196649 RDX196649 RNT196649 RXP196649 SHL196649 SRH196649 TBD196649 TKZ196649 TUV196649 UER196649 UON196649 UYJ196649 VIF196649 VSB196649 WBX196649 WLT196649 WVP196649 B262185 JD262185 SZ262185 ACV262185 AMR262185 AWN262185 BGJ262185 BQF262185 CAB262185 CJX262185 CTT262185 DDP262185 DNL262185 DXH262185 EHD262185 EQZ262185 FAV262185 FKR262185 FUN262185 GEJ262185 GOF262185 GYB262185 HHX262185 HRT262185 IBP262185 ILL262185 IVH262185 JFD262185 JOZ262185 JYV262185 KIR262185 KSN262185 LCJ262185 LMF262185 LWB262185 MFX262185 MPT262185 MZP262185 NJL262185 NTH262185 ODD262185 OMZ262185 OWV262185 PGR262185 PQN262185 QAJ262185 QKF262185 QUB262185 RDX262185 RNT262185 RXP262185 SHL262185 SRH262185 TBD262185 TKZ262185 TUV262185 UER262185 UON262185 UYJ262185 VIF262185 VSB262185 WBX262185 WLT262185 WVP262185 B327721 JD327721 SZ327721 ACV327721 AMR327721 AWN327721 BGJ327721 BQF327721 CAB327721 CJX327721 CTT327721 DDP327721 DNL327721 DXH327721 EHD327721 EQZ327721 FAV327721 FKR327721 FUN327721 GEJ327721 GOF327721 GYB327721 HHX327721 HRT327721 IBP327721 ILL327721 IVH327721 JFD327721 JOZ327721 JYV327721 KIR327721 KSN327721 LCJ327721 LMF327721 LWB327721 MFX327721 MPT327721 MZP327721 NJL327721 NTH327721 ODD327721 OMZ327721 OWV327721 PGR327721 PQN327721 QAJ327721 QKF327721 QUB327721 RDX327721 RNT327721 RXP327721 SHL327721 SRH327721 TBD327721 TKZ327721 TUV327721 UER327721 UON327721 UYJ327721 VIF327721 VSB327721 WBX327721 WLT327721 WVP327721 B393257 JD393257 SZ393257 ACV393257 AMR393257 AWN393257 BGJ393257 BQF393257 CAB393257 CJX393257 CTT393257 DDP393257 DNL393257 DXH393257 EHD393257 EQZ393257 FAV393257 FKR393257 FUN393257 GEJ393257 GOF393257 GYB393257 HHX393257 HRT393257 IBP393257 ILL393257 IVH393257 JFD393257 JOZ393257 JYV393257 KIR393257 KSN393257 LCJ393257 LMF393257 LWB393257 MFX393257 MPT393257 MZP393257 NJL393257 NTH393257 ODD393257 OMZ393257 OWV393257 PGR393257 PQN393257 QAJ393257 QKF393257 QUB393257 RDX393257 RNT393257 RXP393257 SHL393257 SRH393257 TBD393257 TKZ393257 TUV393257 UER393257 UON393257 UYJ393257 VIF393257 VSB393257 WBX393257 WLT393257 WVP393257 B458793 JD458793 SZ458793 ACV458793 AMR458793 AWN458793 BGJ458793 BQF458793 CAB458793 CJX458793 CTT458793 DDP458793 DNL458793 DXH458793 EHD458793 EQZ458793 FAV458793 FKR458793 FUN458793 GEJ458793 GOF458793 GYB458793 HHX458793 HRT458793 IBP458793 ILL458793 IVH458793 JFD458793 JOZ458793 JYV458793 KIR458793 KSN458793 LCJ458793 LMF458793 LWB458793 MFX458793 MPT458793 MZP458793 NJL458793 NTH458793 ODD458793 OMZ458793 OWV458793 PGR458793 PQN458793 QAJ458793 QKF458793 QUB458793 RDX458793 RNT458793 RXP458793 SHL458793 SRH458793 TBD458793 TKZ458793 TUV458793 UER458793 UON458793 UYJ458793 VIF458793 VSB458793 WBX458793 WLT458793 WVP458793 B524329 JD524329 SZ524329 ACV524329 AMR524329 AWN524329 BGJ524329 BQF524329 CAB524329 CJX524329 CTT524329 DDP524329 DNL524329 DXH524329 EHD524329 EQZ524329 FAV524329 FKR524329 FUN524329 GEJ524329 GOF524329 GYB524329 HHX524329 HRT524329 IBP524329 ILL524329 IVH524329 JFD524329 JOZ524329 JYV524329 KIR524329 KSN524329 LCJ524329 LMF524329 LWB524329 MFX524329 MPT524329 MZP524329 NJL524329 NTH524329 ODD524329 OMZ524329 OWV524329 PGR524329 PQN524329 QAJ524329 QKF524329 QUB524329 RDX524329 RNT524329 RXP524329 SHL524329 SRH524329 TBD524329 TKZ524329 TUV524329 UER524329 UON524329 UYJ524329 VIF524329 VSB524329 WBX524329 WLT524329 WVP524329 B589865 JD589865 SZ589865 ACV589865 AMR589865 AWN589865 BGJ589865 BQF589865 CAB589865 CJX589865 CTT589865 DDP589865 DNL589865 DXH589865 EHD589865 EQZ589865 FAV589865 FKR589865 FUN589865 GEJ589865 GOF589865 GYB589865 HHX589865 HRT589865 IBP589865 ILL589865 IVH589865 JFD589865 JOZ589865 JYV589865 KIR589865 KSN589865 LCJ589865 LMF589865 LWB589865 MFX589865 MPT589865 MZP589865 NJL589865 NTH589865 ODD589865 OMZ589865 OWV589865 PGR589865 PQN589865 QAJ589865 QKF589865 QUB589865 RDX589865 RNT589865 RXP589865 SHL589865 SRH589865 TBD589865 TKZ589865 TUV589865 UER589865 UON589865 UYJ589865 VIF589865 VSB589865 WBX589865 WLT589865 WVP589865 B655401 JD655401 SZ655401 ACV655401 AMR655401 AWN655401 BGJ655401 BQF655401 CAB655401 CJX655401 CTT655401 DDP655401 DNL655401 DXH655401 EHD655401 EQZ655401 FAV655401 FKR655401 FUN655401 GEJ655401 GOF655401 GYB655401 HHX655401 HRT655401 IBP655401 ILL655401 IVH655401 JFD655401 JOZ655401 JYV655401 KIR655401 KSN655401 LCJ655401 LMF655401 LWB655401 MFX655401 MPT655401 MZP655401 NJL655401 NTH655401 ODD655401 OMZ655401 OWV655401 PGR655401 PQN655401 QAJ655401 QKF655401 QUB655401 RDX655401 RNT655401 RXP655401 SHL655401 SRH655401 TBD655401 TKZ655401 TUV655401 UER655401 UON655401 UYJ655401 VIF655401 VSB655401 WBX655401 WLT655401 WVP655401 B720937 JD720937 SZ720937 ACV720937 AMR720937 AWN720937 BGJ720937 BQF720937 CAB720937 CJX720937 CTT720937 DDP720937 DNL720937 DXH720937 EHD720937 EQZ720937 FAV720937 FKR720937 FUN720937 GEJ720937 GOF720937 GYB720937 HHX720937 HRT720937 IBP720937 ILL720937 IVH720937 JFD720937 JOZ720937 JYV720937 KIR720937 KSN720937 LCJ720937 LMF720937 LWB720937 MFX720937 MPT720937 MZP720937 NJL720937 NTH720937 ODD720937 OMZ720937 OWV720937 PGR720937 PQN720937 QAJ720937 QKF720937 QUB720937 RDX720937 RNT720937 RXP720937 SHL720937 SRH720937 TBD720937 TKZ720937 TUV720937 UER720937 UON720937 UYJ720937 VIF720937 VSB720937 WBX720937 WLT720937 WVP720937 B786473 JD786473 SZ786473 ACV786473 AMR786473 AWN786473 BGJ786473 BQF786473 CAB786473 CJX786473 CTT786473 DDP786473 DNL786473 DXH786473 EHD786473 EQZ786473 FAV786473 FKR786473 FUN786473 GEJ786473 GOF786473 GYB786473 HHX786473 HRT786473 IBP786473 ILL786473 IVH786473 JFD786473 JOZ786473 JYV786473 KIR786473 KSN786473 LCJ786473 LMF786473 LWB786473 MFX786473 MPT786473 MZP786473 NJL786473 NTH786473 ODD786473 OMZ786473 OWV786473 PGR786473 PQN786473 QAJ786473 QKF786473 QUB786473 RDX786473 RNT786473 RXP786473 SHL786473 SRH786473 TBD786473 TKZ786473 TUV786473 UER786473 UON786473 UYJ786473 VIF786473 VSB786473 WBX786473 WLT786473 WVP786473 B852009 JD852009 SZ852009 ACV852009 AMR852009 AWN852009 BGJ852009 BQF852009 CAB852009 CJX852009 CTT852009 DDP852009 DNL852009 DXH852009 EHD852009 EQZ852009 FAV852009 FKR852009 FUN852009 GEJ852009 GOF852009 GYB852009 HHX852009 HRT852009 IBP852009 ILL852009 IVH852009 JFD852009 JOZ852009 JYV852009 KIR852009 KSN852009 LCJ852009 LMF852009 LWB852009 MFX852009 MPT852009 MZP852009 NJL852009 NTH852009 ODD852009 OMZ852009 OWV852009 PGR852009 PQN852009 QAJ852009 QKF852009 QUB852009 RDX852009 RNT852009 RXP852009 SHL852009 SRH852009 TBD852009 TKZ852009 TUV852009 UER852009 UON852009 UYJ852009 VIF852009 VSB852009 WBX852009 WLT852009 WVP852009 B917545 JD917545 SZ917545 ACV917545 AMR917545 AWN917545 BGJ917545 BQF917545 CAB917545 CJX917545 CTT917545 DDP917545 DNL917545 DXH917545 EHD917545 EQZ917545 FAV917545 FKR917545 FUN917545 GEJ917545 GOF917545 GYB917545 HHX917545 HRT917545 IBP917545 ILL917545 IVH917545 JFD917545 JOZ917545 JYV917545 KIR917545 KSN917545 LCJ917545 LMF917545 LWB917545 MFX917545 MPT917545 MZP917545 NJL917545 NTH917545 ODD917545 OMZ917545 OWV917545 PGR917545 PQN917545 QAJ917545 QKF917545 QUB917545 RDX917545 RNT917545 RXP917545 SHL917545 SRH917545 TBD917545 TKZ917545 TUV917545 UER917545 UON917545 UYJ917545 VIF917545 VSB917545 WBX917545 WLT917545 WVP917545 B983081 JD983081 SZ983081 ACV983081 AMR983081 AWN983081 BGJ983081 BQF983081 CAB983081 CJX983081 CTT983081 DDP983081 DNL983081 DXH983081 EHD983081 EQZ983081 FAV983081 FKR983081 FUN983081 GEJ983081 GOF983081 GYB983081 HHX983081 HRT983081 IBP983081 ILL983081 IVH983081 JFD983081 JOZ983081 JYV983081 KIR983081 KSN983081 LCJ983081 LMF983081 LWB983081 MFX983081 MPT983081 MZP983081 NJL983081 NTH983081 ODD983081 OMZ983081 OWV983081 PGR983081 PQN983081 QAJ983081 QKF983081 QUB983081 RDX983081 RNT983081 RXP983081 SHL983081 SRH983081 TBD983081 TKZ983081 TUV983081 UER983081 UON983081 UYJ983081 VIF983081 VSB983081 WBX983081 WLT983081 WVP983081 WVP68 WVP86 WLT68 WLT86 WBX68 WBX86 VSB68 VSB86 VIF68 VIF86 UYJ68 UYJ86 UON68 UON86 UER68 UER86 TUV68 TUV86 TKZ68 TKZ86 TBD68 TBD86 SRH68 SRH86 SHL68 SHL86 RXP68 RXP86 RNT68 RNT86 RDX68 RDX86 QUB68 QUB86 QKF68 QKF86 QAJ68 QAJ86 PQN68 PQN86 PGR68 PGR86 OWV68 OWV86 OMZ68 OMZ86 ODD68 ODD86 NTH68 NTH86 NJL68 NJL86 MZP68 MZP86 MPT68 MPT86 MFX68 MFX86 LWB68 LWB86 LMF68 LMF86 LCJ68 LCJ86 KSN68 KSN86 KIR68 KIR86 JYV68 JYV86 JOZ68 JOZ86 JFD68 JFD86 IVH68 IVH86 ILL68 ILL86 IBP68 IBP86 HRT68 HRT86 HHX68 HHX86 GYB68 GYB86 GOF68 GOF86 GEJ68 GEJ86 FUN68 FUN86 FKR68 FKR86 FAV68 FAV86 EQZ68 EQZ86 EHD68 EHD86 DXH68 DXH86 DNL68 DNL86 DDP68 DDP86 CTT68 CTT86 CJX68 CJX86 CAB68 CAB86 BQF68 BQF86 BGJ68 BGJ86 AWN68 AWN86 AMR68 AMR86 ACV68 ACV86 SZ68 SZ86 JD68 JD86 B85:B86 WVP26 WVP36 WLT26 WLT36 WBX26 WBX36 VSB26 VSB36 VIF26 VIF36 UYJ26 UYJ36 UON26 UON36 UER26 UER36 TUV26 TUV36 TKZ26 TKZ36 TBD26 TBD36 SRH26 SRH36 SHL26 SHL36 RXP26 RXP36 RNT26 RNT36 RDX26 RDX36 QUB26 QUB36 QKF26 QKF36 QAJ26 QAJ36 PQN26 PQN36 PGR26 PGR36 OWV26 OWV36 OMZ26 OMZ36 ODD26 ODD36 NTH26 NTH36 NJL26 NJL36 MZP26 MZP36 MPT26 MPT36 MFX26 MFX36 LWB26 LWB36 LMF26 LMF36 LCJ26 LCJ36 KSN26 KSN36 KIR26 KIR36 JYV26 JYV36 JOZ26 JOZ36 JFD26 JFD36 IVH26 IVH36 ILL26 ILL36 IBP26 IBP36 HRT26 HRT36 HHX26 HHX36 GYB26 GYB36 GOF26 GOF36 GEJ26 GEJ36 FUN26 FUN36 FKR26 FKR36 FAV26 FAV36 EQZ26 EQZ36 EHD26 EHD36 DXH26 DXH36 DNL26 DNL36 DDP26 DDP36 CTT26 CTT36 CJX26 CJX36 CAB26 CAB36 BQF26 BQF36 BGJ26 BGJ36 AWN26 AWN36 AMR26 AMR36 ACV26 ACV36 SZ26 SZ36 JD26 JD36 B35:B36 B6:B9">
      <formula1>0</formula1>
      <formula2>10000</formula2>
    </dataValidation>
    <dataValidation type="textLength" errorStyle="information" allowBlank="1" showInputMessage="1" error="XLBVal:5=0.132567811252464_x000d_&#10;" sqref="C65577 JE65577 TA65577 ACW65577 AMS65577 AWO65577 BGK65577 BQG65577 CAC65577 CJY65577 CTU65577 DDQ65577 DNM65577 DXI65577 EHE65577 ERA65577 FAW65577 FKS65577 FUO65577 GEK65577 GOG65577 GYC65577 HHY65577 HRU65577 IBQ65577 ILM65577 IVI65577 JFE65577 JPA65577 JYW65577 KIS65577 KSO65577 LCK65577 LMG65577 LWC65577 MFY65577 MPU65577 MZQ65577 NJM65577 NTI65577 ODE65577 ONA65577 OWW65577 PGS65577 PQO65577 QAK65577 QKG65577 QUC65577 RDY65577 RNU65577 RXQ65577 SHM65577 SRI65577 TBE65577 TLA65577 TUW65577 UES65577 UOO65577 UYK65577 VIG65577 VSC65577 WBY65577 WLU65577 WVQ65577 C131113 JE131113 TA131113 ACW131113 AMS131113 AWO131113 BGK131113 BQG131113 CAC131113 CJY131113 CTU131113 DDQ131113 DNM131113 DXI131113 EHE131113 ERA131113 FAW131113 FKS131113 FUO131113 GEK131113 GOG131113 GYC131113 HHY131113 HRU131113 IBQ131113 ILM131113 IVI131113 JFE131113 JPA131113 JYW131113 KIS131113 KSO131113 LCK131113 LMG131113 LWC131113 MFY131113 MPU131113 MZQ131113 NJM131113 NTI131113 ODE131113 ONA131113 OWW131113 PGS131113 PQO131113 QAK131113 QKG131113 QUC131113 RDY131113 RNU131113 RXQ131113 SHM131113 SRI131113 TBE131113 TLA131113 TUW131113 UES131113 UOO131113 UYK131113 VIG131113 VSC131113 WBY131113 WLU131113 WVQ131113 C196649 JE196649 TA196649 ACW196649 AMS196649 AWO196649 BGK196649 BQG196649 CAC196649 CJY196649 CTU196649 DDQ196649 DNM196649 DXI196649 EHE196649 ERA196649 FAW196649 FKS196649 FUO196649 GEK196649 GOG196649 GYC196649 HHY196649 HRU196649 IBQ196649 ILM196649 IVI196649 JFE196649 JPA196649 JYW196649 KIS196649 KSO196649 LCK196649 LMG196649 LWC196649 MFY196649 MPU196649 MZQ196649 NJM196649 NTI196649 ODE196649 ONA196649 OWW196649 PGS196649 PQO196649 QAK196649 QKG196649 QUC196649 RDY196649 RNU196649 RXQ196649 SHM196649 SRI196649 TBE196649 TLA196649 TUW196649 UES196649 UOO196649 UYK196649 VIG196649 VSC196649 WBY196649 WLU196649 WVQ196649 C262185 JE262185 TA262185 ACW262185 AMS262185 AWO262185 BGK262185 BQG262185 CAC262185 CJY262185 CTU262185 DDQ262185 DNM262185 DXI262185 EHE262185 ERA262185 FAW262185 FKS262185 FUO262185 GEK262185 GOG262185 GYC262185 HHY262185 HRU262185 IBQ262185 ILM262185 IVI262185 JFE262185 JPA262185 JYW262185 KIS262185 KSO262185 LCK262185 LMG262185 LWC262185 MFY262185 MPU262185 MZQ262185 NJM262185 NTI262185 ODE262185 ONA262185 OWW262185 PGS262185 PQO262185 QAK262185 QKG262185 QUC262185 RDY262185 RNU262185 RXQ262185 SHM262185 SRI262185 TBE262185 TLA262185 TUW262185 UES262185 UOO262185 UYK262185 VIG262185 VSC262185 WBY262185 WLU262185 WVQ262185 C327721 JE327721 TA327721 ACW327721 AMS327721 AWO327721 BGK327721 BQG327721 CAC327721 CJY327721 CTU327721 DDQ327721 DNM327721 DXI327721 EHE327721 ERA327721 FAW327721 FKS327721 FUO327721 GEK327721 GOG327721 GYC327721 HHY327721 HRU327721 IBQ327721 ILM327721 IVI327721 JFE327721 JPA327721 JYW327721 KIS327721 KSO327721 LCK327721 LMG327721 LWC327721 MFY327721 MPU327721 MZQ327721 NJM327721 NTI327721 ODE327721 ONA327721 OWW327721 PGS327721 PQO327721 QAK327721 QKG327721 QUC327721 RDY327721 RNU327721 RXQ327721 SHM327721 SRI327721 TBE327721 TLA327721 TUW327721 UES327721 UOO327721 UYK327721 VIG327721 VSC327721 WBY327721 WLU327721 WVQ327721 C393257 JE393257 TA393257 ACW393257 AMS393257 AWO393257 BGK393257 BQG393257 CAC393257 CJY393257 CTU393257 DDQ393257 DNM393257 DXI393257 EHE393257 ERA393257 FAW393257 FKS393257 FUO393257 GEK393257 GOG393257 GYC393257 HHY393257 HRU393257 IBQ393257 ILM393257 IVI393257 JFE393257 JPA393257 JYW393257 KIS393257 KSO393257 LCK393257 LMG393257 LWC393257 MFY393257 MPU393257 MZQ393257 NJM393257 NTI393257 ODE393257 ONA393257 OWW393257 PGS393257 PQO393257 QAK393257 QKG393257 QUC393257 RDY393257 RNU393257 RXQ393257 SHM393257 SRI393257 TBE393257 TLA393257 TUW393257 UES393257 UOO393257 UYK393257 VIG393257 VSC393257 WBY393257 WLU393257 WVQ393257 C458793 JE458793 TA458793 ACW458793 AMS458793 AWO458793 BGK458793 BQG458793 CAC458793 CJY458793 CTU458793 DDQ458793 DNM458793 DXI458793 EHE458793 ERA458793 FAW458793 FKS458793 FUO458793 GEK458793 GOG458793 GYC458793 HHY458793 HRU458793 IBQ458793 ILM458793 IVI458793 JFE458793 JPA458793 JYW458793 KIS458793 KSO458793 LCK458793 LMG458793 LWC458793 MFY458793 MPU458793 MZQ458793 NJM458793 NTI458793 ODE458793 ONA458793 OWW458793 PGS458793 PQO458793 QAK458793 QKG458793 QUC458793 RDY458793 RNU458793 RXQ458793 SHM458793 SRI458793 TBE458793 TLA458793 TUW458793 UES458793 UOO458793 UYK458793 VIG458793 VSC458793 WBY458793 WLU458793 WVQ458793 C524329 JE524329 TA524329 ACW524329 AMS524329 AWO524329 BGK524329 BQG524329 CAC524329 CJY524329 CTU524329 DDQ524329 DNM524329 DXI524329 EHE524329 ERA524329 FAW524329 FKS524329 FUO524329 GEK524329 GOG524329 GYC524329 HHY524329 HRU524329 IBQ524329 ILM524329 IVI524329 JFE524329 JPA524329 JYW524329 KIS524329 KSO524329 LCK524329 LMG524329 LWC524329 MFY524329 MPU524329 MZQ524329 NJM524329 NTI524329 ODE524329 ONA524329 OWW524329 PGS524329 PQO524329 QAK524329 QKG524329 QUC524329 RDY524329 RNU524329 RXQ524329 SHM524329 SRI524329 TBE524329 TLA524329 TUW524329 UES524329 UOO524329 UYK524329 VIG524329 VSC524329 WBY524329 WLU524329 WVQ524329 C589865 JE589865 TA589865 ACW589865 AMS589865 AWO589865 BGK589865 BQG589865 CAC589865 CJY589865 CTU589865 DDQ589865 DNM589865 DXI589865 EHE589865 ERA589865 FAW589865 FKS589865 FUO589865 GEK589865 GOG589865 GYC589865 HHY589865 HRU589865 IBQ589865 ILM589865 IVI589865 JFE589865 JPA589865 JYW589865 KIS589865 KSO589865 LCK589865 LMG589865 LWC589865 MFY589865 MPU589865 MZQ589865 NJM589865 NTI589865 ODE589865 ONA589865 OWW589865 PGS589865 PQO589865 QAK589865 QKG589865 QUC589865 RDY589865 RNU589865 RXQ589865 SHM589865 SRI589865 TBE589865 TLA589865 TUW589865 UES589865 UOO589865 UYK589865 VIG589865 VSC589865 WBY589865 WLU589865 WVQ589865 C655401 JE655401 TA655401 ACW655401 AMS655401 AWO655401 BGK655401 BQG655401 CAC655401 CJY655401 CTU655401 DDQ655401 DNM655401 DXI655401 EHE655401 ERA655401 FAW655401 FKS655401 FUO655401 GEK655401 GOG655401 GYC655401 HHY655401 HRU655401 IBQ655401 ILM655401 IVI655401 JFE655401 JPA655401 JYW655401 KIS655401 KSO655401 LCK655401 LMG655401 LWC655401 MFY655401 MPU655401 MZQ655401 NJM655401 NTI655401 ODE655401 ONA655401 OWW655401 PGS655401 PQO655401 QAK655401 QKG655401 QUC655401 RDY655401 RNU655401 RXQ655401 SHM655401 SRI655401 TBE655401 TLA655401 TUW655401 UES655401 UOO655401 UYK655401 VIG655401 VSC655401 WBY655401 WLU655401 WVQ655401 C720937 JE720937 TA720937 ACW720937 AMS720937 AWO720937 BGK720937 BQG720937 CAC720937 CJY720937 CTU720937 DDQ720937 DNM720937 DXI720937 EHE720937 ERA720937 FAW720937 FKS720937 FUO720937 GEK720937 GOG720937 GYC720937 HHY720937 HRU720937 IBQ720937 ILM720937 IVI720937 JFE720937 JPA720937 JYW720937 KIS720937 KSO720937 LCK720937 LMG720937 LWC720937 MFY720937 MPU720937 MZQ720937 NJM720937 NTI720937 ODE720937 ONA720937 OWW720937 PGS720937 PQO720937 QAK720937 QKG720937 QUC720937 RDY720937 RNU720937 RXQ720937 SHM720937 SRI720937 TBE720937 TLA720937 TUW720937 UES720937 UOO720937 UYK720937 VIG720937 VSC720937 WBY720937 WLU720937 WVQ720937 C786473 JE786473 TA786473 ACW786473 AMS786473 AWO786473 BGK786473 BQG786473 CAC786473 CJY786473 CTU786473 DDQ786473 DNM786473 DXI786473 EHE786473 ERA786473 FAW786473 FKS786473 FUO786473 GEK786473 GOG786473 GYC786473 HHY786473 HRU786473 IBQ786473 ILM786473 IVI786473 JFE786473 JPA786473 JYW786473 KIS786473 KSO786473 LCK786473 LMG786473 LWC786473 MFY786473 MPU786473 MZQ786473 NJM786473 NTI786473 ODE786473 ONA786473 OWW786473 PGS786473 PQO786473 QAK786473 QKG786473 QUC786473 RDY786473 RNU786473 RXQ786473 SHM786473 SRI786473 TBE786473 TLA786473 TUW786473 UES786473 UOO786473 UYK786473 VIG786473 VSC786473 WBY786473 WLU786473 WVQ786473 C852009 JE852009 TA852009 ACW852009 AMS852009 AWO852009 BGK852009 BQG852009 CAC852009 CJY852009 CTU852009 DDQ852009 DNM852009 DXI852009 EHE852009 ERA852009 FAW852009 FKS852009 FUO852009 GEK852009 GOG852009 GYC852009 HHY852009 HRU852009 IBQ852009 ILM852009 IVI852009 JFE852009 JPA852009 JYW852009 KIS852009 KSO852009 LCK852009 LMG852009 LWC852009 MFY852009 MPU852009 MZQ852009 NJM852009 NTI852009 ODE852009 ONA852009 OWW852009 PGS852009 PQO852009 QAK852009 QKG852009 QUC852009 RDY852009 RNU852009 RXQ852009 SHM852009 SRI852009 TBE852009 TLA852009 TUW852009 UES852009 UOO852009 UYK852009 VIG852009 VSC852009 WBY852009 WLU852009 WVQ852009 C917545 JE917545 TA917545 ACW917545 AMS917545 AWO917545 BGK917545 BQG917545 CAC917545 CJY917545 CTU917545 DDQ917545 DNM917545 DXI917545 EHE917545 ERA917545 FAW917545 FKS917545 FUO917545 GEK917545 GOG917545 GYC917545 HHY917545 HRU917545 IBQ917545 ILM917545 IVI917545 JFE917545 JPA917545 JYW917545 KIS917545 KSO917545 LCK917545 LMG917545 LWC917545 MFY917545 MPU917545 MZQ917545 NJM917545 NTI917545 ODE917545 ONA917545 OWW917545 PGS917545 PQO917545 QAK917545 QKG917545 QUC917545 RDY917545 RNU917545 RXQ917545 SHM917545 SRI917545 TBE917545 TLA917545 TUW917545 UES917545 UOO917545 UYK917545 VIG917545 VSC917545 WBY917545 WLU917545 WVQ917545 C983081 JE983081 TA983081 ACW983081 AMS983081 AWO983081 BGK983081 BQG983081 CAC983081 CJY983081 CTU983081 DDQ983081 DNM983081 DXI983081 EHE983081 ERA983081 FAW983081 FKS983081 FUO983081 GEK983081 GOG983081 GYC983081 HHY983081 HRU983081 IBQ983081 ILM983081 IVI983081 JFE983081 JPA983081 JYW983081 KIS983081 KSO983081 LCK983081 LMG983081 LWC983081 MFY983081 MPU983081 MZQ983081 NJM983081 NTI983081 ODE983081 ONA983081 OWW983081 PGS983081 PQO983081 QAK983081 QKG983081 QUC983081 RDY983081 RNU983081 RXQ983081 SHM983081 SRI983081 TBE983081 TLA983081 TUW983081 UES983081 UOO983081 UYK983081 VIG983081 VSC983081 WBY983081 WLU983081 WVQ983081 WVQ68 WVQ86 WLU68 WLU86 WBY68 WBY86 VSC68 VSC86 VIG68 VIG86 UYK68 UYK86 UOO68 UOO86 UES68 UES86 TUW68 TUW86 TLA68 TLA86 TBE68 TBE86 SRI68 SRI86 SHM68 SHM86 RXQ68 RXQ86 RNU68 RNU86 RDY68 RDY86 QUC68 QUC86 QKG68 QKG86 QAK68 QAK86 PQO68 PQO86 PGS68 PGS86 OWW68 OWW86 ONA68 ONA86 ODE68 ODE86 NTI68 NTI86 NJM68 NJM86 MZQ68 MZQ86 MPU68 MPU86 MFY68 MFY86 LWC68 LWC86 LMG68 LMG86 LCK68 LCK86 KSO68 KSO86 KIS68 KIS86 JYW68 JYW86 JPA68 JPA86 JFE68 JFE86 IVI68 IVI86 ILM68 ILM86 IBQ68 IBQ86 HRU68 HRU86 HHY68 HHY86 GYC68 GYC86 GOG68 GOG86 GEK68 GEK86 FUO68 FUO86 FKS68 FKS86 FAW68 FAW86 ERA68 ERA86 EHE68 EHE86 DXI68 DXI86 DNM68 DNM86 DDQ68 DDQ86 CTU68 CTU86 CJY68 CJY86 CAC68 CAC86 BQG68 BQG86 BGK68 BGK86 AWO68 AWO86 AMS68 AMS86 ACW68 ACW86 TA68 TA86 JE68 JE86 C68 C86 WVQ26 WVQ36 WLU26 WLU36 WBY26 WBY36 VSC26 VSC36 VIG26 VIG36 UYK26 UYK36 UOO26 UOO36 UES26 UES36 TUW26 TUW36 TLA26 TLA36 TBE26 TBE36 SRI26 SRI36 SHM26 SHM36 RXQ26 RXQ36 RNU26 RNU36 RDY26 RDY36 QUC26 QUC36 QKG26 QKG36 QAK26 QAK36 PQO26 PQO36 PGS26 PGS36 OWW26 OWW36 ONA26 ONA36 ODE26 ODE36 NTI26 NTI36 NJM26 NJM36 MZQ26 MZQ36 MPU26 MPU36 MFY26 MFY36 LWC26 LWC36 LMG26 LMG36 LCK26 LCK36 KSO26 KSO36 KIS26 KIS36 JYW26 JYW36 JPA26 JPA36 JFE26 JFE36 IVI26 IVI36 ILM26 ILM36 IBQ26 IBQ36 HRU26 HRU36 HHY26 HHY36 GYC26 GYC36 GOG26 GOG36 GEK26 GEK36 FUO26 FUO36 FKS26 FKS36 FAW26 FAW36 ERA26 ERA36 EHE26 EHE36 DXI26 DXI36 DNM26 DNM36 DDQ26 DDQ36 CTU26 CTU36 CJY26 CJY36 CAC26 CAC36 BQG26 BQG36 BGK26 BGK36 AWO26 AWO36 AMS26 AMS36 ACW26 ACW36 TA26 TA36 JE26 JE36 C26 C36 C6:C9">
      <formula1>0</formula1>
      <formula2>10000</formula2>
    </dataValidation>
    <dataValidation type="textLength" errorStyle="information" allowBlank="1" showInputMessage="1" error="XLBVal:5=5550_x000d_&#10;" sqref="A69 JD69 SZ69 ACV69 AMR69 AWN69 BGJ69 BQF69 CAB69 CJX69 CTT69 DDP69 DNL69 DXH69 EHD69 EQZ69 FAV69 FKR69 FUN69 GEJ69 GOF69 GYB69 HHX69 HRT69 IBP69 ILL69 IVH69 JFD69 JOZ69 JYV69 KIR69 KSN69 LCJ69 LMF69 LWB69 MFX69 MPT69 MZP69 NJL69 NTH69 ODD69 OMZ69 OWV69 PGR69 PQN69 QAJ69 QKF69 QUB69 RDX69 RNT69 RXP69 SHL69 SRH69 TBD69 TKZ69 TUV69 UER69 UON69 UYJ69 VIF69 VSB69 WBX69 WLT69 WVP69 B65578 JD65578 SZ65578 ACV65578 AMR65578 AWN65578 BGJ65578 BQF65578 CAB65578 CJX65578 CTT65578 DDP65578 DNL65578 DXH65578 EHD65578 EQZ65578 FAV65578 FKR65578 FUN65578 GEJ65578 GOF65578 GYB65578 HHX65578 HRT65578 IBP65578 ILL65578 IVH65578 JFD65578 JOZ65578 JYV65578 KIR65578 KSN65578 LCJ65578 LMF65578 LWB65578 MFX65578 MPT65578 MZP65578 NJL65578 NTH65578 ODD65578 OMZ65578 OWV65578 PGR65578 PQN65578 QAJ65578 QKF65578 QUB65578 RDX65578 RNT65578 RXP65578 SHL65578 SRH65578 TBD65578 TKZ65578 TUV65578 UER65578 UON65578 UYJ65578 VIF65578 VSB65578 WBX65578 WLT65578 WVP65578 B131114 JD131114 SZ131114 ACV131114 AMR131114 AWN131114 BGJ131114 BQF131114 CAB131114 CJX131114 CTT131114 DDP131114 DNL131114 DXH131114 EHD131114 EQZ131114 FAV131114 FKR131114 FUN131114 GEJ131114 GOF131114 GYB131114 HHX131114 HRT131114 IBP131114 ILL131114 IVH131114 JFD131114 JOZ131114 JYV131114 KIR131114 KSN131114 LCJ131114 LMF131114 LWB131114 MFX131114 MPT131114 MZP131114 NJL131114 NTH131114 ODD131114 OMZ131114 OWV131114 PGR131114 PQN131114 QAJ131114 QKF131114 QUB131114 RDX131114 RNT131114 RXP131114 SHL131114 SRH131114 TBD131114 TKZ131114 TUV131114 UER131114 UON131114 UYJ131114 VIF131114 VSB131114 WBX131114 WLT131114 WVP131114 B196650 JD196650 SZ196650 ACV196650 AMR196650 AWN196650 BGJ196650 BQF196650 CAB196650 CJX196650 CTT196650 DDP196650 DNL196650 DXH196650 EHD196650 EQZ196650 FAV196650 FKR196650 FUN196650 GEJ196650 GOF196650 GYB196650 HHX196650 HRT196650 IBP196650 ILL196650 IVH196650 JFD196650 JOZ196650 JYV196650 KIR196650 KSN196650 LCJ196650 LMF196650 LWB196650 MFX196650 MPT196650 MZP196650 NJL196650 NTH196650 ODD196650 OMZ196650 OWV196650 PGR196650 PQN196650 QAJ196650 QKF196650 QUB196650 RDX196650 RNT196650 RXP196650 SHL196650 SRH196650 TBD196650 TKZ196650 TUV196650 UER196650 UON196650 UYJ196650 VIF196650 VSB196650 WBX196650 WLT196650 WVP196650 B262186 JD262186 SZ262186 ACV262186 AMR262186 AWN262186 BGJ262186 BQF262186 CAB262186 CJX262186 CTT262186 DDP262186 DNL262186 DXH262186 EHD262186 EQZ262186 FAV262186 FKR262186 FUN262186 GEJ262186 GOF262186 GYB262186 HHX262186 HRT262186 IBP262186 ILL262186 IVH262186 JFD262186 JOZ262186 JYV262186 KIR262186 KSN262186 LCJ262186 LMF262186 LWB262186 MFX262186 MPT262186 MZP262186 NJL262186 NTH262186 ODD262186 OMZ262186 OWV262186 PGR262186 PQN262186 QAJ262186 QKF262186 QUB262186 RDX262186 RNT262186 RXP262186 SHL262186 SRH262186 TBD262186 TKZ262186 TUV262186 UER262186 UON262186 UYJ262186 VIF262186 VSB262186 WBX262186 WLT262186 WVP262186 B327722 JD327722 SZ327722 ACV327722 AMR327722 AWN327722 BGJ327722 BQF327722 CAB327722 CJX327722 CTT327722 DDP327722 DNL327722 DXH327722 EHD327722 EQZ327722 FAV327722 FKR327722 FUN327722 GEJ327722 GOF327722 GYB327722 HHX327722 HRT327722 IBP327722 ILL327722 IVH327722 JFD327722 JOZ327722 JYV327722 KIR327722 KSN327722 LCJ327722 LMF327722 LWB327722 MFX327722 MPT327722 MZP327722 NJL327722 NTH327722 ODD327722 OMZ327722 OWV327722 PGR327722 PQN327722 QAJ327722 QKF327722 QUB327722 RDX327722 RNT327722 RXP327722 SHL327722 SRH327722 TBD327722 TKZ327722 TUV327722 UER327722 UON327722 UYJ327722 VIF327722 VSB327722 WBX327722 WLT327722 WVP327722 B393258 JD393258 SZ393258 ACV393258 AMR393258 AWN393258 BGJ393258 BQF393258 CAB393258 CJX393258 CTT393258 DDP393258 DNL393258 DXH393258 EHD393258 EQZ393258 FAV393258 FKR393258 FUN393258 GEJ393258 GOF393258 GYB393258 HHX393258 HRT393258 IBP393258 ILL393258 IVH393258 JFD393258 JOZ393258 JYV393258 KIR393258 KSN393258 LCJ393258 LMF393258 LWB393258 MFX393258 MPT393258 MZP393258 NJL393258 NTH393258 ODD393258 OMZ393258 OWV393258 PGR393258 PQN393258 QAJ393258 QKF393258 QUB393258 RDX393258 RNT393258 RXP393258 SHL393258 SRH393258 TBD393258 TKZ393258 TUV393258 UER393258 UON393258 UYJ393258 VIF393258 VSB393258 WBX393258 WLT393258 WVP393258 B458794 JD458794 SZ458794 ACV458794 AMR458794 AWN458794 BGJ458794 BQF458794 CAB458794 CJX458794 CTT458794 DDP458794 DNL458794 DXH458794 EHD458794 EQZ458794 FAV458794 FKR458794 FUN458794 GEJ458794 GOF458794 GYB458794 HHX458794 HRT458794 IBP458794 ILL458794 IVH458794 JFD458794 JOZ458794 JYV458794 KIR458794 KSN458794 LCJ458794 LMF458794 LWB458794 MFX458794 MPT458794 MZP458794 NJL458794 NTH458794 ODD458794 OMZ458794 OWV458794 PGR458794 PQN458794 QAJ458794 QKF458794 QUB458794 RDX458794 RNT458794 RXP458794 SHL458794 SRH458794 TBD458794 TKZ458794 TUV458794 UER458794 UON458794 UYJ458794 VIF458794 VSB458794 WBX458794 WLT458794 WVP458794 B524330 JD524330 SZ524330 ACV524330 AMR524330 AWN524330 BGJ524330 BQF524330 CAB524330 CJX524330 CTT524330 DDP524330 DNL524330 DXH524330 EHD524330 EQZ524330 FAV524330 FKR524330 FUN524330 GEJ524330 GOF524330 GYB524330 HHX524330 HRT524330 IBP524330 ILL524330 IVH524330 JFD524330 JOZ524330 JYV524330 KIR524330 KSN524330 LCJ524330 LMF524330 LWB524330 MFX524330 MPT524330 MZP524330 NJL524330 NTH524330 ODD524330 OMZ524330 OWV524330 PGR524330 PQN524330 QAJ524330 QKF524330 QUB524330 RDX524330 RNT524330 RXP524330 SHL524330 SRH524330 TBD524330 TKZ524330 TUV524330 UER524330 UON524330 UYJ524330 VIF524330 VSB524330 WBX524330 WLT524330 WVP524330 B589866 JD589866 SZ589866 ACV589866 AMR589866 AWN589866 BGJ589866 BQF589866 CAB589866 CJX589866 CTT589866 DDP589866 DNL589866 DXH589866 EHD589866 EQZ589866 FAV589866 FKR589866 FUN589866 GEJ589866 GOF589866 GYB589866 HHX589866 HRT589866 IBP589866 ILL589866 IVH589866 JFD589866 JOZ589866 JYV589866 KIR589866 KSN589866 LCJ589866 LMF589866 LWB589866 MFX589866 MPT589866 MZP589866 NJL589866 NTH589866 ODD589866 OMZ589866 OWV589866 PGR589866 PQN589866 QAJ589866 QKF589866 QUB589866 RDX589866 RNT589866 RXP589866 SHL589866 SRH589866 TBD589866 TKZ589866 TUV589866 UER589866 UON589866 UYJ589866 VIF589866 VSB589866 WBX589866 WLT589866 WVP589866 B655402 JD655402 SZ655402 ACV655402 AMR655402 AWN655402 BGJ655402 BQF655402 CAB655402 CJX655402 CTT655402 DDP655402 DNL655402 DXH655402 EHD655402 EQZ655402 FAV655402 FKR655402 FUN655402 GEJ655402 GOF655402 GYB655402 HHX655402 HRT655402 IBP655402 ILL655402 IVH655402 JFD655402 JOZ655402 JYV655402 KIR655402 KSN655402 LCJ655402 LMF655402 LWB655402 MFX655402 MPT655402 MZP655402 NJL655402 NTH655402 ODD655402 OMZ655402 OWV655402 PGR655402 PQN655402 QAJ655402 QKF655402 QUB655402 RDX655402 RNT655402 RXP655402 SHL655402 SRH655402 TBD655402 TKZ655402 TUV655402 UER655402 UON655402 UYJ655402 VIF655402 VSB655402 WBX655402 WLT655402 WVP655402 B720938 JD720938 SZ720938 ACV720938 AMR720938 AWN720938 BGJ720938 BQF720938 CAB720938 CJX720938 CTT720938 DDP720938 DNL720938 DXH720938 EHD720938 EQZ720938 FAV720938 FKR720938 FUN720938 GEJ720938 GOF720938 GYB720938 HHX720938 HRT720938 IBP720938 ILL720938 IVH720938 JFD720938 JOZ720938 JYV720938 KIR720938 KSN720938 LCJ720938 LMF720938 LWB720938 MFX720938 MPT720938 MZP720938 NJL720938 NTH720938 ODD720938 OMZ720938 OWV720938 PGR720938 PQN720938 QAJ720938 QKF720938 QUB720938 RDX720938 RNT720938 RXP720938 SHL720938 SRH720938 TBD720938 TKZ720938 TUV720938 UER720938 UON720938 UYJ720938 VIF720938 VSB720938 WBX720938 WLT720938 WVP720938 B786474 JD786474 SZ786474 ACV786474 AMR786474 AWN786474 BGJ786474 BQF786474 CAB786474 CJX786474 CTT786474 DDP786474 DNL786474 DXH786474 EHD786474 EQZ786474 FAV786474 FKR786474 FUN786474 GEJ786474 GOF786474 GYB786474 HHX786474 HRT786474 IBP786474 ILL786474 IVH786474 JFD786474 JOZ786474 JYV786474 KIR786474 KSN786474 LCJ786474 LMF786474 LWB786474 MFX786474 MPT786474 MZP786474 NJL786474 NTH786474 ODD786474 OMZ786474 OWV786474 PGR786474 PQN786474 QAJ786474 QKF786474 QUB786474 RDX786474 RNT786474 RXP786474 SHL786474 SRH786474 TBD786474 TKZ786474 TUV786474 UER786474 UON786474 UYJ786474 VIF786474 VSB786474 WBX786474 WLT786474 WVP786474 B852010 JD852010 SZ852010 ACV852010 AMR852010 AWN852010 BGJ852010 BQF852010 CAB852010 CJX852010 CTT852010 DDP852010 DNL852010 DXH852010 EHD852010 EQZ852010 FAV852010 FKR852010 FUN852010 GEJ852010 GOF852010 GYB852010 HHX852010 HRT852010 IBP852010 ILL852010 IVH852010 JFD852010 JOZ852010 JYV852010 KIR852010 KSN852010 LCJ852010 LMF852010 LWB852010 MFX852010 MPT852010 MZP852010 NJL852010 NTH852010 ODD852010 OMZ852010 OWV852010 PGR852010 PQN852010 QAJ852010 QKF852010 QUB852010 RDX852010 RNT852010 RXP852010 SHL852010 SRH852010 TBD852010 TKZ852010 TUV852010 UER852010 UON852010 UYJ852010 VIF852010 VSB852010 WBX852010 WLT852010 WVP852010 B917546 JD917546 SZ917546 ACV917546 AMR917546 AWN917546 BGJ917546 BQF917546 CAB917546 CJX917546 CTT917546 DDP917546 DNL917546 DXH917546 EHD917546 EQZ917546 FAV917546 FKR917546 FUN917546 GEJ917546 GOF917546 GYB917546 HHX917546 HRT917546 IBP917546 ILL917546 IVH917546 JFD917546 JOZ917546 JYV917546 KIR917546 KSN917546 LCJ917546 LMF917546 LWB917546 MFX917546 MPT917546 MZP917546 NJL917546 NTH917546 ODD917546 OMZ917546 OWV917546 PGR917546 PQN917546 QAJ917546 QKF917546 QUB917546 RDX917546 RNT917546 RXP917546 SHL917546 SRH917546 TBD917546 TKZ917546 TUV917546 UER917546 UON917546 UYJ917546 VIF917546 VSB917546 WBX917546 WLT917546 WVP917546 B983082 JD983082 SZ983082 ACV983082 AMR983082 AWN983082 BGJ983082 BQF983082 CAB983082 CJX983082 CTT983082 DDP983082 DNL983082 DXH983082 EHD983082 EQZ983082 FAV983082 FKR983082 FUN983082 GEJ983082 GOF983082 GYB983082 HHX983082 HRT983082 IBP983082 ILL983082 IVH983082 JFD983082 JOZ983082 JYV983082 KIR983082 KSN983082 LCJ983082 LMF983082 LWB983082 MFX983082 MPT983082 MZP983082 NJL983082 NTH983082 ODD983082 OMZ983082 OWV983082 PGR983082 PQN983082 QAJ983082 QKF983082 QUB983082 RDX983082 RNT983082 RXP983082 SHL983082 SRH983082 TBD983082 TKZ983082 TUV983082 UER983082 UON983082 UYJ983082 VIF983082 VSB983082 WBX983082 WLT983082 WVP983082 A78 A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formula1>0</formula1>
      <formula2>10000</formula2>
    </dataValidation>
    <dataValidation type="textLength" errorStyle="information" allowBlank="1" showInputMessage="1" error="XLBVal:5=0.177685288938691_x000d_&#10;" sqref="C69 JE69 TA69 ACW69 AMS69 AWO69 BGK69 BQG69 CAC69 CJY69 CTU69 DDQ69 DNM69 DXI69 EHE69 ERA69 FAW69 FKS69 FUO69 GEK69 GOG69 GYC69 HHY69 HRU69 IBQ69 ILM69 IVI69 JFE69 JPA69 JYW69 KIS69 KSO69 LCK69 LMG69 LWC69 MFY69 MPU69 MZQ69 NJM69 NTI69 ODE69 ONA69 OWW69 PGS69 PQO69 QAK69 QKG69 QUC69 RDY69 RNU69 RXQ69 SHM69 SRI69 TBE69 TLA69 TUW69 UES69 UOO69 UYK69 VIG69 VSC69 WBY69 WLU69 WVQ69 C65578 JE65578 TA65578 ACW65578 AMS65578 AWO65578 BGK65578 BQG65578 CAC65578 CJY65578 CTU65578 DDQ65578 DNM65578 DXI65578 EHE65578 ERA65578 FAW65578 FKS65578 FUO65578 GEK65578 GOG65578 GYC65578 HHY65578 HRU65578 IBQ65578 ILM65578 IVI65578 JFE65578 JPA65578 JYW65578 KIS65578 KSO65578 LCK65578 LMG65578 LWC65578 MFY65578 MPU65578 MZQ65578 NJM65578 NTI65578 ODE65578 ONA65578 OWW65578 PGS65578 PQO65578 QAK65578 QKG65578 QUC65578 RDY65578 RNU65578 RXQ65578 SHM65578 SRI65578 TBE65578 TLA65578 TUW65578 UES65578 UOO65578 UYK65578 VIG65578 VSC65578 WBY65578 WLU65578 WVQ65578 C131114 JE131114 TA131114 ACW131114 AMS131114 AWO131114 BGK131114 BQG131114 CAC131114 CJY131114 CTU131114 DDQ131114 DNM131114 DXI131114 EHE131114 ERA131114 FAW131114 FKS131114 FUO131114 GEK131114 GOG131114 GYC131114 HHY131114 HRU131114 IBQ131114 ILM131114 IVI131114 JFE131114 JPA131114 JYW131114 KIS131114 KSO131114 LCK131114 LMG131114 LWC131114 MFY131114 MPU131114 MZQ131114 NJM131114 NTI131114 ODE131114 ONA131114 OWW131114 PGS131114 PQO131114 QAK131114 QKG131114 QUC131114 RDY131114 RNU131114 RXQ131114 SHM131114 SRI131114 TBE131114 TLA131114 TUW131114 UES131114 UOO131114 UYK131114 VIG131114 VSC131114 WBY131114 WLU131114 WVQ131114 C196650 JE196650 TA196650 ACW196650 AMS196650 AWO196650 BGK196650 BQG196650 CAC196650 CJY196650 CTU196650 DDQ196650 DNM196650 DXI196650 EHE196650 ERA196650 FAW196650 FKS196650 FUO196650 GEK196650 GOG196650 GYC196650 HHY196650 HRU196650 IBQ196650 ILM196650 IVI196650 JFE196650 JPA196650 JYW196650 KIS196650 KSO196650 LCK196650 LMG196650 LWC196650 MFY196650 MPU196650 MZQ196650 NJM196650 NTI196650 ODE196650 ONA196650 OWW196650 PGS196650 PQO196650 QAK196650 QKG196650 QUC196650 RDY196650 RNU196650 RXQ196650 SHM196650 SRI196650 TBE196650 TLA196650 TUW196650 UES196650 UOO196650 UYK196650 VIG196650 VSC196650 WBY196650 WLU196650 WVQ196650 C262186 JE262186 TA262186 ACW262186 AMS262186 AWO262186 BGK262186 BQG262186 CAC262186 CJY262186 CTU262186 DDQ262186 DNM262186 DXI262186 EHE262186 ERA262186 FAW262186 FKS262186 FUO262186 GEK262186 GOG262186 GYC262186 HHY262186 HRU262186 IBQ262186 ILM262186 IVI262186 JFE262186 JPA262186 JYW262186 KIS262186 KSO262186 LCK262186 LMG262186 LWC262186 MFY262186 MPU262186 MZQ262186 NJM262186 NTI262186 ODE262186 ONA262186 OWW262186 PGS262186 PQO262186 QAK262186 QKG262186 QUC262186 RDY262186 RNU262186 RXQ262186 SHM262186 SRI262186 TBE262186 TLA262186 TUW262186 UES262186 UOO262186 UYK262186 VIG262186 VSC262186 WBY262186 WLU262186 WVQ262186 C327722 JE327722 TA327722 ACW327722 AMS327722 AWO327722 BGK327722 BQG327722 CAC327722 CJY327722 CTU327722 DDQ327722 DNM327722 DXI327722 EHE327722 ERA327722 FAW327722 FKS327722 FUO327722 GEK327722 GOG327722 GYC327722 HHY327722 HRU327722 IBQ327722 ILM327722 IVI327722 JFE327722 JPA327722 JYW327722 KIS327722 KSO327722 LCK327722 LMG327722 LWC327722 MFY327722 MPU327722 MZQ327722 NJM327722 NTI327722 ODE327722 ONA327722 OWW327722 PGS327722 PQO327722 QAK327722 QKG327722 QUC327722 RDY327722 RNU327722 RXQ327722 SHM327722 SRI327722 TBE327722 TLA327722 TUW327722 UES327722 UOO327722 UYK327722 VIG327722 VSC327722 WBY327722 WLU327722 WVQ327722 C393258 JE393258 TA393258 ACW393258 AMS393258 AWO393258 BGK393258 BQG393258 CAC393258 CJY393258 CTU393258 DDQ393258 DNM393258 DXI393258 EHE393258 ERA393258 FAW393258 FKS393258 FUO393258 GEK393258 GOG393258 GYC393258 HHY393258 HRU393258 IBQ393258 ILM393258 IVI393258 JFE393258 JPA393258 JYW393258 KIS393258 KSO393258 LCK393258 LMG393258 LWC393258 MFY393258 MPU393258 MZQ393258 NJM393258 NTI393258 ODE393258 ONA393258 OWW393258 PGS393258 PQO393258 QAK393258 QKG393258 QUC393258 RDY393258 RNU393258 RXQ393258 SHM393258 SRI393258 TBE393258 TLA393258 TUW393258 UES393258 UOO393258 UYK393258 VIG393258 VSC393258 WBY393258 WLU393258 WVQ393258 C458794 JE458794 TA458794 ACW458794 AMS458794 AWO458794 BGK458794 BQG458794 CAC458794 CJY458794 CTU458794 DDQ458794 DNM458794 DXI458794 EHE458794 ERA458794 FAW458794 FKS458794 FUO458794 GEK458794 GOG458794 GYC458794 HHY458794 HRU458794 IBQ458794 ILM458794 IVI458794 JFE458794 JPA458794 JYW458794 KIS458794 KSO458794 LCK458794 LMG458794 LWC458794 MFY458794 MPU458794 MZQ458794 NJM458794 NTI458794 ODE458794 ONA458794 OWW458794 PGS458794 PQO458794 QAK458794 QKG458794 QUC458794 RDY458794 RNU458794 RXQ458794 SHM458794 SRI458794 TBE458794 TLA458794 TUW458794 UES458794 UOO458794 UYK458794 VIG458794 VSC458794 WBY458794 WLU458794 WVQ458794 C524330 JE524330 TA524330 ACW524330 AMS524330 AWO524330 BGK524330 BQG524330 CAC524330 CJY524330 CTU524330 DDQ524330 DNM524330 DXI524330 EHE524330 ERA524330 FAW524330 FKS524330 FUO524330 GEK524330 GOG524330 GYC524330 HHY524330 HRU524330 IBQ524330 ILM524330 IVI524330 JFE524330 JPA524330 JYW524330 KIS524330 KSO524330 LCK524330 LMG524330 LWC524330 MFY524330 MPU524330 MZQ524330 NJM524330 NTI524330 ODE524330 ONA524330 OWW524330 PGS524330 PQO524330 QAK524330 QKG524330 QUC524330 RDY524330 RNU524330 RXQ524330 SHM524330 SRI524330 TBE524330 TLA524330 TUW524330 UES524330 UOO524330 UYK524330 VIG524330 VSC524330 WBY524330 WLU524330 WVQ524330 C589866 JE589866 TA589866 ACW589866 AMS589866 AWO589866 BGK589866 BQG589866 CAC589866 CJY589866 CTU589866 DDQ589866 DNM589866 DXI589866 EHE589866 ERA589866 FAW589866 FKS589866 FUO589866 GEK589866 GOG589866 GYC589866 HHY589866 HRU589866 IBQ589866 ILM589866 IVI589866 JFE589866 JPA589866 JYW589866 KIS589866 KSO589866 LCK589866 LMG589866 LWC589866 MFY589866 MPU589866 MZQ589866 NJM589866 NTI589866 ODE589866 ONA589866 OWW589866 PGS589866 PQO589866 QAK589866 QKG589866 QUC589866 RDY589866 RNU589866 RXQ589866 SHM589866 SRI589866 TBE589866 TLA589866 TUW589866 UES589866 UOO589866 UYK589866 VIG589866 VSC589866 WBY589866 WLU589866 WVQ589866 C655402 JE655402 TA655402 ACW655402 AMS655402 AWO655402 BGK655402 BQG655402 CAC655402 CJY655402 CTU655402 DDQ655402 DNM655402 DXI655402 EHE655402 ERA655402 FAW655402 FKS655402 FUO655402 GEK655402 GOG655402 GYC655402 HHY655402 HRU655402 IBQ655402 ILM655402 IVI655402 JFE655402 JPA655402 JYW655402 KIS655402 KSO655402 LCK655402 LMG655402 LWC655402 MFY655402 MPU655402 MZQ655402 NJM655402 NTI655402 ODE655402 ONA655402 OWW655402 PGS655402 PQO655402 QAK655402 QKG655402 QUC655402 RDY655402 RNU655402 RXQ655402 SHM655402 SRI655402 TBE655402 TLA655402 TUW655402 UES655402 UOO655402 UYK655402 VIG655402 VSC655402 WBY655402 WLU655402 WVQ655402 C720938 JE720938 TA720938 ACW720938 AMS720938 AWO720938 BGK720938 BQG720938 CAC720938 CJY720938 CTU720938 DDQ720938 DNM720938 DXI720938 EHE720938 ERA720938 FAW720938 FKS720938 FUO720938 GEK720938 GOG720938 GYC720938 HHY720938 HRU720938 IBQ720938 ILM720938 IVI720938 JFE720938 JPA720938 JYW720938 KIS720938 KSO720938 LCK720938 LMG720938 LWC720938 MFY720938 MPU720938 MZQ720938 NJM720938 NTI720938 ODE720938 ONA720938 OWW720938 PGS720938 PQO720938 QAK720938 QKG720938 QUC720938 RDY720938 RNU720938 RXQ720938 SHM720938 SRI720938 TBE720938 TLA720938 TUW720938 UES720938 UOO720938 UYK720938 VIG720938 VSC720938 WBY720938 WLU720938 WVQ720938 C786474 JE786474 TA786474 ACW786474 AMS786474 AWO786474 BGK786474 BQG786474 CAC786474 CJY786474 CTU786474 DDQ786474 DNM786474 DXI786474 EHE786474 ERA786474 FAW786474 FKS786474 FUO786474 GEK786474 GOG786474 GYC786474 HHY786474 HRU786474 IBQ786474 ILM786474 IVI786474 JFE786474 JPA786474 JYW786474 KIS786474 KSO786474 LCK786474 LMG786474 LWC786474 MFY786474 MPU786474 MZQ786474 NJM786474 NTI786474 ODE786474 ONA786474 OWW786474 PGS786474 PQO786474 QAK786474 QKG786474 QUC786474 RDY786474 RNU786474 RXQ786474 SHM786474 SRI786474 TBE786474 TLA786474 TUW786474 UES786474 UOO786474 UYK786474 VIG786474 VSC786474 WBY786474 WLU786474 WVQ786474 C852010 JE852010 TA852010 ACW852010 AMS852010 AWO852010 BGK852010 BQG852010 CAC852010 CJY852010 CTU852010 DDQ852010 DNM852010 DXI852010 EHE852010 ERA852010 FAW852010 FKS852010 FUO852010 GEK852010 GOG852010 GYC852010 HHY852010 HRU852010 IBQ852010 ILM852010 IVI852010 JFE852010 JPA852010 JYW852010 KIS852010 KSO852010 LCK852010 LMG852010 LWC852010 MFY852010 MPU852010 MZQ852010 NJM852010 NTI852010 ODE852010 ONA852010 OWW852010 PGS852010 PQO852010 QAK852010 QKG852010 QUC852010 RDY852010 RNU852010 RXQ852010 SHM852010 SRI852010 TBE852010 TLA852010 TUW852010 UES852010 UOO852010 UYK852010 VIG852010 VSC852010 WBY852010 WLU852010 WVQ852010 C917546 JE917546 TA917546 ACW917546 AMS917546 AWO917546 BGK917546 BQG917546 CAC917546 CJY917546 CTU917546 DDQ917546 DNM917546 DXI917546 EHE917546 ERA917546 FAW917546 FKS917546 FUO917546 GEK917546 GOG917546 GYC917546 HHY917546 HRU917546 IBQ917546 ILM917546 IVI917546 JFE917546 JPA917546 JYW917546 KIS917546 KSO917546 LCK917546 LMG917546 LWC917546 MFY917546 MPU917546 MZQ917546 NJM917546 NTI917546 ODE917546 ONA917546 OWW917546 PGS917546 PQO917546 QAK917546 QKG917546 QUC917546 RDY917546 RNU917546 RXQ917546 SHM917546 SRI917546 TBE917546 TLA917546 TUW917546 UES917546 UOO917546 UYK917546 VIG917546 VSC917546 WBY917546 WLU917546 WVQ917546 C983082 JE983082 TA983082 ACW983082 AMS983082 AWO983082 BGK983082 BQG983082 CAC983082 CJY983082 CTU983082 DDQ983082 DNM983082 DXI983082 EHE983082 ERA983082 FAW983082 FKS983082 FUO983082 GEK983082 GOG983082 GYC983082 HHY983082 HRU983082 IBQ983082 ILM983082 IVI983082 JFE983082 JPA983082 JYW983082 KIS983082 KSO983082 LCK983082 LMG983082 LWC983082 MFY983082 MPU983082 MZQ983082 NJM983082 NTI983082 ODE983082 ONA983082 OWW983082 PGS983082 PQO983082 QAK983082 QKG983082 QUC983082 RDY983082 RNU983082 RXQ983082 SHM983082 SRI983082 TBE983082 TLA983082 TUW983082 UES983082 UOO983082 UYK983082 VIG983082 VSC983082 WBY983082 WLU983082 WVQ983082 C72 C77 C80 C27 JE27 TA27 ACW27 AMS27 AWO27 BGK27 BQG27 CAC27 CJY27 CTU27 DDQ27 DNM27 DXI27 EHE27 ERA27 FAW27 FKS27 FUO27 GEK27 GOG27 GYC27 HHY27 HRU27 IBQ27 ILM27 IVI27 JFE27 JPA27 JYW27 KIS27 KSO27 LCK27 LMG27 LWC27 MFY27 MPU27 MZQ27 NJM27 NTI27 ODE27 ONA27 OWW27 PGS27 PQO27 QAK27 QKG27 QUC27 RDY27 RNU27 RXQ27 SHM27 SRI27 TBE27 TLA27 TUW27 UES27 UOO27 UYK27 VIG27 VSC27 WBY27 WLU27 WVQ27 C30">
      <formula1>0</formula1>
      <formula2>10000</formula2>
    </dataValidation>
    <dataValidation type="textLength" errorStyle="information" allowBlank="1" showInputMessage="1" error="XLBVal:5=12.4626168224299_x000d_&#10;" sqref="B74 JD74 SZ74 ACV74 AMR74 AWN74 BGJ74 BQF74 CAB74 CJX74 CTT74 DDP74 DNL74 DXH74 EHD74 EQZ74 FAV74 FKR74 FUN74 GEJ74 GOF74 GYB74 HHX74 HRT74 IBP74 ILL74 IVH74 JFD74 JOZ74 JYV74 KIR74 KSN74 LCJ74 LMF74 LWB74 MFX74 MPT74 MZP74 NJL74 NTH74 ODD74 OMZ74 OWV74 PGR74 PQN74 QAJ74 QKF74 QUB74 RDX74 RNT74 RXP74 SHL74 SRH74 TBD74 TKZ74 TUV74 UER74 UON74 UYJ74 VIF74 VSB74 WBX74 WLT74 WVP74 B65583 JD65583 SZ65583 ACV65583 AMR65583 AWN65583 BGJ65583 BQF65583 CAB65583 CJX65583 CTT65583 DDP65583 DNL65583 DXH65583 EHD65583 EQZ65583 FAV65583 FKR65583 FUN65583 GEJ65583 GOF65583 GYB65583 HHX65583 HRT65583 IBP65583 ILL65583 IVH65583 JFD65583 JOZ65583 JYV65583 KIR65583 KSN65583 LCJ65583 LMF65583 LWB65583 MFX65583 MPT65583 MZP65583 NJL65583 NTH65583 ODD65583 OMZ65583 OWV65583 PGR65583 PQN65583 QAJ65583 QKF65583 QUB65583 RDX65583 RNT65583 RXP65583 SHL65583 SRH65583 TBD65583 TKZ65583 TUV65583 UER65583 UON65583 UYJ65583 VIF65583 VSB65583 WBX65583 WLT65583 WVP65583 B131119 JD131119 SZ131119 ACV131119 AMR131119 AWN131119 BGJ131119 BQF131119 CAB131119 CJX131119 CTT131119 DDP131119 DNL131119 DXH131119 EHD131119 EQZ131119 FAV131119 FKR131119 FUN131119 GEJ131119 GOF131119 GYB131119 HHX131119 HRT131119 IBP131119 ILL131119 IVH131119 JFD131119 JOZ131119 JYV131119 KIR131119 KSN131119 LCJ131119 LMF131119 LWB131119 MFX131119 MPT131119 MZP131119 NJL131119 NTH131119 ODD131119 OMZ131119 OWV131119 PGR131119 PQN131119 QAJ131119 QKF131119 QUB131119 RDX131119 RNT131119 RXP131119 SHL131119 SRH131119 TBD131119 TKZ131119 TUV131119 UER131119 UON131119 UYJ131119 VIF131119 VSB131119 WBX131119 WLT131119 WVP131119 B196655 JD196655 SZ196655 ACV196655 AMR196655 AWN196655 BGJ196655 BQF196655 CAB196655 CJX196655 CTT196655 DDP196655 DNL196655 DXH196655 EHD196655 EQZ196655 FAV196655 FKR196655 FUN196655 GEJ196655 GOF196655 GYB196655 HHX196655 HRT196655 IBP196655 ILL196655 IVH196655 JFD196655 JOZ196655 JYV196655 KIR196655 KSN196655 LCJ196655 LMF196655 LWB196655 MFX196655 MPT196655 MZP196655 NJL196655 NTH196655 ODD196655 OMZ196655 OWV196655 PGR196655 PQN196655 QAJ196655 QKF196655 QUB196655 RDX196655 RNT196655 RXP196655 SHL196655 SRH196655 TBD196655 TKZ196655 TUV196655 UER196655 UON196655 UYJ196655 VIF196655 VSB196655 WBX196655 WLT196655 WVP196655 B262191 JD262191 SZ262191 ACV262191 AMR262191 AWN262191 BGJ262191 BQF262191 CAB262191 CJX262191 CTT262191 DDP262191 DNL262191 DXH262191 EHD262191 EQZ262191 FAV262191 FKR262191 FUN262191 GEJ262191 GOF262191 GYB262191 HHX262191 HRT262191 IBP262191 ILL262191 IVH262191 JFD262191 JOZ262191 JYV262191 KIR262191 KSN262191 LCJ262191 LMF262191 LWB262191 MFX262191 MPT262191 MZP262191 NJL262191 NTH262191 ODD262191 OMZ262191 OWV262191 PGR262191 PQN262191 QAJ262191 QKF262191 QUB262191 RDX262191 RNT262191 RXP262191 SHL262191 SRH262191 TBD262191 TKZ262191 TUV262191 UER262191 UON262191 UYJ262191 VIF262191 VSB262191 WBX262191 WLT262191 WVP262191 B327727 JD327727 SZ327727 ACV327727 AMR327727 AWN327727 BGJ327727 BQF327727 CAB327727 CJX327727 CTT327727 DDP327727 DNL327727 DXH327727 EHD327727 EQZ327727 FAV327727 FKR327727 FUN327727 GEJ327727 GOF327727 GYB327727 HHX327727 HRT327727 IBP327727 ILL327727 IVH327727 JFD327727 JOZ327727 JYV327727 KIR327727 KSN327727 LCJ327727 LMF327727 LWB327727 MFX327727 MPT327727 MZP327727 NJL327727 NTH327727 ODD327727 OMZ327727 OWV327727 PGR327727 PQN327727 QAJ327727 QKF327727 QUB327727 RDX327727 RNT327727 RXP327727 SHL327727 SRH327727 TBD327727 TKZ327727 TUV327727 UER327727 UON327727 UYJ327727 VIF327727 VSB327727 WBX327727 WLT327727 WVP327727 B393263 JD393263 SZ393263 ACV393263 AMR393263 AWN393263 BGJ393263 BQF393263 CAB393263 CJX393263 CTT393263 DDP393263 DNL393263 DXH393263 EHD393263 EQZ393263 FAV393263 FKR393263 FUN393263 GEJ393263 GOF393263 GYB393263 HHX393263 HRT393263 IBP393263 ILL393263 IVH393263 JFD393263 JOZ393263 JYV393263 KIR393263 KSN393263 LCJ393263 LMF393263 LWB393263 MFX393263 MPT393263 MZP393263 NJL393263 NTH393263 ODD393263 OMZ393263 OWV393263 PGR393263 PQN393263 QAJ393263 QKF393263 QUB393263 RDX393263 RNT393263 RXP393263 SHL393263 SRH393263 TBD393263 TKZ393263 TUV393263 UER393263 UON393263 UYJ393263 VIF393263 VSB393263 WBX393263 WLT393263 WVP393263 B458799 JD458799 SZ458799 ACV458799 AMR458799 AWN458799 BGJ458799 BQF458799 CAB458799 CJX458799 CTT458799 DDP458799 DNL458799 DXH458799 EHD458799 EQZ458799 FAV458799 FKR458799 FUN458799 GEJ458799 GOF458799 GYB458799 HHX458799 HRT458799 IBP458799 ILL458799 IVH458799 JFD458799 JOZ458799 JYV458799 KIR458799 KSN458799 LCJ458799 LMF458799 LWB458799 MFX458799 MPT458799 MZP458799 NJL458799 NTH458799 ODD458799 OMZ458799 OWV458799 PGR458799 PQN458799 QAJ458799 QKF458799 QUB458799 RDX458799 RNT458799 RXP458799 SHL458799 SRH458799 TBD458799 TKZ458799 TUV458799 UER458799 UON458799 UYJ458799 VIF458799 VSB458799 WBX458799 WLT458799 WVP458799 B524335 JD524335 SZ524335 ACV524335 AMR524335 AWN524335 BGJ524335 BQF524335 CAB524335 CJX524335 CTT524335 DDP524335 DNL524335 DXH524335 EHD524335 EQZ524335 FAV524335 FKR524335 FUN524335 GEJ524335 GOF524335 GYB524335 HHX524335 HRT524335 IBP524335 ILL524335 IVH524335 JFD524335 JOZ524335 JYV524335 KIR524335 KSN524335 LCJ524335 LMF524335 LWB524335 MFX524335 MPT524335 MZP524335 NJL524335 NTH524335 ODD524335 OMZ524335 OWV524335 PGR524335 PQN524335 QAJ524335 QKF524335 QUB524335 RDX524335 RNT524335 RXP524335 SHL524335 SRH524335 TBD524335 TKZ524335 TUV524335 UER524335 UON524335 UYJ524335 VIF524335 VSB524335 WBX524335 WLT524335 WVP524335 B589871 JD589871 SZ589871 ACV589871 AMR589871 AWN589871 BGJ589871 BQF589871 CAB589871 CJX589871 CTT589871 DDP589871 DNL589871 DXH589871 EHD589871 EQZ589871 FAV589871 FKR589871 FUN589871 GEJ589871 GOF589871 GYB589871 HHX589871 HRT589871 IBP589871 ILL589871 IVH589871 JFD589871 JOZ589871 JYV589871 KIR589871 KSN589871 LCJ589871 LMF589871 LWB589871 MFX589871 MPT589871 MZP589871 NJL589871 NTH589871 ODD589871 OMZ589871 OWV589871 PGR589871 PQN589871 QAJ589871 QKF589871 QUB589871 RDX589871 RNT589871 RXP589871 SHL589871 SRH589871 TBD589871 TKZ589871 TUV589871 UER589871 UON589871 UYJ589871 VIF589871 VSB589871 WBX589871 WLT589871 WVP589871 B655407 JD655407 SZ655407 ACV655407 AMR655407 AWN655407 BGJ655407 BQF655407 CAB655407 CJX655407 CTT655407 DDP655407 DNL655407 DXH655407 EHD655407 EQZ655407 FAV655407 FKR655407 FUN655407 GEJ655407 GOF655407 GYB655407 HHX655407 HRT655407 IBP655407 ILL655407 IVH655407 JFD655407 JOZ655407 JYV655407 KIR655407 KSN655407 LCJ655407 LMF655407 LWB655407 MFX655407 MPT655407 MZP655407 NJL655407 NTH655407 ODD655407 OMZ655407 OWV655407 PGR655407 PQN655407 QAJ655407 QKF655407 QUB655407 RDX655407 RNT655407 RXP655407 SHL655407 SRH655407 TBD655407 TKZ655407 TUV655407 UER655407 UON655407 UYJ655407 VIF655407 VSB655407 WBX655407 WLT655407 WVP655407 B720943 JD720943 SZ720943 ACV720943 AMR720943 AWN720943 BGJ720943 BQF720943 CAB720943 CJX720943 CTT720943 DDP720943 DNL720943 DXH720943 EHD720943 EQZ720943 FAV720943 FKR720943 FUN720943 GEJ720943 GOF720943 GYB720943 HHX720943 HRT720943 IBP720943 ILL720943 IVH720943 JFD720943 JOZ720943 JYV720943 KIR720943 KSN720943 LCJ720943 LMF720943 LWB720943 MFX720943 MPT720943 MZP720943 NJL720943 NTH720943 ODD720943 OMZ720943 OWV720943 PGR720943 PQN720943 QAJ720943 QKF720943 QUB720943 RDX720943 RNT720943 RXP720943 SHL720943 SRH720943 TBD720943 TKZ720943 TUV720943 UER720943 UON720943 UYJ720943 VIF720943 VSB720943 WBX720943 WLT720943 WVP720943 B786479 JD786479 SZ786479 ACV786479 AMR786479 AWN786479 BGJ786479 BQF786479 CAB786479 CJX786479 CTT786479 DDP786479 DNL786479 DXH786479 EHD786479 EQZ786479 FAV786479 FKR786479 FUN786479 GEJ786479 GOF786479 GYB786479 HHX786479 HRT786479 IBP786479 ILL786479 IVH786479 JFD786479 JOZ786479 JYV786479 KIR786479 KSN786479 LCJ786479 LMF786479 LWB786479 MFX786479 MPT786479 MZP786479 NJL786479 NTH786479 ODD786479 OMZ786479 OWV786479 PGR786479 PQN786479 QAJ786479 QKF786479 QUB786479 RDX786479 RNT786479 RXP786479 SHL786479 SRH786479 TBD786479 TKZ786479 TUV786479 UER786479 UON786479 UYJ786479 VIF786479 VSB786479 WBX786479 WLT786479 WVP786479 B852015 JD852015 SZ852015 ACV852015 AMR852015 AWN852015 BGJ852015 BQF852015 CAB852015 CJX852015 CTT852015 DDP852015 DNL852015 DXH852015 EHD852015 EQZ852015 FAV852015 FKR852015 FUN852015 GEJ852015 GOF852015 GYB852015 HHX852015 HRT852015 IBP852015 ILL852015 IVH852015 JFD852015 JOZ852015 JYV852015 KIR852015 KSN852015 LCJ852015 LMF852015 LWB852015 MFX852015 MPT852015 MZP852015 NJL852015 NTH852015 ODD852015 OMZ852015 OWV852015 PGR852015 PQN852015 QAJ852015 QKF852015 QUB852015 RDX852015 RNT852015 RXP852015 SHL852015 SRH852015 TBD852015 TKZ852015 TUV852015 UER852015 UON852015 UYJ852015 VIF852015 VSB852015 WBX852015 WLT852015 WVP852015 B917551 JD917551 SZ917551 ACV917551 AMR917551 AWN917551 BGJ917551 BQF917551 CAB917551 CJX917551 CTT917551 DDP917551 DNL917551 DXH917551 EHD917551 EQZ917551 FAV917551 FKR917551 FUN917551 GEJ917551 GOF917551 GYB917551 HHX917551 HRT917551 IBP917551 ILL917551 IVH917551 JFD917551 JOZ917551 JYV917551 KIR917551 KSN917551 LCJ917551 LMF917551 LWB917551 MFX917551 MPT917551 MZP917551 NJL917551 NTH917551 ODD917551 OMZ917551 OWV917551 PGR917551 PQN917551 QAJ917551 QKF917551 QUB917551 RDX917551 RNT917551 RXP917551 SHL917551 SRH917551 TBD917551 TKZ917551 TUV917551 UER917551 UON917551 UYJ917551 VIF917551 VSB917551 WBX917551 WLT917551 WVP917551 B983087 JD983087 SZ983087 ACV983087 AMR983087 AWN983087 BGJ983087 BQF983087 CAB983087 CJX983087 CTT983087 DDP983087 DNL983087 DXH983087 EHD983087 EQZ983087 FAV983087 FKR983087 FUN983087 GEJ983087 GOF983087 GYB983087 HHX983087 HRT983087 IBP983087 ILL983087 IVH983087 JFD983087 JOZ983087 JYV983087 KIR983087 KSN983087 LCJ983087 LMF983087 LWB983087 MFX983087 MPT983087 MZP983087 NJL983087 NTH983087 ODD983087 OMZ983087 OWV983087 PGR983087 PQN983087 QAJ983087 QKF983087 QUB983087 RDX983087 RNT983087 RXP983087 SHL983087 SRH983087 TBD983087 TKZ983087 TUV983087 UER983087 UON983087 UYJ983087 VIF983087 VSB983087 WBX983087 WLT983087 WVP983087 B82 B32 JD32 SZ32 ACV32 AMR32 AWN32 BGJ32 BQF32 CAB32 CJX32 CTT32 DDP32 DNL32 DXH32 EHD32 EQZ32 FAV32 FKR32 FUN32 GEJ32 GOF32 GYB32 HHX32 HRT32 IBP32 ILL32 IVH32 JFD32 JOZ32 JYV32 KIR32 KSN32 LCJ32 LMF32 LWB32 MFX32 MPT32 MZP32 NJL32 NTH32 ODD32 OMZ32 OWV32 PGR32 PQN32 QAJ32 QKF32 QUB32 RDX32 RNT32 RXP32 SHL32 SRH32 TBD32 TKZ32 TUV32 UER32 UON32 UYJ32 VIF32 VSB32 WBX32 WLT32 WVP32">
      <formula1>0</formula1>
      <formula2>10000</formula2>
    </dataValidation>
    <dataValidation type="textLength" errorStyle="information" allowBlank="1" showInputMessage="1" error="XLBVal:5=66675_x000d_&#10;" sqref="B65581 JD65581 SZ65581 ACV65581 AMR65581 AWN65581 BGJ65581 BQF65581 CAB65581 CJX65581 CTT65581 DDP65581 DNL65581 DXH65581 EHD65581 EQZ65581 FAV65581 FKR65581 FUN65581 GEJ65581 GOF65581 GYB65581 HHX65581 HRT65581 IBP65581 ILL65581 IVH65581 JFD65581 JOZ65581 JYV65581 KIR65581 KSN65581 LCJ65581 LMF65581 LWB65581 MFX65581 MPT65581 MZP65581 NJL65581 NTH65581 ODD65581 OMZ65581 OWV65581 PGR65581 PQN65581 QAJ65581 QKF65581 QUB65581 RDX65581 RNT65581 RXP65581 SHL65581 SRH65581 TBD65581 TKZ65581 TUV65581 UER65581 UON65581 UYJ65581 VIF65581 VSB65581 WBX65581 WLT65581 WVP65581 B131117 JD131117 SZ131117 ACV131117 AMR131117 AWN131117 BGJ131117 BQF131117 CAB131117 CJX131117 CTT131117 DDP131117 DNL131117 DXH131117 EHD131117 EQZ131117 FAV131117 FKR131117 FUN131117 GEJ131117 GOF131117 GYB131117 HHX131117 HRT131117 IBP131117 ILL131117 IVH131117 JFD131117 JOZ131117 JYV131117 KIR131117 KSN131117 LCJ131117 LMF131117 LWB131117 MFX131117 MPT131117 MZP131117 NJL131117 NTH131117 ODD131117 OMZ131117 OWV131117 PGR131117 PQN131117 QAJ131117 QKF131117 QUB131117 RDX131117 RNT131117 RXP131117 SHL131117 SRH131117 TBD131117 TKZ131117 TUV131117 UER131117 UON131117 UYJ131117 VIF131117 VSB131117 WBX131117 WLT131117 WVP131117 B196653 JD196653 SZ196653 ACV196653 AMR196653 AWN196653 BGJ196653 BQF196653 CAB196653 CJX196653 CTT196653 DDP196653 DNL196653 DXH196653 EHD196653 EQZ196653 FAV196653 FKR196653 FUN196653 GEJ196653 GOF196653 GYB196653 HHX196653 HRT196653 IBP196653 ILL196653 IVH196653 JFD196653 JOZ196653 JYV196653 KIR196653 KSN196653 LCJ196653 LMF196653 LWB196653 MFX196653 MPT196653 MZP196653 NJL196653 NTH196653 ODD196653 OMZ196653 OWV196653 PGR196653 PQN196653 QAJ196653 QKF196653 QUB196653 RDX196653 RNT196653 RXP196653 SHL196653 SRH196653 TBD196653 TKZ196653 TUV196653 UER196653 UON196653 UYJ196653 VIF196653 VSB196653 WBX196653 WLT196653 WVP196653 B262189 JD262189 SZ262189 ACV262189 AMR262189 AWN262189 BGJ262189 BQF262189 CAB262189 CJX262189 CTT262189 DDP262189 DNL262189 DXH262189 EHD262189 EQZ262189 FAV262189 FKR262189 FUN262189 GEJ262189 GOF262189 GYB262189 HHX262189 HRT262189 IBP262189 ILL262189 IVH262189 JFD262189 JOZ262189 JYV262189 KIR262189 KSN262189 LCJ262189 LMF262189 LWB262189 MFX262189 MPT262189 MZP262189 NJL262189 NTH262189 ODD262189 OMZ262189 OWV262189 PGR262189 PQN262189 QAJ262189 QKF262189 QUB262189 RDX262189 RNT262189 RXP262189 SHL262189 SRH262189 TBD262189 TKZ262189 TUV262189 UER262189 UON262189 UYJ262189 VIF262189 VSB262189 WBX262189 WLT262189 WVP262189 B327725 JD327725 SZ327725 ACV327725 AMR327725 AWN327725 BGJ327725 BQF327725 CAB327725 CJX327725 CTT327725 DDP327725 DNL327725 DXH327725 EHD327725 EQZ327725 FAV327725 FKR327725 FUN327725 GEJ327725 GOF327725 GYB327725 HHX327725 HRT327725 IBP327725 ILL327725 IVH327725 JFD327725 JOZ327725 JYV327725 KIR327725 KSN327725 LCJ327725 LMF327725 LWB327725 MFX327725 MPT327725 MZP327725 NJL327725 NTH327725 ODD327725 OMZ327725 OWV327725 PGR327725 PQN327725 QAJ327725 QKF327725 QUB327725 RDX327725 RNT327725 RXP327725 SHL327725 SRH327725 TBD327725 TKZ327725 TUV327725 UER327725 UON327725 UYJ327725 VIF327725 VSB327725 WBX327725 WLT327725 WVP327725 B393261 JD393261 SZ393261 ACV393261 AMR393261 AWN393261 BGJ393261 BQF393261 CAB393261 CJX393261 CTT393261 DDP393261 DNL393261 DXH393261 EHD393261 EQZ393261 FAV393261 FKR393261 FUN393261 GEJ393261 GOF393261 GYB393261 HHX393261 HRT393261 IBP393261 ILL393261 IVH393261 JFD393261 JOZ393261 JYV393261 KIR393261 KSN393261 LCJ393261 LMF393261 LWB393261 MFX393261 MPT393261 MZP393261 NJL393261 NTH393261 ODD393261 OMZ393261 OWV393261 PGR393261 PQN393261 QAJ393261 QKF393261 QUB393261 RDX393261 RNT393261 RXP393261 SHL393261 SRH393261 TBD393261 TKZ393261 TUV393261 UER393261 UON393261 UYJ393261 VIF393261 VSB393261 WBX393261 WLT393261 WVP393261 B458797 JD458797 SZ458797 ACV458797 AMR458797 AWN458797 BGJ458797 BQF458797 CAB458797 CJX458797 CTT458797 DDP458797 DNL458797 DXH458797 EHD458797 EQZ458797 FAV458797 FKR458797 FUN458797 GEJ458797 GOF458797 GYB458797 HHX458797 HRT458797 IBP458797 ILL458797 IVH458797 JFD458797 JOZ458797 JYV458797 KIR458797 KSN458797 LCJ458797 LMF458797 LWB458797 MFX458797 MPT458797 MZP458797 NJL458797 NTH458797 ODD458797 OMZ458797 OWV458797 PGR458797 PQN458797 QAJ458797 QKF458797 QUB458797 RDX458797 RNT458797 RXP458797 SHL458797 SRH458797 TBD458797 TKZ458797 TUV458797 UER458797 UON458797 UYJ458797 VIF458797 VSB458797 WBX458797 WLT458797 WVP458797 B524333 JD524333 SZ524333 ACV524333 AMR524333 AWN524333 BGJ524333 BQF524333 CAB524333 CJX524333 CTT524333 DDP524333 DNL524333 DXH524333 EHD524333 EQZ524333 FAV524333 FKR524333 FUN524333 GEJ524333 GOF524333 GYB524333 HHX524333 HRT524333 IBP524333 ILL524333 IVH524333 JFD524333 JOZ524333 JYV524333 KIR524333 KSN524333 LCJ524333 LMF524333 LWB524333 MFX524333 MPT524333 MZP524333 NJL524333 NTH524333 ODD524333 OMZ524333 OWV524333 PGR524333 PQN524333 QAJ524333 QKF524333 QUB524333 RDX524333 RNT524333 RXP524333 SHL524333 SRH524333 TBD524333 TKZ524333 TUV524333 UER524333 UON524333 UYJ524333 VIF524333 VSB524333 WBX524333 WLT524333 WVP524333 B589869 JD589869 SZ589869 ACV589869 AMR589869 AWN589869 BGJ589869 BQF589869 CAB589869 CJX589869 CTT589869 DDP589869 DNL589869 DXH589869 EHD589869 EQZ589869 FAV589869 FKR589869 FUN589869 GEJ589869 GOF589869 GYB589869 HHX589869 HRT589869 IBP589869 ILL589869 IVH589869 JFD589869 JOZ589869 JYV589869 KIR589869 KSN589869 LCJ589869 LMF589869 LWB589869 MFX589869 MPT589869 MZP589869 NJL589869 NTH589869 ODD589869 OMZ589869 OWV589869 PGR589869 PQN589869 QAJ589869 QKF589869 QUB589869 RDX589869 RNT589869 RXP589869 SHL589869 SRH589869 TBD589869 TKZ589869 TUV589869 UER589869 UON589869 UYJ589869 VIF589869 VSB589869 WBX589869 WLT589869 WVP589869 B655405 JD655405 SZ655405 ACV655405 AMR655405 AWN655405 BGJ655405 BQF655405 CAB655405 CJX655405 CTT655405 DDP655405 DNL655405 DXH655405 EHD655405 EQZ655405 FAV655405 FKR655405 FUN655405 GEJ655405 GOF655405 GYB655405 HHX655405 HRT655405 IBP655405 ILL655405 IVH655405 JFD655405 JOZ655405 JYV655405 KIR655405 KSN655405 LCJ655405 LMF655405 LWB655405 MFX655405 MPT655405 MZP655405 NJL655405 NTH655405 ODD655405 OMZ655405 OWV655405 PGR655405 PQN655405 QAJ655405 QKF655405 QUB655405 RDX655405 RNT655405 RXP655405 SHL655405 SRH655405 TBD655405 TKZ655405 TUV655405 UER655405 UON655405 UYJ655405 VIF655405 VSB655405 WBX655405 WLT655405 WVP655405 B720941 JD720941 SZ720941 ACV720941 AMR720941 AWN720941 BGJ720941 BQF720941 CAB720941 CJX720941 CTT720941 DDP720941 DNL720941 DXH720941 EHD720941 EQZ720941 FAV720941 FKR720941 FUN720941 GEJ720941 GOF720941 GYB720941 HHX720941 HRT720941 IBP720941 ILL720941 IVH720941 JFD720941 JOZ720941 JYV720941 KIR720941 KSN720941 LCJ720941 LMF720941 LWB720941 MFX720941 MPT720941 MZP720941 NJL720941 NTH720941 ODD720941 OMZ720941 OWV720941 PGR720941 PQN720941 QAJ720941 QKF720941 QUB720941 RDX720941 RNT720941 RXP720941 SHL720941 SRH720941 TBD720941 TKZ720941 TUV720941 UER720941 UON720941 UYJ720941 VIF720941 VSB720941 WBX720941 WLT720941 WVP720941 B786477 JD786477 SZ786477 ACV786477 AMR786477 AWN786477 BGJ786477 BQF786477 CAB786477 CJX786477 CTT786477 DDP786477 DNL786477 DXH786477 EHD786477 EQZ786477 FAV786477 FKR786477 FUN786477 GEJ786477 GOF786477 GYB786477 HHX786477 HRT786477 IBP786477 ILL786477 IVH786477 JFD786477 JOZ786477 JYV786477 KIR786477 KSN786477 LCJ786477 LMF786477 LWB786477 MFX786477 MPT786477 MZP786477 NJL786477 NTH786477 ODD786477 OMZ786477 OWV786477 PGR786477 PQN786477 QAJ786477 QKF786477 QUB786477 RDX786477 RNT786477 RXP786477 SHL786477 SRH786477 TBD786477 TKZ786477 TUV786477 UER786477 UON786477 UYJ786477 VIF786477 VSB786477 WBX786477 WLT786477 WVP786477 B852013 JD852013 SZ852013 ACV852013 AMR852013 AWN852013 BGJ852013 BQF852013 CAB852013 CJX852013 CTT852013 DDP852013 DNL852013 DXH852013 EHD852013 EQZ852013 FAV852013 FKR852013 FUN852013 GEJ852013 GOF852013 GYB852013 HHX852013 HRT852013 IBP852013 ILL852013 IVH852013 JFD852013 JOZ852013 JYV852013 KIR852013 KSN852013 LCJ852013 LMF852013 LWB852013 MFX852013 MPT852013 MZP852013 NJL852013 NTH852013 ODD852013 OMZ852013 OWV852013 PGR852013 PQN852013 QAJ852013 QKF852013 QUB852013 RDX852013 RNT852013 RXP852013 SHL852013 SRH852013 TBD852013 TKZ852013 TUV852013 UER852013 UON852013 UYJ852013 VIF852013 VSB852013 WBX852013 WLT852013 WVP852013 B917549 JD917549 SZ917549 ACV917549 AMR917549 AWN917549 BGJ917549 BQF917549 CAB917549 CJX917549 CTT917549 DDP917549 DNL917549 DXH917549 EHD917549 EQZ917549 FAV917549 FKR917549 FUN917549 GEJ917549 GOF917549 GYB917549 HHX917549 HRT917549 IBP917549 ILL917549 IVH917549 JFD917549 JOZ917549 JYV917549 KIR917549 KSN917549 LCJ917549 LMF917549 LWB917549 MFX917549 MPT917549 MZP917549 NJL917549 NTH917549 ODD917549 OMZ917549 OWV917549 PGR917549 PQN917549 QAJ917549 QKF917549 QUB917549 RDX917549 RNT917549 RXP917549 SHL917549 SRH917549 TBD917549 TKZ917549 TUV917549 UER917549 UON917549 UYJ917549 VIF917549 VSB917549 WBX917549 WLT917549 WVP917549 B983085 JD983085 SZ983085 ACV983085 AMR983085 AWN983085 BGJ983085 BQF983085 CAB983085 CJX983085 CTT983085 DDP983085 DNL983085 DXH983085 EHD983085 EQZ983085 FAV983085 FKR983085 FUN983085 GEJ983085 GOF983085 GYB983085 HHX983085 HRT983085 IBP983085 ILL983085 IVH983085 JFD983085 JOZ983085 JYV983085 KIR983085 KSN983085 LCJ983085 LMF983085 LWB983085 MFX983085 MPT983085 MZP983085 NJL983085 NTH983085 ODD983085 OMZ983085 OWV983085 PGR983085 PQN983085 QAJ983085 QKF983085 QUB983085 RDX983085 RNT983085 RXP983085 SHL983085 SRH983085 TBD983085 TKZ983085 TUV983085 UER983085 UON983085 UYJ983085 VIF983085 VSB983085 WBX983085 WLT983085 WVP983085 B87 B72 WVP72 WLT72 WBX72 VSB72 VIF72 UYJ72 UON72 UER72 TUV72 TKZ72 TBD72 SRH72 SHL72 RXP72 RNT72 RDX72 QUB72 QKF72 QAJ72 PQN72 PGR72 OWV72 OMZ72 ODD72 NTH72 NJL72 MZP72 MPT72 MFX72 LWB72 LMF72 LCJ72 KSN72 KIR72 JYV72 JOZ72 JFD72 IVH72 ILL72 IBP72 HRT72 HHX72 GYB72 GOF72 GEJ72 FUN72 FKR72 FAV72 EQZ72 EHD72 DXH72 DNL72 DDP72 CTT72 CJX72 CAB72 BQF72 BGJ72 AWN72 AMR72 ACV72 SZ72 JD72 B80 B37 B30 WVP30 WLT30 WBX30 VSB30 VIF30 UYJ30 UON30 UER30 TUV30 TKZ30 TBD30 SRH30 SHL30 RXP30 RNT30 RDX30 QUB30 QKF30 QAJ30 PQN30 PGR30 OWV30 OMZ30 ODD30 NTH30 NJL30 MZP30 MPT30 MFX30 LWB30 LMF30 LCJ30 KSN30 KIR30 JYV30 JOZ30 JFD30 IVH30 ILL30 IBP30 HRT30 HHX30 GYB30 GOF30 GEJ30 FUN30 FKR30 FAV30 EQZ30 EHD30 DXH30 DNL30 DDP30 CTT30 CJX30 CAB30 BQF30 BGJ30 AWN30 AMR30 ACV30 SZ30 JD30">
      <formula1>0</formula1>
      <formula2>10000</formula2>
    </dataValidation>
    <dataValidation type="textLength" errorStyle="information" allowBlank="1" showInputMessage="1" error="XLBVal:5=0.102078286352443_x000d_&#10;" sqref="C65581 JE65581 TA65581 ACW65581 AMS65581 AWO65581 BGK65581 BQG65581 CAC65581 CJY65581 CTU65581 DDQ65581 DNM65581 DXI65581 EHE65581 ERA65581 FAW65581 FKS65581 FUO65581 GEK65581 GOG65581 GYC65581 HHY65581 HRU65581 IBQ65581 ILM65581 IVI65581 JFE65581 JPA65581 JYW65581 KIS65581 KSO65581 LCK65581 LMG65581 LWC65581 MFY65581 MPU65581 MZQ65581 NJM65581 NTI65581 ODE65581 ONA65581 OWW65581 PGS65581 PQO65581 QAK65581 QKG65581 QUC65581 RDY65581 RNU65581 RXQ65581 SHM65581 SRI65581 TBE65581 TLA65581 TUW65581 UES65581 UOO65581 UYK65581 VIG65581 VSC65581 WBY65581 WLU65581 WVQ65581 C131117 JE131117 TA131117 ACW131117 AMS131117 AWO131117 BGK131117 BQG131117 CAC131117 CJY131117 CTU131117 DDQ131117 DNM131117 DXI131117 EHE131117 ERA131117 FAW131117 FKS131117 FUO131117 GEK131117 GOG131117 GYC131117 HHY131117 HRU131117 IBQ131117 ILM131117 IVI131117 JFE131117 JPA131117 JYW131117 KIS131117 KSO131117 LCK131117 LMG131117 LWC131117 MFY131117 MPU131117 MZQ131117 NJM131117 NTI131117 ODE131117 ONA131117 OWW131117 PGS131117 PQO131117 QAK131117 QKG131117 QUC131117 RDY131117 RNU131117 RXQ131117 SHM131117 SRI131117 TBE131117 TLA131117 TUW131117 UES131117 UOO131117 UYK131117 VIG131117 VSC131117 WBY131117 WLU131117 WVQ131117 C196653 JE196653 TA196653 ACW196653 AMS196653 AWO196653 BGK196653 BQG196653 CAC196653 CJY196653 CTU196653 DDQ196653 DNM196653 DXI196653 EHE196653 ERA196653 FAW196653 FKS196653 FUO196653 GEK196653 GOG196653 GYC196653 HHY196653 HRU196653 IBQ196653 ILM196653 IVI196653 JFE196653 JPA196653 JYW196653 KIS196653 KSO196653 LCK196653 LMG196653 LWC196653 MFY196653 MPU196653 MZQ196653 NJM196653 NTI196653 ODE196653 ONA196653 OWW196653 PGS196653 PQO196653 QAK196653 QKG196653 QUC196653 RDY196653 RNU196653 RXQ196653 SHM196653 SRI196653 TBE196653 TLA196653 TUW196653 UES196653 UOO196653 UYK196653 VIG196653 VSC196653 WBY196653 WLU196653 WVQ196653 C262189 JE262189 TA262189 ACW262189 AMS262189 AWO262189 BGK262189 BQG262189 CAC262189 CJY262189 CTU262189 DDQ262189 DNM262189 DXI262189 EHE262189 ERA262189 FAW262189 FKS262189 FUO262189 GEK262189 GOG262189 GYC262189 HHY262189 HRU262189 IBQ262189 ILM262189 IVI262189 JFE262189 JPA262189 JYW262189 KIS262189 KSO262189 LCK262189 LMG262189 LWC262189 MFY262189 MPU262189 MZQ262189 NJM262189 NTI262189 ODE262189 ONA262189 OWW262189 PGS262189 PQO262189 QAK262189 QKG262189 QUC262189 RDY262189 RNU262189 RXQ262189 SHM262189 SRI262189 TBE262189 TLA262189 TUW262189 UES262189 UOO262189 UYK262189 VIG262189 VSC262189 WBY262189 WLU262189 WVQ262189 C327725 JE327725 TA327725 ACW327725 AMS327725 AWO327725 BGK327725 BQG327725 CAC327725 CJY327725 CTU327725 DDQ327725 DNM327725 DXI327725 EHE327725 ERA327725 FAW327725 FKS327725 FUO327725 GEK327725 GOG327725 GYC327725 HHY327725 HRU327725 IBQ327725 ILM327725 IVI327725 JFE327725 JPA327725 JYW327725 KIS327725 KSO327725 LCK327725 LMG327725 LWC327725 MFY327725 MPU327725 MZQ327725 NJM327725 NTI327725 ODE327725 ONA327725 OWW327725 PGS327725 PQO327725 QAK327725 QKG327725 QUC327725 RDY327725 RNU327725 RXQ327725 SHM327725 SRI327725 TBE327725 TLA327725 TUW327725 UES327725 UOO327725 UYK327725 VIG327725 VSC327725 WBY327725 WLU327725 WVQ327725 C393261 JE393261 TA393261 ACW393261 AMS393261 AWO393261 BGK393261 BQG393261 CAC393261 CJY393261 CTU393261 DDQ393261 DNM393261 DXI393261 EHE393261 ERA393261 FAW393261 FKS393261 FUO393261 GEK393261 GOG393261 GYC393261 HHY393261 HRU393261 IBQ393261 ILM393261 IVI393261 JFE393261 JPA393261 JYW393261 KIS393261 KSO393261 LCK393261 LMG393261 LWC393261 MFY393261 MPU393261 MZQ393261 NJM393261 NTI393261 ODE393261 ONA393261 OWW393261 PGS393261 PQO393261 QAK393261 QKG393261 QUC393261 RDY393261 RNU393261 RXQ393261 SHM393261 SRI393261 TBE393261 TLA393261 TUW393261 UES393261 UOO393261 UYK393261 VIG393261 VSC393261 WBY393261 WLU393261 WVQ393261 C458797 JE458797 TA458797 ACW458797 AMS458797 AWO458797 BGK458797 BQG458797 CAC458797 CJY458797 CTU458797 DDQ458797 DNM458797 DXI458797 EHE458797 ERA458797 FAW458797 FKS458797 FUO458797 GEK458797 GOG458797 GYC458797 HHY458797 HRU458797 IBQ458797 ILM458797 IVI458797 JFE458797 JPA458797 JYW458797 KIS458797 KSO458797 LCK458797 LMG458797 LWC458797 MFY458797 MPU458797 MZQ458797 NJM458797 NTI458797 ODE458797 ONA458797 OWW458797 PGS458797 PQO458797 QAK458797 QKG458797 QUC458797 RDY458797 RNU458797 RXQ458797 SHM458797 SRI458797 TBE458797 TLA458797 TUW458797 UES458797 UOO458797 UYK458797 VIG458797 VSC458797 WBY458797 WLU458797 WVQ458797 C524333 JE524333 TA524333 ACW524333 AMS524333 AWO524333 BGK524333 BQG524333 CAC524333 CJY524333 CTU524333 DDQ524333 DNM524333 DXI524333 EHE524333 ERA524333 FAW524333 FKS524333 FUO524333 GEK524333 GOG524333 GYC524333 HHY524333 HRU524333 IBQ524333 ILM524333 IVI524333 JFE524333 JPA524333 JYW524333 KIS524333 KSO524333 LCK524333 LMG524333 LWC524333 MFY524333 MPU524333 MZQ524333 NJM524333 NTI524333 ODE524333 ONA524333 OWW524333 PGS524333 PQO524333 QAK524333 QKG524333 QUC524333 RDY524333 RNU524333 RXQ524333 SHM524333 SRI524333 TBE524333 TLA524333 TUW524333 UES524333 UOO524333 UYK524333 VIG524333 VSC524333 WBY524333 WLU524333 WVQ524333 C589869 JE589869 TA589869 ACW589869 AMS589869 AWO589869 BGK589869 BQG589869 CAC589869 CJY589869 CTU589869 DDQ589869 DNM589869 DXI589869 EHE589869 ERA589869 FAW589869 FKS589869 FUO589869 GEK589869 GOG589869 GYC589869 HHY589869 HRU589869 IBQ589869 ILM589869 IVI589869 JFE589869 JPA589869 JYW589869 KIS589869 KSO589869 LCK589869 LMG589869 LWC589869 MFY589869 MPU589869 MZQ589869 NJM589869 NTI589869 ODE589869 ONA589869 OWW589869 PGS589869 PQO589869 QAK589869 QKG589869 QUC589869 RDY589869 RNU589869 RXQ589869 SHM589869 SRI589869 TBE589869 TLA589869 TUW589869 UES589869 UOO589869 UYK589869 VIG589869 VSC589869 WBY589869 WLU589869 WVQ589869 C655405 JE655405 TA655405 ACW655405 AMS655405 AWO655405 BGK655405 BQG655405 CAC655405 CJY655405 CTU655405 DDQ655405 DNM655405 DXI655405 EHE655405 ERA655405 FAW655405 FKS655405 FUO655405 GEK655405 GOG655405 GYC655405 HHY655405 HRU655405 IBQ655405 ILM655405 IVI655405 JFE655405 JPA655405 JYW655405 KIS655405 KSO655405 LCK655405 LMG655405 LWC655405 MFY655405 MPU655405 MZQ655405 NJM655405 NTI655405 ODE655405 ONA655405 OWW655405 PGS655405 PQO655405 QAK655405 QKG655405 QUC655405 RDY655405 RNU655405 RXQ655405 SHM655405 SRI655405 TBE655405 TLA655405 TUW655405 UES655405 UOO655405 UYK655405 VIG655405 VSC655405 WBY655405 WLU655405 WVQ655405 C720941 JE720941 TA720941 ACW720941 AMS720941 AWO720941 BGK720941 BQG720941 CAC720941 CJY720941 CTU720941 DDQ720941 DNM720941 DXI720941 EHE720941 ERA720941 FAW720941 FKS720941 FUO720941 GEK720941 GOG720941 GYC720941 HHY720941 HRU720941 IBQ720941 ILM720941 IVI720941 JFE720941 JPA720941 JYW720941 KIS720941 KSO720941 LCK720941 LMG720941 LWC720941 MFY720941 MPU720941 MZQ720941 NJM720941 NTI720941 ODE720941 ONA720941 OWW720941 PGS720941 PQO720941 QAK720941 QKG720941 QUC720941 RDY720941 RNU720941 RXQ720941 SHM720941 SRI720941 TBE720941 TLA720941 TUW720941 UES720941 UOO720941 UYK720941 VIG720941 VSC720941 WBY720941 WLU720941 WVQ720941 C786477 JE786477 TA786477 ACW786477 AMS786477 AWO786477 BGK786477 BQG786477 CAC786477 CJY786477 CTU786477 DDQ786477 DNM786477 DXI786477 EHE786477 ERA786477 FAW786477 FKS786477 FUO786477 GEK786477 GOG786477 GYC786477 HHY786477 HRU786477 IBQ786477 ILM786477 IVI786477 JFE786477 JPA786477 JYW786477 KIS786477 KSO786477 LCK786477 LMG786477 LWC786477 MFY786477 MPU786477 MZQ786477 NJM786477 NTI786477 ODE786477 ONA786477 OWW786477 PGS786477 PQO786477 QAK786477 QKG786477 QUC786477 RDY786477 RNU786477 RXQ786477 SHM786477 SRI786477 TBE786477 TLA786477 TUW786477 UES786477 UOO786477 UYK786477 VIG786477 VSC786477 WBY786477 WLU786477 WVQ786477 C852013 JE852013 TA852013 ACW852013 AMS852013 AWO852013 BGK852013 BQG852013 CAC852013 CJY852013 CTU852013 DDQ852013 DNM852013 DXI852013 EHE852013 ERA852013 FAW852013 FKS852013 FUO852013 GEK852013 GOG852013 GYC852013 HHY852013 HRU852013 IBQ852013 ILM852013 IVI852013 JFE852013 JPA852013 JYW852013 KIS852013 KSO852013 LCK852013 LMG852013 LWC852013 MFY852013 MPU852013 MZQ852013 NJM852013 NTI852013 ODE852013 ONA852013 OWW852013 PGS852013 PQO852013 QAK852013 QKG852013 QUC852013 RDY852013 RNU852013 RXQ852013 SHM852013 SRI852013 TBE852013 TLA852013 TUW852013 UES852013 UOO852013 UYK852013 VIG852013 VSC852013 WBY852013 WLU852013 WVQ852013 C917549 JE917549 TA917549 ACW917549 AMS917549 AWO917549 BGK917549 BQG917549 CAC917549 CJY917549 CTU917549 DDQ917549 DNM917549 DXI917549 EHE917549 ERA917549 FAW917549 FKS917549 FUO917549 GEK917549 GOG917549 GYC917549 HHY917549 HRU917549 IBQ917549 ILM917549 IVI917549 JFE917549 JPA917549 JYW917549 KIS917549 KSO917549 LCK917549 LMG917549 LWC917549 MFY917549 MPU917549 MZQ917549 NJM917549 NTI917549 ODE917549 ONA917549 OWW917549 PGS917549 PQO917549 QAK917549 QKG917549 QUC917549 RDY917549 RNU917549 RXQ917549 SHM917549 SRI917549 TBE917549 TLA917549 TUW917549 UES917549 UOO917549 UYK917549 VIG917549 VSC917549 WBY917549 WLU917549 WVQ917549 C983085 JE983085 TA983085 ACW983085 AMS983085 AWO983085 BGK983085 BQG983085 CAC983085 CJY983085 CTU983085 DDQ983085 DNM983085 DXI983085 EHE983085 ERA983085 FAW983085 FKS983085 FUO983085 GEK983085 GOG983085 GYC983085 HHY983085 HRU983085 IBQ983085 ILM983085 IVI983085 JFE983085 JPA983085 JYW983085 KIS983085 KSO983085 LCK983085 LMG983085 LWC983085 MFY983085 MPU983085 MZQ983085 NJM983085 NTI983085 ODE983085 ONA983085 OWW983085 PGS983085 PQO983085 QAK983085 QKG983085 QUC983085 RDY983085 RNU983085 RXQ983085 SHM983085 SRI983085 TBE983085 TLA983085 TUW983085 UES983085 UOO983085 UYK983085 VIG983085 VSC983085 WBY983085 WLU983085 WVQ983085 WVQ72 WLU72 WBY72 VSC72 VIG72 UYK72 UOO72 UES72 TUW72 TLA72 TBE72 SRI72 SHM72 RXQ72 RNU72 RDY72 QUC72 QKG72 QAK72 PQO72 PGS72 OWW72 ONA72 ODE72 NTI72 NJM72 MZQ72 MPU72 MFY72 LWC72 LMG72 LCK72 KSO72 KIS72 JYW72 JPA72 JFE72 IVI72 ILM72 IBQ72 HRU72 HHY72 GYC72 GOG72 GEK72 FUO72 FKS72 FAW72 ERA72 EHE72 DXI72 DNM72 DDQ72 CTU72 CJY72 CAC72 BQG72 BGK72 AWO72 AMS72 ACW72 TA72 JE72 WVQ30 WLU30 WBY30 VSC30 VIG30 UYK30 UOO30 UES30 TUW30 TLA30 TBE30 SRI30 SHM30 RXQ30 RNU30 RDY30 QUC30 QKG30 QAK30 PQO30 PGS30 OWW30 ONA30 ODE30 NTI30 NJM30 MZQ30 MPU30 MFY30 LWC30 LMG30 LCK30 KSO30 KIS30 JYW30 JPA30 JFE30 IVI30 ILM30 IBQ30 HRU30 HHY30 GYC30 GOG30 GEK30 FUO30 FKS30 FAW30 ERA30 EHE30 DXI30 DNM30 DDQ30 CTU30 CJY30 CAC30 BQG30 BGK30 AWO30 AMS30 ACW30 TA30 JE30">
      <formula1>0</formula1>
      <formula2>10000</formula2>
    </dataValidation>
    <dataValidation type="textLength" errorStyle="information" allowBlank="1" showInputMessage="1" error="XLBVal:5=5350_x000d_&#10;" sqref="B73 JD73 SZ73 ACV73 AMR73 AWN73 BGJ73 BQF73 CAB73 CJX73 CTT73 DDP73 DNL73 DXH73 EHD73 EQZ73 FAV73 FKR73 FUN73 GEJ73 GOF73 GYB73 HHX73 HRT73 IBP73 ILL73 IVH73 JFD73 JOZ73 JYV73 KIR73 KSN73 LCJ73 LMF73 LWB73 MFX73 MPT73 MZP73 NJL73 NTH73 ODD73 OMZ73 OWV73 PGR73 PQN73 QAJ73 QKF73 QUB73 RDX73 RNT73 RXP73 SHL73 SRH73 TBD73 TKZ73 TUV73 UER73 UON73 UYJ73 VIF73 VSB73 WBX73 WLT73 WVP73 B65582 JD65582 SZ65582 ACV65582 AMR65582 AWN65582 BGJ65582 BQF65582 CAB65582 CJX65582 CTT65582 DDP65582 DNL65582 DXH65582 EHD65582 EQZ65582 FAV65582 FKR65582 FUN65582 GEJ65582 GOF65582 GYB65582 HHX65582 HRT65582 IBP65582 ILL65582 IVH65582 JFD65582 JOZ65582 JYV65582 KIR65582 KSN65582 LCJ65582 LMF65582 LWB65582 MFX65582 MPT65582 MZP65582 NJL65582 NTH65582 ODD65582 OMZ65582 OWV65582 PGR65582 PQN65582 QAJ65582 QKF65582 QUB65582 RDX65582 RNT65582 RXP65582 SHL65582 SRH65582 TBD65582 TKZ65582 TUV65582 UER65582 UON65582 UYJ65582 VIF65582 VSB65582 WBX65582 WLT65582 WVP65582 B131118 JD131118 SZ131118 ACV131118 AMR131118 AWN131118 BGJ131118 BQF131118 CAB131118 CJX131118 CTT131118 DDP131118 DNL131118 DXH131118 EHD131118 EQZ131118 FAV131118 FKR131118 FUN131118 GEJ131118 GOF131118 GYB131118 HHX131118 HRT131118 IBP131118 ILL131118 IVH131118 JFD131118 JOZ131118 JYV131118 KIR131118 KSN131118 LCJ131118 LMF131118 LWB131118 MFX131118 MPT131118 MZP131118 NJL131118 NTH131118 ODD131118 OMZ131118 OWV131118 PGR131118 PQN131118 QAJ131118 QKF131118 QUB131118 RDX131118 RNT131118 RXP131118 SHL131118 SRH131118 TBD131118 TKZ131118 TUV131118 UER131118 UON131118 UYJ131118 VIF131118 VSB131118 WBX131118 WLT131118 WVP131118 B196654 JD196654 SZ196654 ACV196654 AMR196654 AWN196654 BGJ196654 BQF196654 CAB196654 CJX196654 CTT196654 DDP196654 DNL196654 DXH196654 EHD196654 EQZ196654 FAV196654 FKR196654 FUN196654 GEJ196654 GOF196654 GYB196654 HHX196654 HRT196654 IBP196654 ILL196654 IVH196654 JFD196654 JOZ196654 JYV196654 KIR196654 KSN196654 LCJ196654 LMF196654 LWB196654 MFX196654 MPT196654 MZP196654 NJL196654 NTH196654 ODD196654 OMZ196654 OWV196654 PGR196654 PQN196654 QAJ196654 QKF196654 QUB196654 RDX196654 RNT196654 RXP196654 SHL196654 SRH196654 TBD196654 TKZ196654 TUV196654 UER196654 UON196654 UYJ196654 VIF196654 VSB196654 WBX196654 WLT196654 WVP196654 B262190 JD262190 SZ262190 ACV262190 AMR262190 AWN262190 BGJ262190 BQF262190 CAB262190 CJX262190 CTT262190 DDP262190 DNL262190 DXH262190 EHD262190 EQZ262190 FAV262190 FKR262190 FUN262190 GEJ262190 GOF262190 GYB262190 HHX262190 HRT262190 IBP262190 ILL262190 IVH262190 JFD262190 JOZ262190 JYV262190 KIR262190 KSN262190 LCJ262190 LMF262190 LWB262190 MFX262190 MPT262190 MZP262190 NJL262190 NTH262190 ODD262190 OMZ262190 OWV262190 PGR262190 PQN262190 QAJ262190 QKF262190 QUB262190 RDX262190 RNT262190 RXP262190 SHL262190 SRH262190 TBD262190 TKZ262190 TUV262190 UER262190 UON262190 UYJ262190 VIF262190 VSB262190 WBX262190 WLT262190 WVP262190 B327726 JD327726 SZ327726 ACV327726 AMR327726 AWN327726 BGJ327726 BQF327726 CAB327726 CJX327726 CTT327726 DDP327726 DNL327726 DXH327726 EHD327726 EQZ327726 FAV327726 FKR327726 FUN327726 GEJ327726 GOF327726 GYB327726 HHX327726 HRT327726 IBP327726 ILL327726 IVH327726 JFD327726 JOZ327726 JYV327726 KIR327726 KSN327726 LCJ327726 LMF327726 LWB327726 MFX327726 MPT327726 MZP327726 NJL327726 NTH327726 ODD327726 OMZ327726 OWV327726 PGR327726 PQN327726 QAJ327726 QKF327726 QUB327726 RDX327726 RNT327726 RXP327726 SHL327726 SRH327726 TBD327726 TKZ327726 TUV327726 UER327726 UON327726 UYJ327726 VIF327726 VSB327726 WBX327726 WLT327726 WVP327726 B393262 JD393262 SZ393262 ACV393262 AMR393262 AWN393262 BGJ393262 BQF393262 CAB393262 CJX393262 CTT393262 DDP393262 DNL393262 DXH393262 EHD393262 EQZ393262 FAV393262 FKR393262 FUN393262 GEJ393262 GOF393262 GYB393262 HHX393262 HRT393262 IBP393262 ILL393262 IVH393262 JFD393262 JOZ393262 JYV393262 KIR393262 KSN393262 LCJ393262 LMF393262 LWB393262 MFX393262 MPT393262 MZP393262 NJL393262 NTH393262 ODD393262 OMZ393262 OWV393262 PGR393262 PQN393262 QAJ393262 QKF393262 QUB393262 RDX393262 RNT393262 RXP393262 SHL393262 SRH393262 TBD393262 TKZ393262 TUV393262 UER393262 UON393262 UYJ393262 VIF393262 VSB393262 WBX393262 WLT393262 WVP393262 B458798 JD458798 SZ458798 ACV458798 AMR458798 AWN458798 BGJ458798 BQF458798 CAB458798 CJX458798 CTT458798 DDP458798 DNL458798 DXH458798 EHD458798 EQZ458798 FAV458798 FKR458798 FUN458798 GEJ458798 GOF458798 GYB458798 HHX458798 HRT458798 IBP458798 ILL458798 IVH458798 JFD458798 JOZ458798 JYV458798 KIR458798 KSN458798 LCJ458798 LMF458798 LWB458798 MFX458798 MPT458798 MZP458798 NJL458798 NTH458798 ODD458798 OMZ458798 OWV458798 PGR458798 PQN458798 QAJ458798 QKF458798 QUB458798 RDX458798 RNT458798 RXP458798 SHL458798 SRH458798 TBD458798 TKZ458798 TUV458798 UER458798 UON458798 UYJ458798 VIF458798 VSB458798 WBX458798 WLT458798 WVP458798 B524334 JD524334 SZ524334 ACV524334 AMR524334 AWN524334 BGJ524334 BQF524334 CAB524334 CJX524334 CTT524334 DDP524334 DNL524334 DXH524334 EHD524334 EQZ524334 FAV524334 FKR524334 FUN524334 GEJ524334 GOF524334 GYB524334 HHX524334 HRT524334 IBP524334 ILL524334 IVH524334 JFD524334 JOZ524334 JYV524334 KIR524334 KSN524334 LCJ524334 LMF524334 LWB524334 MFX524334 MPT524334 MZP524334 NJL524334 NTH524334 ODD524334 OMZ524334 OWV524334 PGR524334 PQN524334 QAJ524334 QKF524334 QUB524334 RDX524334 RNT524334 RXP524334 SHL524334 SRH524334 TBD524334 TKZ524334 TUV524334 UER524334 UON524334 UYJ524334 VIF524334 VSB524334 WBX524334 WLT524334 WVP524334 B589870 JD589870 SZ589870 ACV589870 AMR589870 AWN589870 BGJ589870 BQF589870 CAB589870 CJX589870 CTT589870 DDP589870 DNL589870 DXH589870 EHD589870 EQZ589870 FAV589870 FKR589870 FUN589870 GEJ589870 GOF589870 GYB589870 HHX589870 HRT589870 IBP589870 ILL589870 IVH589870 JFD589870 JOZ589870 JYV589870 KIR589870 KSN589870 LCJ589870 LMF589870 LWB589870 MFX589870 MPT589870 MZP589870 NJL589870 NTH589870 ODD589870 OMZ589870 OWV589870 PGR589870 PQN589870 QAJ589870 QKF589870 QUB589870 RDX589870 RNT589870 RXP589870 SHL589870 SRH589870 TBD589870 TKZ589870 TUV589870 UER589870 UON589870 UYJ589870 VIF589870 VSB589870 WBX589870 WLT589870 WVP589870 B655406 JD655406 SZ655406 ACV655406 AMR655406 AWN655406 BGJ655406 BQF655406 CAB655406 CJX655406 CTT655406 DDP655406 DNL655406 DXH655406 EHD655406 EQZ655406 FAV655406 FKR655406 FUN655406 GEJ655406 GOF655406 GYB655406 HHX655406 HRT655406 IBP655406 ILL655406 IVH655406 JFD655406 JOZ655406 JYV655406 KIR655406 KSN655406 LCJ655406 LMF655406 LWB655406 MFX655406 MPT655406 MZP655406 NJL655406 NTH655406 ODD655406 OMZ655406 OWV655406 PGR655406 PQN655406 QAJ655406 QKF655406 QUB655406 RDX655406 RNT655406 RXP655406 SHL655406 SRH655406 TBD655406 TKZ655406 TUV655406 UER655406 UON655406 UYJ655406 VIF655406 VSB655406 WBX655406 WLT655406 WVP655406 B720942 JD720942 SZ720942 ACV720942 AMR720942 AWN720942 BGJ720942 BQF720942 CAB720942 CJX720942 CTT720942 DDP720942 DNL720942 DXH720942 EHD720942 EQZ720942 FAV720942 FKR720942 FUN720942 GEJ720942 GOF720942 GYB720942 HHX720942 HRT720942 IBP720942 ILL720942 IVH720942 JFD720942 JOZ720942 JYV720942 KIR720942 KSN720942 LCJ720942 LMF720942 LWB720942 MFX720942 MPT720942 MZP720942 NJL720942 NTH720942 ODD720942 OMZ720942 OWV720942 PGR720942 PQN720942 QAJ720942 QKF720942 QUB720942 RDX720942 RNT720942 RXP720942 SHL720942 SRH720942 TBD720942 TKZ720942 TUV720942 UER720942 UON720942 UYJ720942 VIF720942 VSB720942 WBX720942 WLT720942 WVP720942 B786478 JD786478 SZ786478 ACV786478 AMR786478 AWN786478 BGJ786478 BQF786478 CAB786478 CJX786478 CTT786478 DDP786478 DNL786478 DXH786478 EHD786478 EQZ786478 FAV786478 FKR786478 FUN786478 GEJ786478 GOF786478 GYB786478 HHX786478 HRT786478 IBP786478 ILL786478 IVH786478 JFD786478 JOZ786478 JYV786478 KIR786478 KSN786478 LCJ786478 LMF786478 LWB786478 MFX786478 MPT786478 MZP786478 NJL786478 NTH786478 ODD786478 OMZ786478 OWV786478 PGR786478 PQN786478 QAJ786478 QKF786478 QUB786478 RDX786478 RNT786478 RXP786478 SHL786478 SRH786478 TBD786478 TKZ786478 TUV786478 UER786478 UON786478 UYJ786478 VIF786478 VSB786478 WBX786478 WLT786478 WVP786478 B852014 JD852014 SZ852014 ACV852014 AMR852014 AWN852014 BGJ852014 BQF852014 CAB852014 CJX852014 CTT852014 DDP852014 DNL852014 DXH852014 EHD852014 EQZ852014 FAV852014 FKR852014 FUN852014 GEJ852014 GOF852014 GYB852014 HHX852014 HRT852014 IBP852014 ILL852014 IVH852014 JFD852014 JOZ852014 JYV852014 KIR852014 KSN852014 LCJ852014 LMF852014 LWB852014 MFX852014 MPT852014 MZP852014 NJL852014 NTH852014 ODD852014 OMZ852014 OWV852014 PGR852014 PQN852014 QAJ852014 QKF852014 QUB852014 RDX852014 RNT852014 RXP852014 SHL852014 SRH852014 TBD852014 TKZ852014 TUV852014 UER852014 UON852014 UYJ852014 VIF852014 VSB852014 WBX852014 WLT852014 WVP852014 B917550 JD917550 SZ917550 ACV917550 AMR917550 AWN917550 BGJ917550 BQF917550 CAB917550 CJX917550 CTT917550 DDP917550 DNL917550 DXH917550 EHD917550 EQZ917550 FAV917550 FKR917550 FUN917550 GEJ917550 GOF917550 GYB917550 HHX917550 HRT917550 IBP917550 ILL917550 IVH917550 JFD917550 JOZ917550 JYV917550 KIR917550 KSN917550 LCJ917550 LMF917550 LWB917550 MFX917550 MPT917550 MZP917550 NJL917550 NTH917550 ODD917550 OMZ917550 OWV917550 PGR917550 PQN917550 QAJ917550 QKF917550 QUB917550 RDX917550 RNT917550 RXP917550 SHL917550 SRH917550 TBD917550 TKZ917550 TUV917550 UER917550 UON917550 UYJ917550 VIF917550 VSB917550 WBX917550 WLT917550 WVP917550 B983086 JD983086 SZ983086 ACV983086 AMR983086 AWN983086 BGJ983086 BQF983086 CAB983086 CJX983086 CTT983086 DDP983086 DNL983086 DXH983086 EHD983086 EQZ983086 FAV983086 FKR983086 FUN983086 GEJ983086 GOF983086 GYB983086 HHX983086 HRT983086 IBP983086 ILL983086 IVH983086 JFD983086 JOZ983086 JYV983086 KIR983086 KSN983086 LCJ983086 LMF983086 LWB983086 MFX983086 MPT983086 MZP983086 NJL983086 NTH983086 ODD983086 OMZ983086 OWV983086 PGR983086 PQN983086 QAJ983086 QKF983086 QUB983086 RDX983086 RNT983086 RXP983086 SHL983086 SRH983086 TBD983086 TKZ983086 TUV983086 UER983086 UON983086 UYJ983086 VIF983086 VSB983086 WBX983086 WLT983086 WVP983086 B81 B31 JD31 SZ31 ACV31 AMR31 AWN31 BGJ31 BQF31 CAB31 CJX31 CTT31 DDP31 DNL31 DXH31 EHD31 EQZ31 FAV31 FKR31 FUN31 GEJ31 GOF31 GYB31 HHX31 HRT31 IBP31 ILL31 IVH31 JFD31 JOZ31 JYV31 KIR31 KSN31 LCJ31 LMF31 LWB31 MFX31 MPT31 MZP31 NJL31 NTH31 ODD31 OMZ31 OWV31 PGR31 PQN31 QAJ31 QKF31 QUB31 RDX31 RNT31 RXP31 SHL31 SRH31 TBD31 TKZ31 TUV31 UER31 UON31 UYJ31 VIF31 VSB31 WBX31 WLT31 WVP31">
      <formula1>0</formula1>
      <formula2>10000</formula2>
    </dataValidation>
    <dataValidation type="textLength" errorStyle="information" allowBlank="1" showInputMessage="1" error="XLBVal:5=0.171282215463422_x000d_&#10;" sqref="C73 JE73 TA73 ACW73 AMS73 AWO73 BGK73 BQG73 CAC73 CJY73 CTU73 DDQ73 DNM73 DXI73 EHE73 ERA73 FAW73 FKS73 FUO73 GEK73 GOG73 GYC73 HHY73 HRU73 IBQ73 ILM73 IVI73 JFE73 JPA73 JYW73 KIS73 KSO73 LCK73 LMG73 LWC73 MFY73 MPU73 MZQ73 NJM73 NTI73 ODE73 ONA73 OWW73 PGS73 PQO73 QAK73 QKG73 QUC73 RDY73 RNU73 RXQ73 SHM73 SRI73 TBE73 TLA73 TUW73 UES73 UOO73 UYK73 VIG73 VSC73 WBY73 WLU73 WVQ73 C65582 JE65582 TA65582 ACW65582 AMS65582 AWO65582 BGK65582 BQG65582 CAC65582 CJY65582 CTU65582 DDQ65582 DNM65582 DXI65582 EHE65582 ERA65582 FAW65582 FKS65582 FUO65582 GEK65582 GOG65582 GYC65582 HHY65582 HRU65582 IBQ65582 ILM65582 IVI65582 JFE65582 JPA65582 JYW65582 KIS65582 KSO65582 LCK65582 LMG65582 LWC65582 MFY65582 MPU65582 MZQ65582 NJM65582 NTI65582 ODE65582 ONA65582 OWW65582 PGS65582 PQO65582 QAK65582 QKG65582 QUC65582 RDY65582 RNU65582 RXQ65582 SHM65582 SRI65582 TBE65582 TLA65582 TUW65582 UES65582 UOO65582 UYK65582 VIG65582 VSC65582 WBY65582 WLU65582 WVQ65582 C131118 JE131118 TA131118 ACW131118 AMS131118 AWO131118 BGK131118 BQG131118 CAC131118 CJY131118 CTU131118 DDQ131118 DNM131118 DXI131118 EHE131118 ERA131118 FAW131118 FKS131118 FUO131118 GEK131118 GOG131118 GYC131118 HHY131118 HRU131118 IBQ131118 ILM131118 IVI131118 JFE131118 JPA131118 JYW131118 KIS131118 KSO131118 LCK131118 LMG131118 LWC131118 MFY131118 MPU131118 MZQ131118 NJM131118 NTI131118 ODE131118 ONA131118 OWW131118 PGS131118 PQO131118 QAK131118 QKG131118 QUC131118 RDY131118 RNU131118 RXQ131118 SHM131118 SRI131118 TBE131118 TLA131118 TUW131118 UES131118 UOO131118 UYK131118 VIG131118 VSC131118 WBY131118 WLU131118 WVQ131118 C196654 JE196654 TA196654 ACW196654 AMS196654 AWO196654 BGK196654 BQG196654 CAC196654 CJY196654 CTU196654 DDQ196654 DNM196654 DXI196654 EHE196654 ERA196654 FAW196654 FKS196654 FUO196654 GEK196654 GOG196654 GYC196654 HHY196654 HRU196654 IBQ196654 ILM196654 IVI196654 JFE196654 JPA196654 JYW196654 KIS196654 KSO196654 LCK196654 LMG196654 LWC196654 MFY196654 MPU196654 MZQ196654 NJM196654 NTI196654 ODE196654 ONA196654 OWW196654 PGS196654 PQO196654 QAK196654 QKG196654 QUC196654 RDY196654 RNU196654 RXQ196654 SHM196654 SRI196654 TBE196654 TLA196654 TUW196654 UES196654 UOO196654 UYK196654 VIG196654 VSC196654 WBY196654 WLU196654 WVQ196654 C262190 JE262190 TA262190 ACW262190 AMS262190 AWO262190 BGK262190 BQG262190 CAC262190 CJY262190 CTU262190 DDQ262190 DNM262190 DXI262190 EHE262190 ERA262190 FAW262190 FKS262190 FUO262190 GEK262190 GOG262190 GYC262190 HHY262190 HRU262190 IBQ262190 ILM262190 IVI262190 JFE262190 JPA262190 JYW262190 KIS262190 KSO262190 LCK262190 LMG262190 LWC262190 MFY262190 MPU262190 MZQ262190 NJM262190 NTI262190 ODE262190 ONA262190 OWW262190 PGS262190 PQO262190 QAK262190 QKG262190 QUC262190 RDY262190 RNU262190 RXQ262190 SHM262190 SRI262190 TBE262190 TLA262190 TUW262190 UES262190 UOO262190 UYK262190 VIG262190 VSC262190 WBY262190 WLU262190 WVQ262190 C327726 JE327726 TA327726 ACW327726 AMS327726 AWO327726 BGK327726 BQG327726 CAC327726 CJY327726 CTU327726 DDQ327726 DNM327726 DXI327726 EHE327726 ERA327726 FAW327726 FKS327726 FUO327726 GEK327726 GOG327726 GYC327726 HHY327726 HRU327726 IBQ327726 ILM327726 IVI327726 JFE327726 JPA327726 JYW327726 KIS327726 KSO327726 LCK327726 LMG327726 LWC327726 MFY327726 MPU327726 MZQ327726 NJM327726 NTI327726 ODE327726 ONA327726 OWW327726 PGS327726 PQO327726 QAK327726 QKG327726 QUC327726 RDY327726 RNU327726 RXQ327726 SHM327726 SRI327726 TBE327726 TLA327726 TUW327726 UES327726 UOO327726 UYK327726 VIG327726 VSC327726 WBY327726 WLU327726 WVQ327726 C393262 JE393262 TA393262 ACW393262 AMS393262 AWO393262 BGK393262 BQG393262 CAC393262 CJY393262 CTU393262 DDQ393262 DNM393262 DXI393262 EHE393262 ERA393262 FAW393262 FKS393262 FUO393262 GEK393262 GOG393262 GYC393262 HHY393262 HRU393262 IBQ393262 ILM393262 IVI393262 JFE393262 JPA393262 JYW393262 KIS393262 KSO393262 LCK393262 LMG393262 LWC393262 MFY393262 MPU393262 MZQ393262 NJM393262 NTI393262 ODE393262 ONA393262 OWW393262 PGS393262 PQO393262 QAK393262 QKG393262 QUC393262 RDY393262 RNU393262 RXQ393262 SHM393262 SRI393262 TBE393262 TLA393262 TUW393262 UES393262 UOO393262 UYK393262 VIG393262 VSC393262 WBY393262 WLU393262 WVQ393262 C458798 JE458798 TA458798 ACW458798 AMS458798 AWO458798 BGK458798 BQG458798 CAC458798 CJY458798 CTU458798 DDQ458798 DNM458798 DXI458798 EHE458798 ERA458798 FAW458798 FKS458798 FUO458798 GEK458798 GOG458798 GYC458798 HHY458798 HRU458798 IBQ458798 ILM458798 IVI458798 JFE458798 JPA458798 JYW458798 KIS458798 KSO458798 LCK458798 LMG458798 LWC458798 MFY458798 MPU458798 MZQ458798 NJM458798 NTI458798 ODE458798 ONA458798 OWW458798 PGS458798 PQO458798 QAK458798 QKG458798 QUC458798 RDY458798 RNU458798 RXQ458798 SHM458798 SRI458798 TBE458798 TLA458798 TUW458798 UES458798 UOO458798 UYK458798 VIG458798 VSC458798 WBY458798 WLU458798 WVQ458798 C524334 JE524334 TA524334 ACW524334 AMS524334 AWO524334 BGK524334 BQG524334 CAC524334 CJY524334 CTU524334 DDQ524334 DNM524334 DXI524334 EHE524334 ERA524334 FAW524334 FKS524334 FUO524334 GEK524334 GOG524334 GYC524334 HHY524334 HRU524334 IBQ524334 ILM524334 IVI524334 JFE524334 JPA524334 JYW524334 KIS524334 KSO524334 LCK524334 LMG524334 LWC524334 MFY524334 MPU524334 MZQ524334 NJM524334 NTI524334 ODE524334 ONA524334 OWW524334 PGS524334 PQO524334 QAK524334 QKG524334 QUC524334 RDY524334 RNU524334 RXQ524334 SHM524334 SRI524334 TBE524334 TLA524334 TUW524334 UES524334 UOO524334 UYK524334 VIG524334 VSC524334 WBY524334 WLU524334 WVQ524334 C589870 JE589870 TA589870 ACW589870 AMS589870 AWO589870 BGK589870 BQG589870 CAC589870 CJY589870 CTU589870 DDQ589870 DNM589870 DXI589870 EHE589870 ERA589870 FAW589870 FKS589870 FUO589870 GEK589870 GOG589870 GYC589870 HHY589870 HRU589870 IBQ589870 ILM589870 IVI589870 JFE589870 JPA589870 JYW589870 KIS589870 KSO589870 LCK589870 LMG589870 LWC589870 MFY589870 MPU589870 MZQ589870 NJM589870 NTI589870 ODE589870 ONA589870 OWW589870 PGS589870 PQO589870 QAK589870 QKG589870 QUC589870 RDY589870 RNU589870 RXQ589870 SHM589870 SRI589870 TBE589870 TLA589870 TUW589870 UES589870 UOO589870 UYK589870 VIG589870 VSC589870 WBY589870 WLU589870 WVQ589870 C655406 JE655406 TA655406 ACW655406 AMS655406 AWO655406 BGK655406 BQG655406 CAC655406 CJY655406 CTU655406 DDQ655406 DNM655406 DXI655406 EHE655406 ERA655406 FAW655406 FKS655406 FUO655406 GEK655406 GOG655406 GYC655406 HHY655406 HRU655406 IBQ655406 ILM655406 IVI655406 JFE655406 JPA655406 JYW655406 KIS655406 KSO655406 LCK655406 LMG655406 LWC655406 MFY655406 MPU655406 MZQ655406 NJM655406 NTI655406 ODE655406 ONA655406 OWW655406 PGS655406 PQO655406 QAK655406 QKG655406 QUC655406 RDY655406 RNU655406 RXQ655406 SHM655406 SRI655406 TBE655406 TLA655406 TUW655406 UES655406 UOO655406 UYK655406 VIG655406 VSC655406 WBY655406 WLU655406 WVQ655406 C720942 JE720942 TA720942 ACW720942 AMS720942 AWO720942 BGK720942 BQG720942 CAC720942 CJY720942 CTU720942 DDQ720942 DNM720942 DXI720942 EHE720942 ERA720942 FAW720942 FKS720942 FUO720942 GEK720942 GOG720942 GYC720942 HHY720942 HRU720942 IBQ720942 ILM720942 IVI720942 JFE720942 JPA720942 JYW720942 KIS720942 KSO720942 LCK720942 LMG720942 LWC720942 MFY720942 MPU720942 MZQ720942 NJM720942 NTI720942 ODE720942 ONA720942 OWW720942 PGS720942 PQO720942 QAK720942 QKG720942 QUC720942 RDY720942 RNU720942 RXQ720942 SHM720942 SRI720942 TBE720942 TLA720942 TUW720942 UES720942 UOO720942 UYK720942 VIG720942 VSC720942 WBY720942 WLU720942 WVQ720942 C786478 JE786478 TA786478 ACW786478 AMS786478 AWO786478 BGK786478 BQG786478 CAC786478 CJY786478 CTU786478 DDQ786478 DNM786478 DXI786478 EHE786478 ERA786478 FAW786478 FKS786478 FUO786478 GEK786478 GOG786478 GYC786478 HHY786478 HRU786478 IBQ786478 ILM786478 IVI786478 JFE786478 JPA786478 JYW786478 KIS786478 KSO786478 LCK786478 LMG786478 LWC786478 MFY786478 MPU786478 MZQ786478 NJM786478 NTI786478 ODE786478 ONA786478 OWW786478 PGS786478 PQO786478 QAK786478 QKG786478 QUC786478 RDY786478 RNU786478 RXQ786478 SHM786478 SRI786478 TBE786478 TLA786478 TUW786478 UES786478 UOO786478 UYK786478 VIG786478 VSC786478 WBY786478 WLU786478 WVQ786478 C852014 JE852014 TA852014 ACW852014 AMS852014 AWO852014 BGK852014 BQG852014 CAC852014 CJY852014 CTU852014 DDQ852014 DNM852014 DXI852014 EHE852014 ERA852014 FAW852014 FKS852014 FUO852014 GEK852014 GOG852014 GYC852014 HHY852014 HRU852014 IBQ852014 ILM852014 IVI852014 JFE852014 JPA852014 JYW852014 KIS852014 KSO852014 LCK852014 LMG852014 LWC852014 MFY852014 MPU852014 MZQ852014 NJM852014 NTI852014 ODE852014 ONA852014 OWW852014 PGS852014 PQO852014 QAK852014 QKG852014 QUC852014 RDY852014 RNU852014 RXQ852014 SHM852014 SRI852014 TBE852014 TLA852014 TUW852014 UES852014 UOO852014 UYK852014 VIG852014 VSC852014 WBY852014 WLU852014 WVQ852014 C917550 JE917550 TA917550 ACW917550 AMS917550 AWO917550 BGK917550 BQG917550 CAC917550 CJY917550 CTU917550 DDQ917550 DNM917550 DXI917550 EHE917550 ERA917550 FAW917550 FKS917550 FUO917550 GEK917550 GOG917550 GYC917550 HHY917550 HRU917550 IBQ917550 ILM917550 IVI917550 JFE917550 JPA917550 JYW917550 KIS917550 KSO917550 LCK917550 LMG917550 LWC917550 MFY917550 MPU917550 MZQ917550 NJM917550 NTI917550 ODE917550 ONA917550 OWW917550 PGS917550 PQO917550 QAK917550 QKG917550 QUC917550 RDY917550 RNU917550 RXQ917550 SHM917550 SRI917550 TBE917550 TLA917550 TUW917550 UES917550 UOO917550 UYK917550 VIG917550 VSC917550 WBY917550 WLU917550 WVQ917550 C983086 JE983086 TA983086 ACW983086 AMS983086 AWO983086 BGK983086 BQG983086 CAC983086 CJY983086 CTU983086 DDQ983086 DNM983086 DXI983086 EHE983086 ERA983086 FAW983086 FKS983086 FUO983086 GEK983086 GOG983086 GYC983086 HHY983086 HRU983086 IBQ983086 ILM983086 IVI983086 JFE983086 JPA983086 JYW983086 KIS983086 KSO983086 LCK983086 LMG983086 LWC983086 MFY983086 MPU983086 MZQ983086 NJM983086 NTI983086 ODE983086 ONA983086 OWW983086 PGS983086 PQO983086 QAK983086 QKG983086 QUC983086 RDY983086 RNU983086 RXQ983086 SHM983086 SRI983086 TBE983086 TLA983086 TUW983086 UES983086 UOO983086 UYK983086 VIG983086 VSC983086 WBY983086 WLU983086 WVQ983086 C81 C31 JE31 TA31 ACW31 AMS31 AWO31 BGK31 BQG31 CAC31 CJY31 CTU31 DDQ31 DNM31 DXI31 EHE31 ERA31 FAW31 FKS31 FUO31 GEK31 GOG31 GYC31 HHY31 HRU31 IBQ31 ILM31 IVI31 JFE31 JPA31 JYW31 KIS31 KSO31 LCK31 LMG31 LWC31 MFY31 MPU31 MZQ31 NJM31 NTI31 ODE31 ONA31 OWW31 PGS31 PQO31 QAK31 QKG31 QUC31 RDY31 RNU31 RXQ31 SHM31 SRI31 TBE31 TLA31 TUW31 UES31 UOO31 UYK31 VIG31 VSC31 WBY31 WLU31 WVQ31">
      <formula1>0</formula1>
      <formula2>10000</formula2>
    </dataValidation>
    <dataValidation type="textLength" errorStyle="information" allowBlank="1" showInputMessage="1" error="XLBVal:5=11.9140358548317_x000d_&#10;" sqref="B65559 JD65559 SZ65559 ACV65559 AMR65559 AWN65559 BGJ65559 BQF65559 CAB65559 CJX65559 CTT65559 DDP65559 DNL65559 DXH65559 EHD65559 EQZ65559 FAV65559 FKR65559 FUN65559 GEJ65559 GOF65559 GYB65559 HHX65559 HRT65559 IBP65559 ILL65559 IVH65559 JFD65559 JOZ65559 JYV65559 KIR65559 KSN65559 LCJ65559 LMF65559 LWB65559 MFX65559 MPT65559 MZP65559 NJL65559 NTH65559 ODD65559 OMZ65559 OWV65559 PGR65559 PQN65559 QAJ65559 QKF65559 QUB65559 RDX65559 RNT65559 RXP65559 SHL65559 SRH65559 TBD65559 TKZ65559 TUV65559 UER65559 UON65559 UYJ65559 VIF65559 VSB65559 WBX65559 WLT65559 WVP65559 B131095 JD131095 SZ131095 ACV131095 AMR131095 AWN131095 BGJ131095 BQF131095 CAB131095 CJX131095 CTT131095 DDP131095 DNL131095 DXH131095 EHD131095 EQZ131095 FAV131095 FKR131095 FUN131095 GEJ131095 GOF131095 GYB131095 HHX131095 HRT131095 IBP131095 ILL131095 IVH131095 JFD131095 JOZ131095 JYV131095 KIR131095 KSN131095 LCJ131095 LMF131095 LWB131095 MFX131095 MPT131095 MZP131095 NJL131095 NTH131095 ODD131095 OMZ131095 OWV131095 PGR131095 PQN131095 QAJ131095 QKF131095 QUB131095 RDX131095 RNT131095 RXP131095 SHL131095 SRH131095 TBD131095 TKZ131095 TUV131095 UER131095 UON131095 UYJ131095 VIF131095 VSB131095 WBX131095 WLT131095 WVP131095 B196631 JD196631 SZ196631 ACV196631 AMR196631 AWN196631 BGJ196631 BQF196631 CAB196631 CJX196631 CTT196631 DDP196631 DNL196631 DXH196631 EHD196631 EQZ196631 FAV196631 FKR196631 FUN196631 GEJ196631 GOF196631 GYB196631 HHX196631 HRT196631 IBP196631 ILL196631 IVH196631 JFD196631 JOZ196631 JYV196631 KIR196631 KSN196631 LCJ196631 LMF196631 LWB196631 MFX196631 MPT196631 MZP196631 NJL196631 NTH196631 ODD196631 OMZ196631 OWV196631 PGR196631 PQN196631 QAJ196631 QKF196631 QUB196631 RDX196631 RNT196631 RXP196631 SHL196631 SRH196631 TBD196631 TKZ196631 TUV196631 UER196631 UON196631 UYJ196631 VIF196631 VSB196631 WBX196631 WLT196631 WVP196631 B262167 JD262167 SZ262167 ACV262167 AMR262167 AWN262167 BGJ262167 BQF262167 CAB262167 CJX262167 CTT262167 DDP262167 DNL262167 DXH262167 EHD262167 EQZ262167 FAV262167 FKR262167 FUN262167 GEJ262167 GOF262167 GYB262167 HHX262167 HRT262167 IBP262167 ILL262167 IVH262167 JFD262167 JOZ262167 JYV262167 KIR262167 KSN262167 LCJ262167 LMF262167 LWB262167 MFX262167 MPT262167 MZP262167 NJL262167 NTH262167 ODD262167 OMZ262167 OWV262167 PGR262167 PQN262167 QAJ262167 QKF262167 QUB262167 RDX262167 RNT262167 RXP262167 SHL262167 SRH262167 TBD262167 TKZ262167 TUV262167 UER262167 UON262167 UYJ262167 VIF262167 VSB262167 WBX262167 WLT262167 WVP262167 B327703 JD327703 SZ327703 ACV327703 AMR327703 AWN327703 BGJ327703 BQF327703 CAB327703 CJX327703 CTT327703 DDP327703 DNL327703 DXH327703 EHD327703 EQZ327703 FAV327703 FKR327703 FUN327703 GEJ327703 GOF327703 GYB327703 HHX327703 HRT327703 IBP327703 ILL327703 IVH327703 JFD327703 JOZ327703 JYV327703 KIR327703 KSN327703 LCJ327703 LMF327703 LWB327703 MFX327703 MPT327703 MZP327703 NJL327703 NTH327703 ODD327703 OMZ327703 OWV327703 PGR327703 PQN327703 QAJ327703 QKF327703 QUB327703 RDX327703 RNT327703 RXP327703 SHL327703 SRH327703 TBD327703 TKZ327703 TUV327703 UER327703 UON327703 UYJ327703 VIF327703 VSB327703 WBX327703 WLT327703 WVP327703 B393239 JD393239 SZ393239 ACV393239 AMR393239 AWN393239 BGJ393239 BQF393239 CAB393239 CJX393239 CTT393239 DDP393239 DNL393239 DXH393239 EHD393239 EQZ393239 FAV393239 FKR393239 FUN393239 GEJ393239 GOF393239 GYB393239 HHX393239 HRT393239 IBP393239 ILL393239 IVH393239 JFD393239 JOZ393239 JYV393239 KIR393239 KSN393239 LCJ393239 LMF393239 LWB393239 MFX393239 MPT393239 MZP393239 NJL393239 NTH393239 ODD393239 OMZ393239 OWV393239 PGR393239 PQN393239 QAJ393239 QKF393239 QUB393239 RDX393239 RNT393239 RXP393239 SHL393239 SRH393239 TBD393239 TKZ393239 TUV393239 UER393239 UON393239 UYJ393239 VIF393239 VSB393239 WBX393239 WLT393239 WVP393239 B458775 JD458775 SZ458775 ACV458775 AMR458775 AWN458775 BGJ458775 BQF458775 CAB458775 CJX458775 CTT458775 DDP458775 DNL458775 DXH458775 EHD458775 EQZ458775 FAV458775 FKR458775 FUN458775 GEJ458775 GOF458775 GYB458775 HHX458775 HRT458775 IBP458775 ILL458775 IVH458775 JFD458775 JOZ458775 JYV458775 KIR458775 KSN458775 LCJ458775 LMF458775 LWB458775 MFX458775 MPT458775 MZP458775 NJL458775 NTH458775 ODD458775 OMZ458775 OWV458775 PGR458775 PQN458775 QAJ458775 QKF458775 QUB458775 RDX458775 RNT458775 RXP458775 SHL458775 SRH458775 TBD458775 TKZ458775 TUV458775 UER458775 UON458775 UYJ458775 VIF458775 VSB458775 WBX458775 WLT458775 WVP458775 B524311 JD524311 SZ524311 ACV524311 AMR524311 AWN524311 BGJ524311 BQF524311 CAB524311 CJX524311 CTT524311 DDP524311 DNL524311 DXH524311 EHD524311 EQZ524311 FAV524311 FKR524311 FUN524311 GEJ524311 GOF524311 GYB524311 HHX524311 HRT524311 IBP524311 ILL524311 IVH524311 JFD524311 JOZ524311 JYV524311 KIR524311 KSN524311 LCJ524311 LMF524311 LWB524311 MFX524311 MPT524311 MZP524311 NJL524311 NTH524311 ODD524311 OMZ524311 OWV524311 PGR524311 PQN524311 QAJ524311 QKF524311 QUB524311 RDX524311 RNT524311 RXP524311 SHL524311 SRH524311 TBD524311 TKZ524311 TUV524311 UER524311 UON524311 UYJ524311 VIF524311 VSB524311 WBX524311 WLT524311 WVP524311 B589847 JD589847 SZ589847 ACV589847 AMR589847 AWN589847 BGJ589847 BQF589847 CAB589847 CJX589847 CTT589847 DDP589847 DNL589847 DXH589847 EHD589847 EQZ589847 FAV589847 FKR589847 FUN589847 GEJ589847 GOF589847 GYB589847 HHX589847 HRT589847 IBP589847 ILL589847 IVH589847 JFD589847 JOZ589847 JYV589847 KIR589847 KSN589847 LCJ589847 LMF589847 LWB589847 MFX589847 MPT589847 MZP589847 NJL589847 NTH589847 ODD589847 OMZ589847 OWV589847 PGR589847 PQN589847 QAJ589847 QKF589847 QUB589847 RDX589847 RNT589847 RXP589847 SHL589847 SRH589847 TBD589847 TKZ589847 TUV589847 UER589847 UON589847 UYJ589847 VIF589847 VSB589847 WBX589847 WLT589847 WVP589847 B655383 JD655383 SZ655383 ACV655383 AMR655383 AWN655383 BGJ655383 BQF655383 CAB655383 CJX655383 CTT655383 DDP655383 DNL655383 DXH655383 EHD655383 EQZ655383 FAV655383 FKR655383 FUN655383 GEJ655383 GOF655383 GYB655383 HHX655383 HRT655383 IBP655383 ILL655383 IVH655383 JFD655383 JOZ655383 JYV655383 KIR655383 KSN655383 LCJ655383 LMF655383 LWB655383 MFX655383 MPT655383 MZP655383 NJL655383 NTH655383 ODD655383 OMZ655383 OWV655383 PGR655383 PQN655383 QAJ655383 QKF655383 QUB655383 RDX655383 RNT655383 RXP655383 SHL655383 SRH655383 TBD655383 TKZ655383 TUV655383 UER655383 UON655383 UYJ655383 VIF655383 VSB655383 WBX655383 WLT655383 WVP655383 B720919 JD720919 SZ720919 ACV720919 AMR720919 AWN720919 BGJ720919 BQF720919 CAB720919 CJX720919 CTT720919 DDP720919 DNL720919 DXH720919 EHD720919 EQZ720919 FAV720919 FKR720919 FUN720919 GEJ720919 GOF720919 GYB720919 HHX720919 HRT720919 IBP720919 ILL720919 IVH720919 JFD720919 JOZ720919 JYV720919 KIR720919 KSN720919 LCJ720919 LMF720919 LWB720919 MFX720919 MPT720919 MZP720919 NJL720919 NTH720919 ODD720919 OMZ720919 OWV720919 PGR720919 PQN720919 QAJ720919 QKF720919 QUB720919 RDX720919 RNT720919 RXP720919 SHL720919 SRH720919 TBD720919 TKZ720919 TUV720919 UER720919 UON720919 UYJ720919 VIF720919 VSB720919 WBX720919 WLT720919 WVP720919 B786455 JD786455 SZ786455 ACV786455 AMR786455 AWN786455 BGJ786455 BQF786455 CAB786455 CJX786455 CTT786455 DDP786455 DNL786455 DXH786455 EHD786455 EQZ786455 FAV786455 FKR786455 FUN786455 GEJ786455 GOF786455 GYB786455 HHX786455 HRT786455 IBP786455 ILL786455 IVH786455 JFD786455 JOZ786455 JYV786455 KIR786455 KSN786455 LCJ786455 LMF786455 LWB786455 MFX786455 MPT786455 MZP786455 NJL786455 NTH786455 ODD786455 OMZ786455 OWV786455 PGR786455 PQN786455 QAJ786455 QKF786455 QUB786455 RDX786455 RNT786455 RXP786455 SHL786455 SRH786455 TBD786455 TKZ786455 TUV786455 UER786455 UON786455 UYJ786455 VIF786455 VSB786455 WBX786455 WLT786455 WVP786455 B851991 JD851991 SZ851991 ACV851991 AMR851991 AWN851991 BGJ851991 BQF851991 CAB851991 CJX851991 CTT851991 DDP851991 DNL851991 DXH851991 EHD851991 EQZ851991 FAV851991 FKR851991 FUN851991 GEJ851991 GOF851991 GYB851991 HHX851991 HRT851991 IBP851991 ILL851991 IVH851991 JFD851991 JOZ851991 JYV851991 KIR851991 KSN851991 LCJ851991 LMF851991 LWB851991 MFX851991 MPT851991 MZP851991 NJL851991 NTH851991 ODD851991 OMZ851991 OWV851991 PGR851991 PQN851991 QAJ851991 QKF851991 QUB851991 RDX851991 RNT851991 RXP851991 SHL851991 SRH851991 TBD851991 TKZ851991 TUV851991 UER851991 UON851991 UYJ851991 VIF851991 VSB851991 WBX851991 WLT851991 WVP851991 B917527 JD917527 SZ917527 ACV917527 AMR917527 AWN917527 BGJ917527 BQF917527 CAB917527 CJX917527 CTT917527 DDP917527 DNL917527 DXH917527 EHD917527 EQZ917527 FAV917527 FKR917527 FUN917527 GEJ917527 GOF917527 GYB917527 HHX917527 HRT917527 IBP917527 ILL917527 IVH917527 JFD917527 JOZ917527 JYV917527 KIR917527 KSN917527 LCJ917527 LMF917527 LWB917527 MFX917527 MPT917527 MZP917527 NJL917527 NTH917527 ODD917527 OMZ917527 OWV917527 PGR917527 PQN917527 QAJ917527 QKF917527 QUB917527 RDX917527 RNT917527 RXP917527 SHL917527 SRH917527 TBD917527 TKZ917527 TUV917527 UER917527 UON917527 UYJ917527 VIF917527 VSB917527 WBX917527 WLT917527 WVP917527 B983063 JD983063 SZ983063 ACV983063 AMR983063 AWN983063 BGJ983063 BQF983063 CAB983063 CJX983063 CTT983063 DDP983063 DNL983063 DXH983063 EHD983063 EQZ983063 FAV983063 FKR983063 FUN983063 GEJ983063 GOF983063 GYB983063 HHX983063 HRT983063 IBP983063 ILL983063 IVH983063 JFD983063 JOZ983063 JYV983063 KIR983063 KSN983063 LCJ983063 LMF983063 LWB983063 MFX983063 MPT983063 MZP983063 NJL983063 NTH983063 ODD983063 OMZ983063 OWV983063 PGR983063 PQN983063 QAJ983063 QKF983063 QUB983063 RDX983063 RNT983063 RXP983063 SHL983063 SRH983063 TBD983063 TKZ983063 TUV983063 UER983063 UON983063 UYJ983063 VIF983063 VSB983063 WBX983063 WLT983063 WVP983063">
      <formula1>0</formula1>
      <formula2>10000</formula2>
    </dataValidation>
    <dataValidation type="textLength" errorStyle="information" allowBlank="1" showInputMessage="1" error="XLBVal:5=136237_x000d_&#10;" sqref="WVP983061 B65557 JD65557 SZ65557 ACV65557 AMR65557 AWN65557 BGJ65557 BQF65557 CAB65557 CJX65557 CTT65557 DDP65557 DNL65557 DXH65557 EHD65557 EQZ65557 FAV65557 FKR65557 FUN65557 GEJ65557 GOF65557 GYB65557 HHX65557 HRT65557 IBP65557 ILL65557 IVH65557 JFD65557 JOZ65557 JYV65557 KIR65557 KSN65557 LCJ65557 LMF65557 LWB65557 MFX65557 MPT65557 MZP65557 NJL65557 NTH65557 ODD65557 OMZ65557 OWV65557 PGR65557 PQN65557 QAJ65557 QKF65557 QUB65557 RDX65557 RNT65557 RXP65557 SHL65557 SRH65557 TBD65557 TKZ65557 TUV65557 UER65557 UON65557 UYJ65557 VIF65557 VSB65557 WBX65557 WLT65557 WVP65557 B131093 JD131093 SZ131093 ACV131093 AMR131093 AWN131093 BGJ131093 BQF131093 CAB131093 CJX131093 CTT131093 DDP131093 DNL131093 DXH131093 EHD131093 EQZ131093 FAV131093 FKR131093 FUN131093 GEJ131093 GOF131093 GYB131093 HHX131093 HRT131093 IBP131093 ILL131093 IVH131093 JFD131093 JOZ131093 JYV131093 KIR131093 KSN131093 LCJ131093 LMF131093 LWB131093 MFX131093 MPT131093 MZP131093 NJL131093 NTH131093 ODD131093 OMZ131093 OWV131093 PGR131093 PQN131093 QAJ131093 QKF131093 QUB131093 RDX131093 RNT131093 RXP131093 SHL131093 SRH131093 TBD131093 TKZ131093 TUV131093 UER131093 UON131093 UYJ131093 VIF131093 VSB131093 WBX131093 WLT131093 WVP131093 B196629 JD196629 SZ196629 ACV196629 AMR196629 AWN196629 BGJ196629 BQF196629 CAB196629 CJX196629 CTT196629 DDP196629 DNL196629 DXH196629 EHD196629 EQZ196629 FAV196629 FKR196629 FUN196629 GEJ196629 GOF196629 GYB196629 HHX196629 HRT196629 IBP196629 ILL196629 IVH196629 JFD196629 JOZ196629 JYV196629 KIR196629 KSN196629 LCJ196629 LMF196629 LWB196629 MFX196629 MPT196629 MZP196629 NJL196629 NTH196629 ODD196629 OMZ196629 OWV196629 PGR196629 PQN196629 QAJ196629 QKF196629 QUB196629 RDX196629 RNT196629 RXP196629 SHL196629 SRH196629 TBD196629 TKZ196629 TUV196629 UER196629 UON196629 UYJ196629 VIF196629 VSB196629 WBX196629 WLT196629 WVP196629 B262165 JD262165 SZ262165 ACV262165 AMR262165 AWN262165 BGJ262165 BQF262165 CAB262165 CJX262165 CTT262165 DDP262165 DNL262165 DXH262165 EHD262165 EQZ262165 FAV262165 FKR262165 FUN262165 GEJ262165 GOF262165 GYB262165 HHX262165 HRT262165 IBP262165 ILL262165 IVH262165 JFD262165 JOZ262165 JYV262165 KIR262165 KSN262165 LCJ262165 LMF262165 LWB262165 MFX262165 MPT262165 MZP262165 NJL262165 NTH262165 ODD262165 OMZ262165 OWV262165 PGR262165 PQN262165 QAJ262165 QKF262165 QUB262165 RDX262165 RNT262165 RXP262165 SHL262165 SRH262165 TBD262165 TKZ262165 TUV262165 UER262165 UON262165 UYJ262165 VIF262165 VSB262165 WBX262165 WLT262165 WVP262165 B327701 JD327701 SZ327701 ACV327701 AMR327701 AWN327701 BGJ327701 BQF327701 CAB327701 CJX327701 CTT327701 DDP327701 DNL327701 DXH327701 EHD327701 EQZ327701 FAV327701 FKR327701 FUN327701 GEJ327701 GOF327701 GYB327701 HHX327701 HRT327701 IBP327701 ILL327701 IVH327701 JFD327701 JOZ327701 JYV327701 KIR327701 KSN327701 LCJ327701 LMF327701 LWB327701 MFX327701 MPT327701 MZP327701 NJL327701 NTH327701 ODD327701 OMZ327701 OWV327701 PGR327701 PQN327701 QAJ327701 QKF327701 QUB327701 RDX327701 RNT327701 RXP327701 SHL327701 SRH327701 TBD327701 TKZ327701 TUV327701 UER327701 UON327701 UYJ327701 VIF327701 VSB327701 WBX327701 WLT327701 WVP327701 B393237 JD393237 SZ393237 ACV393237 AMR393237 AWN393237 BGJ393237 BQF393237 CAB393237 CJX393237 CTT393237 DDP393237 DNL393237 DXH393237 EHD393237 EQZ393237 FAV393237 FKR393237 FUN393237 GEJ393237 GOF393237 GYB393237 HHX393237 HRT393237 IBP393237 ILL393237 IVH393237 JFD393237 JOZ393237 JYV393237 KIR393237 KSN393237 LCJ393237 LMF393237 LWB393237 MFX393237 MPT393237 MZP393237 NJL393237 NTH393237 ODD393237 OMZ393237 OWV393237 PGR393237 PQN393237 QAJ393237 QKF393237 QUB393237 RDX393237 RNT393237 RXP393237 SHL393237 SRH393237 TBD393237 TKZ393237 TUV393237 UER393237 UON393237 UYJ393237 VIF393237 VSB393237 WBX393237 WLT393237 WVP393237 B458773 JD458773 SZ458773 ACV458773 AMR458773 AWN458773 BGJ458773 BQF458773 CAB458773 CJX458773 CTT458773 DDP458773 DNL458773 DXH458773 EHD458773 EQZ458773 FAV458773 FKR458773 FUN458773 GEJ458773 GOF458773 GYB458773 HHX458773 HRT458773 IBP458773 ILL458773 IVH458773 JFD458773 JOZ458773 JYV458773 KIR458773 KSN458773 LCJ458773 LMF458773 LWB458773 MFX458773 MPT458773 MZP458773 NJL458773 NTH458773 ODD458773 OMZ458773 OWV458773 PGR458773 PQN458773 QAJ458773 QKF458773 QUB458773 RDX458773 RNT458773 RXP458773 SHL458773 SRH458773 TBD458773 TKZ458773 TUV458773 UER458773 UON458773 UYJ458773 VIF458773 VSB458773 WBX458773 WLT458773 WVP458773 B524309 JD524309 SZ524309 ACV524309 AMR524309 AWN524309 BGJ524309 BQF524309 CAB524309 CJX524309 CTT524309 DDP524309 DNL524309 DXH524309 EHD524309 EQZ524309 FAV524309 FKR524309 FUN524309 GEJ524309 GOF524309 GYB524309 HHX524309 HRT524309 IBP524309 ILL524309 IVH524309 JFD524309 JOZ524309 JYV524309 KIR524309 KSN524309 LCJ524309 LMF524309 LWB524309 MFX524309 MPT524309 MZP524309 NJL524309 NTH524309 ODD524309 OMZ524309 OWV524309 PGR524309 PQN524309 QAJ524309 QKF524309 QUB524309 RDX524309 RNT524309 RXP524309 SHL524309 SRH524309 TBD524309 TKZ524309 TUV524309 UER524309 UON524309 UYJ524309 VIF524309 VSB524309 WBX524309 WLT524309 WVP524309 B589845 JD589845 SZ589845 ACV589845 AMR589845 AWN589845 BGJ589845 BQF589845 CAB589845 CJX589845 CTT589845 DDP589845 DNL589845 DXH589845 EHD589845 EQZ589845 FAV589845 FKR589845 FUN589845 GEJ589845 GOF589845 GYB589845 HHX589845 HRT589845 IBP589845 ILL589845 IVH589845 JFD589845 JOZ589845 JYV589845 KIR589845 KSN589845 LCJ589845 LMF589845 LWB589845 MFX589845 MPT589845 MZP589845 NJL589845 NTH589845 ODD589845 OMZ589845 OWV589845 PGR589845 PQN589845 QAJ589845 QKF589845 QUB589845 RDX589845 RNT589845 RXP589845 SHL589845 SRH589845 TBD589845 TKZ589845 TUV589845 UER589845 UON589845 UYJ589845 VIF589845 VSB589845 WBX589845 WLT589845 WVP589845 B655381 JD655381 SZ655381 ACV655381 AMR655381 AWN655381 BGJ655381 BQF655381 CAB655381 CJX655381 CTT655381 DDP655381 DNL655381 DXH655381 EHD655381 EQZ655381 FAV655381 FKR655381 FUN655381 GEJ655381 GOF655381 GYB655381 HHX655381 HRT655381 IBP655381 ILL655381 IVH655381 JFD655381 JOZ655381 JYV655381 KIR655381 KSN655381 LCJ655381 LMF655381 LWB655381 MFX655381 MPT655381 MZP655381 NJL655381 NTH655381 ODD655381 OMZ655381 OWV655381 PGR655381 PQN655381 QAJ655381 QKF655381 QUB655381 RDX655381 RNT655381 RXP655381 SHL655381 SRH655381 TBD655381 TKZ655381 TUV655381 UER655381 UON655381 UYJ655381 VIF655381 VSB655381 WBX655381 WLT655381 WVP655381 B720917 JD720917 SZ720917 ACV720917 AMR720917 AWN720917 BGJ720917 BQF720917 CAB720917 CJX720917 CTT720917 DDP720917 DNL720917 DXH720917 EHD720917 EQZ720917 FAV720917 FKR720917 FUN720917 GEJ720917 GOF720917 GYB720917 HHX720917 HRT720917 IBP720917 ILL720917 IVH720917 JFD720917 JOZ720917 JYV720917 KIR720917 KSN720917 LCJ720917 LMF720917 LWB720917 MFX720917 MPT720917 MZP720917 NJL720917 NTH720917 ODD720917 OMZ720917 OWV720917 PGR720917 PQN720917 QAJ720917 QKF720917 QUB720917 RDX720917 RNT720917 RXP720917 SHL720917 SRH720917 TBD720917 TKZ720917 TUV720917 UER720917 UON720917 UYJ720917 VIF720917 VSB720917 WBX720917 WLT720917 WVP720917 B786453 JD786453 SZ786453 ACV786453 AMR786453 AWN786453 BGJ786453 BQF786453 CAB786453 CJX786453 CTT786453 DDP786453 DNL786453 DXH786453 EHD786453 EQZ786453 FAV786453 FKR786453 FUN786453 GEJ786453 GOF786453 GYB786453 HHX786453 HRT786453 IBP786453 ILL786453 IVH786453 JFD786453 JOZ786453 JYV786453 KIR786453 KSN786453 LCJ786453 LMF786453 LWB786453 MFX786453 MPT786453 MZP786453 NJL786453 NTH786453 ODD786453 OMZ786453 OWV786453 PGR786453 PQN786453 QAJ786453 QKF786453 QUB786453 RDX786453 RNT786453 RXP786453 SHL786453 SRH786453 TBD786453 TKZ786453 TUV786453 UER786453 UON786453 UYJ786453 VIF786453 VSB786453 WBX786453 WLT786453 WVP786453 B851989 JD851989 SZ851989 ACV851989 AMR851989 AWN851989 BGJ851989 BQF851989 CAB851989 CJX851989 CTT851989 DDP851989 DNL851989 DXH851989 EHD851989 EQZ851989 FAV851989 FKR851989 FUN851989 GEJ851989 GOF851989 GYB851989 HHX851989 HRT851989 IBP851989 ILL851989 IVH851989 JFD851989 JOZ851989 JYV851989 KIR851989 KSN851989 LCJ851989 LMF851989 LWB851989 MFX851989 MPT851989 MZP851989 NJL851989 NTH851989 ODD851989 OMZ851989 OWV851989 PGR851989 PQN851989 QAJ851989 QKF851989 QUB851989 RDX851989 RNT851989 RXP851989 SHL851989 SRH851989 TBD851989 TKZ851989 TUV851989 UER851989 UON851989 UYJ851989 VIF851989 VSB851989 WBX851989 WLT851989 WVP851989 B917525 JD917525 SZ917525 ACV917525 AMR917525 AWN917525 BGJ917525 BQF917525 CAB917525 CJX917525 CTT917525 DDP917525 DNL917525 DXH917525 EHD917525 EQZ917525 FAV917525 FKR917525 FUN917525 GEJ917525 GOF917525 GYB917525 HHX917525 HRT917525 IBP917525 ILL917525 IVH917525 JFD917525 JOZ917525 JYV917525 KIR917525 KSN917525 LCJ917525 LMF917525 LWB917525 MFX917525 MPT917525 MZP917525 NJL917525 NTH917525 ODD917525 OMZ917525 OWV917525 PGR917525 PQN917525 QAJ917525 QKF917525 QUB917525 RDX917525 RNT917525 RXP917525 SHL917525 SRH917525 TBD917525 TKZ917525 TUV917525 UER917525 UON917525 UYJ917525 VIF917525 VSB917525 WBX917525 WLT917525 WVP917525 B983061 JD983061 SZ983061 ACV983061 AMR983061 AWN983061 BGJ983061 BQF983061 CAB983061 CJX983061 CTT983061 DDP983061 DNL983061 DXH983061 EHD983061 EQZ983061 FAV983061 FKR983061 FUN983061 GEJ983061 GOF983061 GYB983061 HHX983061 HRT983061 IBP983061 ILL983061 IVH983061 JFD983061 JOZ983061 JYV983061 KIR983061 KSN983061 LCJ983061 LMF983061 LWB983061 MFX983061 MPT983061 MZP983061 NJL983061 NTH983061 ODD983061 OMZ983061 OWV983061 PGR983061 PQN983061 QAJ983061 QKF983061 QUB983061 RDX983061 RNT983061 RXP983061 SHL983061 SRH983061 TBD983061 TKZ983061 TUV983061 UER983061 UON983061 UYJ983061 VIF983061 VSB983061 WBX983061 WLT983061 WVP62 WLT62 WBX62 VSB62 VIF62 UYJ62 UON62 UER62 TUV62 TKZ62 TBD62 SRH62 SHL62 RXP62 RNT62 RDX62 QUB62 QKF62 QAJ62 PQN62 PGR62 OWV62 OMZ62 ODD62 NTH62 NJL62 MZP62 MPT62 MFX62 LWB62 LMF62 LCJ62 KSN62 KIR62 JYV62 JOZ62 JFD62 IVH62 ILL62 IBP62 HRT62 HHX62 GYB62 GOF62 GEJ62 FUN62 FKR62 FAV62 EQZ62 EHD62 DXH62 DNL62 DDP62 CTT62 CJX62 CAB62 BQF62 BGJ62 AWN62 AMR62 ACV62 SZ62 JD62 WVP20 WLT20 WBX20 VSB20 VIF20 UYJ20 UON20 UER20 TUV20 TKZ20 TBD20 SRH20 SHL20 RXP20 RNT20 RDX20 QUB20 QKF20 QAJ20 PQN20 PGR20 OWV20 OMZ20 ODD20 NTH20 NJL20 MZP20 MPT20 MFX20 LWB20 LMF20 LCJ20 KSN20 KIR20 JYV20 JOZ20 JFD20 IVH20 ILL20 IBP20 HRT20 HHX20 GYB20 GOF20 GEJ20 FUN20 FKR20 FAV20 EQZ20 EHD20 DXH20 DNL20 DDP20 CTT20 CJX20 CAB20 BQF20 BGJ20 AWN20 AMR20 ACV20 SZ20 JD20">
      <formula1>0</formula1>
      <formula2>10000</formula2>
    </dataValidation>
    <dataValidation type="textLength" errorStyle="information" allowBlank="1" showInputMessage="1" error="XLBVal:5=0.208576520401917_x000d_&#10;" sqref="WVQ983061 C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C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C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C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C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C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C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C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C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C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C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C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C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C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C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62 WLU62 WBY62 VSC62 VIG62 UYK62 UOO62 UES62 TUW62 TLA62 TBE62 SRI62 SHM62 RXQ62 RNU62 RDY62 QUC62 QKG62 QAK62 PQO62 PGS62 OWW62 ONA62 ODE62 NTI62 NJM62 MZQ62 MPU62 MFY62 LWC62 LMG62 LCK62 KSO62 KIS62 JYW62 JPA62 JFE62 IVI62 ILM62 IBQ62 HRU62 HHY62 GYC62 GOG62 GEK62 FUO62 FKS62 FAW62 ERA62 EHE62 DXI62 DNM62 DDQ62 CTU62 CJY62 CAC62 BQG62 BGK62 AWO62 AMS62 ACW62 TA62 JE62 C62 WVQ20 WLU20 WBY20 VSC20 VIG20 UYK20 UOO20 UES20 TUW20 TLA20 TBE20 SRI20 SHM20 RXQ20 RNU20 RDY20 QUC20 QKG20 QAK20 PQO20 PGS20 OWW20 ONA20 ODE20 NTI20 NJM20 MZQ20 MPU20 MFY20 LWC20 LMG20 LCK20 KSO20 KIS20 JYW20 JPA20 JFE20 IVI20 ILM20 IBQ20 HRU20 HHY20 GYC20 GOG20 GEK20 FUO20 FKS20 FAW20 ERA20 EHE20 DXI20 DNM20 DDQ20 CTU20 CJY20 CAC20 BQG20 BGK20 AWO20 AMS20 ACW20 TA20 JE20 C20">
      <formula1>0</formula1>
      <formula2>10000</formula2>
    </dataValidation>
    <dataValidation type="textLength" errorStyle="information" allowBlank="1" showInputMessage="1" error="XLBVal:5=11435_x000d_&#10;" sqref="WVP983062 B65558 JD65558 SZ65558 ACV65558 AMR65558 AWN65558 BGJ65558 BQF65558 CAB65558 CJX65558 CTT65558 DDP65558 DNL65558 DXH65558 EHD65558 EQZ65558 FAV65558 FKR65558 FUN65558 GEJ65558 GOF65558 GYB65558 HHX65558 HRT65558 IBP65558 ILL65558 IVH65558 JFD65558 JOZ65558 JYV65558 KIR65558 KSN65558 LCJ65558 LMF65558 LWB65558 MFX65558 MPT65558 MZP65558 NJL65558 NTH65558 ODD65558 OMZ65558 OWV65558 PGR65558 PQN65558 QAJ65558 QKF65558 QUB65558 RDX65558 RNT65558 RXP65558 SHL65558 SRH65558 TBD65558 TKZ65558 TUV65558 UER65558 UON65558 UYJ65558 VIF65558 VSB65558 WBX65558 WLT65558 WVP65558 B131094 JD131094 SZ131094 ACV131094 AMR131094 AWN131094 BGJ131094 BQF131094 CAB131094 CJX131094 CTT131094 DDP131094 DNL131094 DXH131094 EHD131094 EQZ131094 FAV131094 FKR131094 FUN131094 GEJ131094 GOF131094 GYB131094 HHX131094 HRT131094 IBP131094 ILL131094 IVH131094 JFD131094 JOZ131094 JYV131094 KIR131094 KSN131094 LCJ131094 LMF131094 LWB131094 MFX131094 MPT131094 MZP131094 NJL131094 NTH131094 ODD131094 OMZ131094 OWV131094 PGR131094 PQN131094 QAJ131094 QKF131094 QUB131094 RDX131094 RNT131094 RXP131094 SHL131094 SRH131094 TBD131094 TKZ131094 TUV131094 UER131094 UON131094 UYJ131094 VIF131094 VSB131094 WBX131094 WLT131094 WVP131094 B196630 JD196630 SZ196630 ACV196630 AMR196630 AWN196630 BGJ196630 BQF196630 CAB196630 CJX196630 CTT196630 DDP196630 DNL196630 DXH196630 EHD196630 EQZ196630 FAV196630 FKR196630 FUN196630 GEJ196630 GOF196630 GYB196630 HHX196630 HRT196630 IBP196630 ILL196630 IVH196630 JFD196630 JOZ196630 JYV196630 KIR196630 KSN196630 LCJ196630 LMF196630 LWB196630 MFX196630 MPT196630 MZP196630 NJL196630 NTH196630 ODD196630 OMZ196630 OWV196630 PGR196630 PQN196630 QAJ196630 QKF196630 QUB196630 RDX196630 RNT196630 RXP196630 SHL196630 SRH196630 TBD196630 TKZ196630 TUV196630 UER196630 UON196630 UYJ196630 VIF196630 VSB196630 WBX196630 WLT196630 WVP196630 B262166 JD262166 SZ262166 ACV262166 AMR262166 AWN262166 BGJ262166 BQF262166 CAB262166 CJX262166 CTT262166 DDP262166 DNL262166 DXH262166 EHD262166 EQZ262166 FAV262166 FKR262166 FUN262166 GEJ262166 GOF262166 GYB262166 HHX262166 HRT262166 IBP262166 ILL262166 IVH262166 JFD262166 JOZ262166 JYV262166 KIR262166 KSN262166 LCJ262166 LMF262166 LWB262166 MFX262166 MPT262166 MZP262166 NJL262166 NTH262166 ODD262166 OMZ262166 OWV262166 PGR262166 PQN262166 QAJ262166 QKF262166 QUB262166 RDX262166 RNT262166 RXP262166 SHL262166 SRH262166 TBD262166 TKZ262166 TUV262166 UER262166 UON262166 UYJ262166 VIF262166 VSB262166 WBX262166 WLT262166 WVP262166 B327702 JD327702 SZ327702 ACV327702 AMR327702 AWN327702 BGJ327702 BQF327702 CAB327702 CJX327702 CTT327702 DDP327702 DNL327702 DXH327702 EHD327702 EQZ327702 FAV327702 FKR327702 FUN327702 GEJ327702 GOF327702 GYB327702 HHX327702 HRT327702 IBP327702 ILL327702 IVH327702 JFD327702 JOZ327702 JYV327702 KIR327702 KSN327702 LCJ327702 LMF327702 LWB327702 MFX327702 MPT327702 MZP327702 NJL327702 NTH327702 ODD327702 OMZ327702 OWV327702 PGR327702 PQN327702 QAJ327702 QKF327702 QUB327702 RDX327702 RNT327702 RXP327702 SHL327702 SRH327702 TBD327702 TKZ327702 TUV327702 UER327702 UON327702 UYJ327702 VIF327702 VSB327702 WBX327702 WLT327702 WVP327702 B393238 JD393238 SZ393238 ACV393238 AMR393238 AWN393238 BGJ393238 BQF393238 CAB393238 CJX393238 CTT393238 DDP393238 DNL393238 DXH393238 EHD393238 EQZ393238 FAV393238 FKR393238 FUN393238 GEJ393238 GOF393238 GYB393238 HHX393238 HRT393238 IBP393238 ILL393238 IVH393238 JFD393238 JOZ393238 JYV393238 KIR393238 KSN393238 LCJ393238 LMF393238 LWB393238 MFX393238 MPT393238 MZP393238 NJL393238 NTH393238 ODD393238 OMZ393238 OWV393238 PGR393238 PQN393238 QAJ393238 QKF393238 QUB393238 RDX393238 RNT393238 RXP393238 SHL393238 SRH393238 TBD393238 TKZ393238 TUV393238 UER393238 UON393238 UYJ393238 VIF393238 VSB393238 WBX393238 WLT393238 WVP393238 B458774 JD458774 SZ458774 ACV458774 AMR458774 AWN458774 BGJ458774 BQF458774 CAB458774 CJX458774 CTT458774 DDP458774 DNL458774 DXH458774 EHD458774 EQZ458774 FAV458774 FKR458774 FUN458774 GEJ458774 GOF458774 GYB458774 HHX458774 HRT458774 IBP458774 ILL458774 IVH458774 JFD458774 JOZ458774 JYV458774 KIR458774 KSN458774 LCJ458774 LMF458774 LWB458774 MFX458774 MPT458774 MZP458774 NJL458774 NTH458774 ODD458774 OMZ458774 OWV458774 PGR458774 PQN458774 QAJ458774 QKF458774 QUB458774 RDX458774 RNT458774 RXP458774 SHL458774 SRH458774 TBD458774 TKZ458774 TUV458774 UER458774 UON458774 UYJ458774 VIF458774 VSB458774 WBX458774 WLT458774 WVP458774 B524310 JD524310 SZ524310 ACV524310 AMR524310 AWN524310 BGJ524310 BQF524310 CAB524310 CJX524310 CTT524310 DDP524310 DNL524310 DXH524310 EHD524310 EQZ524310 FAV524310 FKR524310 FUN524310 GEJ524310 GOF524310 GYB524310 HHX524310 HRT524310 IBP524310 ILL524310 IVH524310 JFD524310 JOZ524310 JYV524310 KIR524310 KSN524310 LCJ524310 LMF524310 LWB524310 MFX524310 MPT524310 MZP524310 NJL524310 NTH524310 ODD524310 OMZ524310 OWV524310 PGR524310 PQN524310 QAJ524310 QKF524310 QUB524310 RDX524310 RNT524310 RXP524310 SHL524310 SRH524310 TBD524310 TKZ524310 TUV524310 UER524310 UON524310 UYJ524310 VIF524310 VSB524310 WBX524310 WLT524310 WVP524310 B589846 JD589846 SZ589846 ACV589846 AMR589846 AWN589846 BGJ589846 BQF589846 CAB589846 CJX589846 CTT589846 DDP589846 DNL589846 DXH589846 EHD589846 EQZ589846 FAV589846 FKR589846 FUN589846 GEJ589846 GOF589846 GYB589846 HHX589846 HRT589846 IBP589846 ILL589846 IVH589846 JFD589846 JOZ589846 JYV589846 KIR589846 KSN589846 LCJ589846 LMF589846 LWB589846 MFX589846 MPT589846 MZP589846 NJL589846 NTH589846 ODD589846 OMZ589846 OWV589846 PGR589846 PQN589846 QAJ589846 QKF589846 QUB589846 RDX589846 RNT589846 RXP589846 SHL589846 SRH589846 TBD589846 TKZ589846 TUV589846 UER589846 UON589846 UYJ589846 VIF589846 VSB589846 WBX589846 WLT589846 WVP589846 B655382 JD655382 SZ655382 ACV655382 AMR655382 AWN655382 BGJ655382 BQF655382 CAB655382 CJX655382 CTT655382 DDP655382 DNL655382 DXH655382 EHD655382 EQZ655382 FAV655382 FKR655382 FUN655382 GEJ655382 GOF655382 GYB655382 HHX655382 HRT655382 IBP655382 ILL655382 IVH655382 JFD655382 JOZ655382 JYV655382 KIR655382 KSN655382 LCJ655382 LMF655382 LWB655382 MFX655382 MPT655382 MZP655382 NJL655382 NTH655382 ODD655382 OMZ655382 OWV655382 PGR655382 PQN655382 QAJ655382 QKF655382 QUB655382 RDX655382 RNT655382 RXP655382 SHL655382 SRH655382 TBD655382 TKZ655382 TUV655382 UER655382 UON655382 UYJ655382 VIF655382 VSB655382 WBX655382 WLT655382 WVP655382 B720918 JD720918 SZ720918 ACV720918 AMR720918 AWN720918 BGJ720918 BQF720918 CAB720918 CJX720918 CTT720918 DDP720918 DNL720918 DXH720918 EHD720918 EQZ720918 FAV720918 FKR720918 FUN720918 GEJ720918 GOF720918 GYB720918 HHX720918 HRT720918 IBP720918 ILL720918 IVH720918 JFD720918 JOZ720918 JYV720918 KIR720918 KSN720918 LCJ720918 LMF720918 LWB720918 MFX720918 MPT720918 MZP720918 NJL720918 NTH720918 ODD720918 OMZ720918 OWV720918 PGR720918 PQN720918 QAJ720918 QKF720918 QUB720918 RDX720918 RNT720918 RXP720918 SHL720918 SRH720918 TBD720918 TKZ720918 TUV720918 UER720918 UON720918 UYJ720918 VIF720918 VSB720918 WBX720918 WLT720918 WVP720918 B786454 JD786454 SZ786454 ACV786454 AMR786454 AWN786454 BGJ786454 BQF786454 CAB786454 CJX786454 CTT786454 DDP786454 DNL786454 DXH786454 EHD786454 EQZ786454 FAV786454 FKR786454 FUN786454 GEJ786454 GOF786454 GYB786454 HHX786454 HRT786454 IBP786454 ILL786454 IVH786454 JFD786454 JOZ786454 JYV786454 KIR786454 KSN786454 LCJ786454 LMF786454 LWB786454 MFX786454 MPT786454 MZP786454 NJL786454 NTH786454 ODD786454 OMZ786454 OWV786454 PGR786454 PQN786454 QAJ786454 QKF786454 QUB786454 RDX786454 RNT786454 RXP786454 SHL786454 SRH786454 TBD786454 TKZ786454 TUV786454 UER786454 UON786454 UYJ786454 VIF786454 VSB786454 WBX786454 WLT786454 WVP786454 B851990 JD851990 SZ851990 ACV851990 AMR851990 AWN851990 BGJ851990 BQF851990 CAB851990 CJX851990 CTT851990 DDP851990 DNL851990 DXH851990 EHD851990 EQZ851990 FAV851990 FKR851990 FUN851990 GEJ851990 GOF851990 GYB851990 HHX851990 HRT851990 IBP851990 ILL851990 IVH851990 JFD851990 JOZ851990 JYV851990 KIR851990 KSN851990 LCJ851990 LMF851990 LWB851990 MFX851990 MPT851990 MZP851990 NJL851990 NTH851990 ODD851990 OMZ851990 OWV851990 PGR851990 PQN851990 QAJ851990 QKF851990 QUB851990 RDX851990 RNT851990 RXP851990 SHL851990 SRH851990 TBD851990 TKZ851990 TUV851990 UER851990 UON851990 UYJ851990 VIF851990 VSB851990 WBX851990 WLT851990 WVP851990 B917526 JD917526 SZ917526 ACV917526 AMR917526 AWN917526 BGJ917526 BQF917526 CAB917526 CJX917526 CTT917526 DDP917526 DNL917526 DXH917526 EHD917526 EQZ917526 FAV917526 FKR917526 FUN917526 GEJ917526 GOF917526 GYB917526 HHX917526 HRT917526 IBP917526 ILL917526 IVH917526 JFD917526 JOZ917526 JYV917526 KIR917526 KSN917526 LCJ917526 LMF917526 LWB917526 MFX917526 MPT917526 MZP917526 NJL917526 NTH917526 ODD917526 OMZ917526 OWV917526 PGR917526 PQN917526 QAJ917526 QKF917526 QUB917526 RDX917526 RNT917526 RXP917526 SHL917526 SRH917526 TBD917526 TKZ917526 TUV917526 UER917526 UON917526 UYJ917526 VIF917526 VSB917526 WBX917526 WLT917526 WVP917526 B983062 JD983062 SZ983062 ACV983062 AMR983062 AWN983062 BGJ983062 BQF983062 CAB983062 CJX983062 CTT983062 DDP983062 DNL983062 DXH983062 EHD983062 EQZ983062 FAV983062 FKR983062 FUN983062 GEJ983062 GOF983062 GYB983062 HHX983062 HRT983062 IBP983062 ILL983062 IVH983062 JFD983062 JOZ983062 JYV983062 KIR983062 KSN983062 LCJ983062 LMF983062 LWB983062 MFX983062 MPT983062 MZP983062 NJL983062 NTH983062 ODD983062 OMZ983062 OWV983062 PGR983062 PQN983062 QAJ983062 QKF983062 QUB983062 RDX983062 RNT983062 RXP983062 SHL983062 SRH983062 TBD983062 TKZ983062 TUV983062 UER983062 UON983062 UYJ983062 VIF983062 VSB983062 WBX983062 WLT983062 JD63 SZ63 ACV63 AMR63 AWN63 BGJ63 BQF63 CAB63 CJX63 CTT63 DDP63 DNL63 DXH63 EHD63 EQZ63 FAV63 FKR63 FUN63 GEJ63 GOF63 GYB63 HHX63 HRT63 IBP63 ILL63 IVH63 JFD63 JOZ63 JYV63 KIR63 KSN63 LCJ63 LMF63 LWB63 MFX63 MPT63 MZP63 NJL63 NTH63 ODD63 OMZ63 OWV63 PGR63 PQN63 QAJ63 QKF63 QUB63 RDX63 RNT63 RXP63 SHL63 SRH63 TBD63 TKZ63 TUV63 UER63 UON63 UYJ63 VIF63 VSB63 WBX63 WLT63 WVP63 B63 JD21 SZ21 ACV21 AMR21 AWN21 BGJ21 BQF21 CAB21 CJX21 CTT21 DDP21 DNL21 DXH21 EHD21 EQZ21 FAV21 FKR21 FUN21 GEJ21 GOF21 GYB21 HHX21 HRT21 IBP21 ILL21 IVH21 JFD21 JOZ21 JYV21 KIR21 KSN21 LCJ21 LMF21 LWB21 MFX21 MPT21 MZP21 NJL21 NTH21 ODD21 OMZ21 OWV21 PGR21 PQN21 QAJ21 QKF21 QUB21 RDX21 RNT21 RXP21 SHL21 SRH21 TBD21 TKZ21 TUV21 UER21 UON21 UYJ21 VIF21 VSB21 WBX21 WLT21 WVP21 B21">
      <formula1>0</formula1>
      <formula2>10000</formula2>
    </dataValidation>
    <dataValidation type="textLength" errorStyle="information" allowBlank="1" showInputMessage="1" error="XLBVal:5=0.366095725948455_x000d_&#10;" sqref="WVQ983062 C65558 JE65558 TA65558 ACW65558 AMS65558 AWO65558 BGK65558 BQG65558 CAC65558 CJY65558 CTU65558 DDQ65558 DNM65558 DXI65558 EHE65558 ERA65558 FAW65558 FKS65558 FUO65558 GEK65558 GOG65558 GYC65558 HHY65558 HRU65558 IBQ65558 ILM65558 IVI65558 JFE65558 JPA65558 JYW65558 KIS65558 KSO65558 LCK65558 LMG65558 LWC65558 MFY65558 MPU65558 MZQ65558 NJM65558 NTI65558 ODE65558 ONA65558 OWW65558 PGS65558 PQO65558 QAK65558 QKG65558 QUC65558 RDY65558 RNU65558 RXQ65558 SHM65558 SRI65558 TBE65558 TLA65558 TUW65558 UES65558 UOO65558 UYK65558 VIG65558 VSC65558 WBY65558 WLU65558 WVQ65558 C131094 JE131094 TA131094 ACW131094 AMS131094 AWO131094 BGK131094 BQG131094 CAC131094 CJY131094 CTU131094 DDQ131094 DNM131094 DXI131094 EHE131094 ERA131094 FAW131094 FKS131094 FUO131094 GEK131094 GOG131094 GYC131094 HHY131094 HRU131094 IBQ131094 ILM131094 IVI131094 JFE131094 JPA131094 JYW131094 KIS131094 KSO131094 LCK131094 LMG131094 LWC131094 MFY131094 MPU131094 MZQ131094 NJM131094 NTI131094 ODE131094 ONA131094 OWW131094 PGS131094 PQO131094 QAK131094 QKG131094 QUC131094 RDY131094 RNU131094 RXQ131094 SHM131094 SRI131094 TBE131094 TLA131094 TUW131094 UES131094 UOO131094 UYK131094 VIG131094 VSC131094 WBY131094 WLU131094 WVQ131094 C196630 JE196630 TA196630 ACW196630 AMS196630 AWO196630 BGK196630 BQG196630 CAC196630 CJY196630 CTU196630 DDQ196630 DNM196630 DXI196630 EHE196630 ERA196630 FAW196630 FKS196630 FUO196630 GEK196630 GOG196630 GYC196630 HHY196630 HRU196630 IBQ196630 ILM196630 IVI196630 JFE196630 JPA196630 JYW196630 KIS196630 KSO196630 LCK196630 LMG196630 LWC196630 MFY196630 MPU196630 MZQ196630 NJM196630 NTI196630 ODE196630 ONA196630 OWW196630 PGS196630 PQO196630 QAK196630 QKG196630 QUC196630 RDY196630 RNU196630 RXQ196630 SHM196630 SRI196630 TBE196630 TLA196630 TUW196630 UES196630 UOO196630 UYK196630 VIG196630 VSC196630 WBY196630 WLU196630 WVQ196630 C262166 JE262166 TA262166 ACW262166 AMS262166 AWO262166 BGK262166 BQG262166 CAC262166 CJY262166 CTU262166 DDQ262166 DNM262166 DXI262166 EHE262166 ERA262166 FAW262166 FKS262166 FUO262166 GEK262166 GOG262166 GYC262166 HHY262166 HRU262166 IBQ262166 ILM262166 IVI262166 JFE262166 JPA262166 JYW262166 KIS262166 KSO262166 LCK262166 LMG262166 LWC262166 MFY262166 MPU262166 MZQ262166 NJM262166 NTI262166 ODE262166 ONA262166 OWW262166 PGS262166 PQO262166 QAK262166 QKG262166 QUC262166 RDY262166 RNU262166 RXQ262166 SHM262166 SRI262166 TBE262166 TLA262166 TUW262166 UES262166 UOO262166 UYK262166 VIG262166 VSC262166 WBY262166 WLU262166 WVQ262166 C327702 JE327702 TA327702 ACW327702 AMS327702 AWO327702 BGK327702 BQG327702 CAC327702 CJY327702 CTU327702 DDQ327702 DNM327702 DXI327702 EHE327702 ERA327702 FAW327702 FKS327702 FUO327702 GEK327702 GOG327702 GYC327702 HHY327702 HRU327702 IBQ327702 ILM327702 IVI327702 JFE327702 JPA327702 JYW327702 KIS327702 KSO327702 LCK327702 LMG327702 LWC327702 MFY327702 MPU327702 MZQ327702 NJM327702 NTI327702 ODE327702 ONA327702 OWW327702 PGS327702 PQO327702 QAK327702 QKG327702 QUC327702 RDY327702 RNU327702 RXQ327702 SHM327702 SRI327702 TBE327702 TLA327702 TUW327702 UES327702 UOO327702 UYK327702 VIG327702 VSC327702 WBY327702 WLU327702 WVQ327702 C393238 JE393238 TA393238 ACW393238 AMS393238 AWO393238 BGK393238 BQG393238 CAC393238 CJY393238 CTU393238 DDQ393238 DNM393238 DXI393238 EHE393238 ERA393238 FAW393238 FKS393238 FUO393238 GEK393238 GOG393238 GYC393238 HHY393238 HRU393238 IBQ393238 ILM393238 IVI393238 JFE393238 JPA393238 JYW393238 KIS393238 KSO393238 LCK393238 LMG393238 LWC393238 MFY393238 MPU393238 MZQ393238 NJM393238 NTI393238 ODE393238 ONA393238 OWW393238 PGS393238 PQO393238 QAK393238 QKG393238 QUC393238 RDY393238 RNU393238 RXQ393238 SHM393238 SRI393238 TBE393238 TLA393238 TUW393238 UES393238 UOO393238 UYK393238 VIG393238 VSC393238 WBY393238 WLU393238 WVQ393238 C458774 JE458774 TA458774 ACW458774 AMS458774 AWO458774 BGK458774 BQG458774 CAC458774 CJY458774 CTU458774 DDQ458774 DNM458774 DXI458774 EHE458774 ERA458774 FAW458774 FKS458774 FUO458774 GEK458774 GOG458774 GYC458774 HHY458774 HRU458774 IBQ458774 ILM458774 IVI458774 JFE458774 JPA458774 JYW458774 KIS458774 KSO458774 LCK458774 LMG458774 LWC458774 MFY458774 MPU458774 MZQ458774 NJM458774 NTI458774 ODE458774 ONA458774 OWW458774 PGS458774 PQO458774 QAK458774 QKG458774 QUC458774 RDY458774 RNU458774 RXQ458774 SHM458774 SRI458774 TBE458774 TLA458774 TUW458774 UES458774 UOO458774 UYK458774 VIG458774 VSC458774 WBY458774 WLU458774 WVQ458774 C524310 JE524310 TA524310 ACW524310 AMS524310 AWO524310 BGK524310 BQG524310 CAC524310 CJY524310 CTU524310 DDQ524310 DNM524310 DXI524310 EHE524310 ERA524310 FAW524310 FKS524310 FUO524310 GEK524310 GOG524310 GYC524310 HHY524310 HRU524310 IBQ524310 ILM524310 IVI524310 JFE524310 JPA524310 JYW524310 KIS524310 KSO524310 LCK524310 LMG524310 LWC524310 MFY524310 MPU524310 MZQ524310 NJM524310 NTI524310 ODE524310 ONA524310 OWW524310 PGS524310 PQO524310 QAK524310 QKG524310 QUC524310 RDY524310 RNU524310 RXQ524310 SHM524310 SRI524310 TBE524310 TLA524310 TUW524310 UES524310 UOO524310 UYK524310 VIG524310 VSC524310 WBY524310 WLU524310 WVQ524310 C589846 JE589846 TA589846 ACW589846 AMS589846 AWO589846 BGK589846 BQG589846 CAC589846 CJY589846 CTU589846 DDQ589846 DNM589846 DXI589846 EHE589846 ERA589846 FAW589846 FKS589846 FUO589846 GEK589846 GOG589846 GYC589846 HHY589846 HRU589846 IBQ589846 ILM589846 IVI589846 JFE589846 JPA589846 JYW589846 KIS589846 KSO589846 LCK589846 LMG589846 LWC589846 MFY589846 MPU589846 MZQ589846 NJM589846 NTI589846 ODE589846 ONA589846 OWW589846 PGS589846 PQO589846 QAK589846 QKG589846 QUC589846 RDY589846 RNU589846 RXQ589846 SHM589846 SRI589846 TBE589846 TLA589846 TUW589846 UES589846 UOO589846 UYK589846 VIG589846 VSC589846 WBY589846 WLU589846 WVQ589846 C655382 JE655382 TA655382 ACW655382 AMS655382 AWO655382 BGK655382 BQG655382 CAC655382 CJY655382 CTU655382 DDQ655382 DNM655382 DXI655382 EHE655382 ERA655382 FAW655382 FKS655382 FUO655382 GEK655382 GOG655382 GYC655382 HHY655382 HRU655382 IBQ655382 ILM655382 IVI655382 JFE655382 JPA655382 JYW655382 KIS655382 KSO655382 LCK655382 LMG655382 LWC655382 MFY655382 MPU655382 MZQ655382 NJM655382 NTI655382 ODE655382 ONA655382 OWW655382 PGS655382 PQO655382 QAK655382 QKG655382 QUC655382 RDY655382 RNU655382 RXQ655382 SHM655382 SRI655382 TBE655382 TLA655382 TUW655382 UES655382 UOO655382 UYK655382 VIG655382 VSC655382 WBY655382 WLU655382 WVQ655382 C720918 JE720918 TA720918 ACW720918 AMS720918 AWO720918 BGK720918 BQG720918 CAC720918 CJY720918 CTU720918 DDQ720918 DNM720918 DXI720918 EHE720918 ERA720918 FAW720918 FKS720918 FUO720918 GEK720918 GOG720918 GYC720918 HHY720918 HRU720918 IBQ720918 ILM720918 IVI720918 JFE720918 JPA720918 JYW720918 KIS720918 KSO720918 LCK720918 LMG720918 LWC720918 MFY720918 MPU720918 MZQ720918 NJM720918 NTI720918 ODE720918 ONA720918 OWW720918 PGS720918 PQO720918 QAK720918 QKG720918 QUC720918 RDY720918 RNU720918 RXQ720918 SHM720918 SRI720918 TBE720918 TLA720918 TUW720918 UES720918 UOO720918 UYK720918 VIG720918 VSC720918 WBY720918 WLU720918 WVQ720918 C786454 JE786454 TA786454 ACW786454 AMS786454 AWO786454 BGK786454 BQG786454 CAC786454 CJY786454 CTU786454 DDQ786454 DNM786454 DXI786454 EHE786454 ERA786454 FAW786454 FKS786454 FUO786454 GEK786454 GOG786454 GYC786454 HHY786454 HRU786454 IBQ786454 ILM786454 IVI786454 JFE786454 JPA786454 JYW786454 KIS786454 KSO786454 LCK786454 LMG786454 LWC786454 MFY786454 MPU786454 MZQ786454 NJM786454 NTI786454 ODE786454 ONA786454 OWW786454 PGS786454 PQO786454 QAK786454 QKG786454 QUC786454 RDY786454 RNU786454 RXQ786454 SHM786454 SRI786454 TBE786454 TLA786454 TUW786454 UES786454 UOO786454 UYK786454 VIG786454 VSC786454 WBY786454 WLU786454 WVQ786454 C851990 JE851990 TA851990 ACW851990 AMS851990 AWO851990 BGK851990 BQG851990 CAC851990 CJY851990 CTU851990 DDQ851990 DNM851990 DXI851990 EHE851990 ERA851990 FAW851990 FKS851990 FUO851990 GEK851990 GOG851990 GYC851990 HHY851990 HRU851990 IBQ851990 ILM851990 IVI851990 JFE851990 JPA851990 JYW851990 KIS851990 KSO851990 LCK851990 LMG851990 LWC851990 MFY851990 MPU851990 MZQ851990 NJM851990 NTI851990 ODE851990 ONA851990 OWW851990 PGS851990 PQO851990 QAK851990 QKG851990 QUC851990 RDY851990 RNU851990 RXQ851990 SHM851990 SRI851990 TBE851990 TLA851990 TUW851990 UES851990 UOO851990 UYK851990 VIG851990 VSC851990 WBY851990 WLU851990 WVQ851990 C917526 JE917526 TA917526 ACW917526 AMS917526 AWO917526 BGK917526 BQG917526 CAC917526 CJY917526 CTU917526 DDQ917526 DNM917526 DXI917526 EHE917526 ERA917526 FAW917526 FKS917526 FUO917526 GEK917526 GOG917526 GYC917526 HHY917526 HRU917526 IBQ917526 ILM917526 IVI917526 JFE917526 JPA917526 JYW917526 KIS917526 KSO917526 LCK917526 LMG917526 LWC917526 MFY917526 MPU917526 MZQ917526 NJM917526 NTI917526 ODE917526 ONA917526 OWW917526 PGS917526 PQO917526 QAK917526 QKG917526 QUC917526 RDY917526 RNU917526 RXQ917526 SHM917526 SRI917526 TBE917526 TLA917526 TUW917526 UES917526 UOO917526 UYK917526 VIG917526 VSC917526 WBY917526 WLU917526 WVQ917526 C983062 JE983062 TA983062 ACW983062 AMS983062 AWO983062 BGK983062 BQG983062 CAC983062 CJY983062 CTU983062 DDQ983062 DNM983062 DXI983062 EHE983062 ERA983062 FAW983062 FKS983062 FUO983062 GEK983062 GOG983062 GYC983062 HHY983062 HRU983062 IBQ983062 ILM983062 IVI983062 JFE983062 JPA983062 JYW983062 KIS983062 KSO983062 LCK983062 LMG983062 LWC983062 MFY983062 MPU983062 MZQ983062 NJM983062 NTI983062 ODE983062 ONA983062 OWW983062 PGS983062 PQO983062 QAK983062 QKG983062 QUC983062 RDY983062 RNU983062 RXQ983062 SHM983062 SRI983062 TBE983062 TLA983062 TUW983062 UES983062 UOO983062 UYK983062 VIG983062 VSC983062 WBY983062 WLU983062 JE63 TA63 ACW63 AMS63 AWO63 BGK63 BQG63 CAC63 CJY63 CTU63 DDQ63 DNM63 DXI63 EHE63 ERA63 FAW63 FKS63 FUO63 GEK63 GOG63 GYC63 HHY63 HRU63 IBQ63 ILM63 IVI63 JFE63 JPA63 JYW63 KIS63 KSO63 LCK63 LMG63 LWC63 MFY63 MPU63 MZQ63 NJM63 NTI63 ODE63 ONA63 OWW63 PGS63 PQO63 QAK63 QKG63 QUC63 RDY63 RNU63 RXQ63 SHM63 SRI63 TBE63 TLA63 TUW63 UES63 UOO63 UYK63 VIG63 VSC63 WBY63 WLU63 WVQ63 C63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C21">
      <formula1>0</formula1>
      <formula2>10000</formula2>
    </dataValidation>
    <dataValidation type="textLength" errorStyle="information" allowBlank="1" showInputMessage="1" error="XLBVal:5=53.8181818181818_x000d_&#10;" sqref="B65 JD65 SZ65 ACV65 AMR65 AWN65 BGJ65 BQF65 CAB65 CJX65 CTT65 DDP65 DNL65 DXH65 EHD65 EQZ65 FAV65 FKR65 FUN65 GEJ65 GOF65 GYB65 HHX65 HRT65 IBP65 ILL65 IVH65 JFD65 JOZ65 JYV65 KIR65 KSN65 LCJ65 LMF65 LWB65 MFX65 MPT65 MZP65 NJL65 NTH65 ODD65 OMZ65 OWV65 PGR65 PQN65 QAJ65 QKF65 QUB65 RDX65 RNT65 RXP65 SHL65 SRH65 TBD65 TKZ65 TUV65 UER65 UON65 UYJ65 VIF65 VSB65 WBX65 WLT65 WVP65 B65563 JD65563 SZ65563 ACV65563 AMR65563 AWN65563 BGJ65563 BQF65563 CAB65563 CJX65563 CTT65563 DDP65563 DNL65563 DXH65563 EHD65563 EQZ65563 FAV65563 FKR65563 FUN65563 GEJ65563 GOF65563 GYB65563 HHX65563 HRT65563 IBP65563 ILL65563 IVH65563 JFD65563 JOZ65563 JYV65563 KIR65563 KSN65563 LCJ65563 LMF65563 LWB65563 MFX65563 MPT65563 MZP65563 NJL65563 NTH65563 ODD65563 OMZ65563 OWV65563 PGR65563 PQN65563 QAJ65563 QKF65563 QUB65563 RDX65563 RNT65563 RXP65563 SHL65563 SRH65563 TBD65563 TKZ65563 TUV65563 UER65563 UON65563 UYJ65563 VIF65563 VSB65563 WBX65563 WLT65563 WVP65563 B131099 JD131099 SZ131099 ACV131099 AMR131099 AWN131099 BGJ131099 BQF131099 CAB131099 CJX131099 CTT131099 DDP131099 DNL131099 DXH131099 EHD131099 EQZ131099 FAV131099 FKR131099 FUN131099 GEJ131099 GOF131099 GYB131099 HHX131099 HRT131099 IBP131099 ILL131099 IVH131099 JFD131099 JOZ131099 JYV131099 KIR131099 KSN131099 LCJ131099 LMF131099 LWB131099 MFX131099 MPT131099 MZP131099 NJL131099 NTH131099 ODD131099 OMZ131099 OWV131099 PGR131099 PQN131099 QAJ131099 QKF131099 QUB131099 RDX131099 RNT131099 RXP131099 SHL131099 SRH131099 TBD131099 TKZ131099 TUV131099 UER131099 UON131099 UYJ131099 VIF131099 VSB131099 WBX131099 WLT131099 WVP131099 B196635 JD196635 SZ196635 ACV196635 AMR196635 AWN196635 BGJ196635 BQF196635 CAB196635 CJX196635 CTT196635 DDP196635 DNL196635 DXH196635 EHD196635 EQZ196635 FAV196635 FKR196635 FUN196635 GEJ196635 GOF196635 GYB196635 HHX196635 HRT196635 IBP196635 ILL196635 IVH196635 JFD196635 JOZ196635 JYV196635 KIR196635 KSN196635 LCJ196635 LMF196635 LWB196635 MFX196635 MPT196635 MZP196635 NJL196635 NTH196635 ODD196635 OMZ196635 OWV196635 PGR196635 PQN196635 QAJ196635 QKF196635 QUB196635 RDX196635 RNT196635 RXP196635 SHL196635 SRH196635 TBD196635 TKZ196635 TUV196635 UER196635 UON196635 UYJ196635 VIF196635 VSB196635 WBX196635 WLT196635 WVP196635 B262171 JD262171 SZ262171 ACV262171 AMR262171 AWN262171 BGJ262171 BQF262171 CAB262171 CJX262171 CTT262171 DDP262171 DNL262171 DXH262171 EHD262171 EQZ262171 FAV262171 FKR262171 FUN262171 GEJ262171 GOF262171 GYB262171 HHX262171 HRT262171 IBP262171 ILL262171 IVH262171 JFD262171 JOZ262171 JYV262171 KIR262171 KSN262171 LCJ262171 LMF262171 LWB262171 MFX262171 MPT262171 MZP262171 NJL262171 NTH262171 ODD262171 OMZ262171 OWV262171 PGR262171 PQN262171 QAJ262171 QKF262171 QUB262171 RDX262171 RNT262171 RXP262171 SHL262171 SRH262171 TBD262171 TKZ262171 TUV262171 UER262171 UON262171 UYJ262171 VIF262171 VSB262171 WBX262171 WLT262171 WVP262171 B327707 JD327707 SZ327707 ACV327707 AMR327707 AWN327707 BGJ327707 BQF327707 CAB327707 CJX327707 CTT327707 DDP327707 DNL327707 DXH327707 EHD327707 EQZ327707 FAV327707 FKR327707 FUN327707 GEJ327707 GOF327707 GYB327707 HHX327707 HRT327707 IBP327707 ILL327707 IVH327707 JFD327707 JOZ327707 JYV327707 KIR327707 KSN327707 LCJ327707 LMF327707 LWB327707 MFX327707 MPT327707 MZP327707 NJL327707 NTH327707 ODD327707 OMZ327707 OWV327707 PGR327707 PQN327707 QAJ327707 QKF327707 QUB327707 RDX327707 RNT327707 RXP327707 SHL327707 SRH327707 TBD327707 TKZ327707 TUV327707 UER327707 UON327707 UYJ327707 VIF327707 VSB327707 WBX327707 WLT327707 WVP327707 B393243 JD393243 SZ393243 ACV393243 AMR393243 AWN393243 BGJ393243 BQF393243 CAB393243 CJX393243 CTT393243 DDP393243 DNL393243 DXH393243 EHD393243 EQZ393243 FAV393243 FKR393243 FUN393243 GEJ393243 GOF393243 GYB393243 HHX393243 HRT393243 IBP393243 ILL393243 IVH393243 JFD393243 JOZ393243 JYV393243 KIR393243 KSN393243 LCJ393243 LMF393243 LWB393243 MFX393243 MPT393243 MZP393243 NJL393243 NTH393243 ODD393243 OMZ393243 OWV393243 PGR393243 PQN393243 QAJ393243 QKF393243 QUB393243 RDX393243 RNT393243 RXP393243 SHL393243 SRH393243 TBD393243 TKZ393243 TUV393243 UER393243 UON393243 UYJ393243 VIF393243 VSB393243 WBX393243 WLT393243 WVP393243 B458779 JD458779 SZ458779 ACV458779 AMR458779 AWN458779 BGJ458779 BQF458779 CAB458779 CJX458779 CTT458779 DDP458779 DNL458779 DXH458779 EHD458779 EQZ458779 FAV458779 FKR458779 FUN458779 GEJ458779 GOF458779 GYB458779 HHX458779 HRT458779 IBP458779 ILL458779 IVH458779 JFD458779 JOZ458779 JYV458779 KIR458779 KSN458779 LCJ458779 LMF458779 LWB458779 MFX458779 MPT458779 MZP458779 NJL458779 NTH458779 ODD458779 OMZ458779 OWV458779 PGR458779 PQN458779 QAJ458779 QKF458779 QUB458779 RDX458779 RNT458779 RXP458779 SHL458779 SRH458779 TBD458779 TKZ458779 TUV458779 UER458779 UON458779 UYJ458779 VIF458779 VSB458779 WBX458779 WLT458779 WVP458779 B524315 JD524315 SZ524315 ACV524315 AMR524315 AWN524315 BGJ524315 BQF524315 CAB524315 CJX524315 CTT524315 DDP524315 DNL524315 DXH524315 EHD524315 EQZ524315 FAV524315 FKR524315 FUN524315 GEJ524315 GOF524315 GYB524315 HHX524315 HRT524315 IBP524315 ILL524315 IVH524315 JFD524315 JOZ524315 JYV524315 KIR524315 KSN524315 LCJ524315 LMF524315 LWB524315 MFX524315 MPT524315 MZP524315 NJL524315 NTH524315 ODD524315 OMZ524315 OWV524315 PGR524315 PQN524315 QAJ524315 QKF524315 QUB524315 RDX524315 RNT524315 RXP524315 SHL524315 SRH524315 TBD524315 TKZ524315 TUV524315 UER524315 UON524315 UYJ524315 VIF524315 VSB524315 WBX524315 WLT524315 WVP524315 B589851 JD589851 SZ589851 ACV589851 AMR589851 AWN589851 BGJ589851 BQF589851 CAB589851 CJX589851 CTT589851 DDP589851 DNL589851 DXH589851 EHD589851 EQZ589851 FAV589851 FKR589851 FUN589851 GEJ589851 GOF589851 GYB589851 HHX589851 HRT589851 IBP589851 ILL589851 IVH589851 JFD589851 JOZ589851 JYV589851 KIR589851 KSN589851 LCJ589851 LMF589851 LWB589851 MFX589851 MPT589851 MZP589851 NJL589851 NTH589851 ODD589851 OMZ589851 OWV589851 PGR589851 PQN589851 QAJ589851 QKF589851 QUB589851 RDX589851 RNT589851 RXP589851 SHL589851 SRH589851 TBD589851 TKZ589851 TUV589851 UER589851 UON589851 UYJ589851 VIF589851 VSB589851 WBX589851 WLT589851 WVP589851 B655387 JD655387 SZ655387 ACV655387 AMR655387 AWN655387 BGJ655387 BQF655387 CAB655387 CJX655387 CTT655387 DDP655387 DNL655387 DXH655387 EHD655387 EQZ655387 FAV655387 FKR655387 FUN655387 GEJ655387 GOF655387 GYB655387 HHX655387 HRT655387 IBP655387 ILL655387 IVH655387 JFD655387 JOZ655387 JYV655387 KIR655387 KSN655387 LCJ655387 LMF655387 LWB655387 MFX655387 MPT655387 MZP655387 NJL655387 NTH655387 ODD655387 OMZ655387 OWV655387 PGR655387 PQN655387 QAJ655387 QKF655387 QUB655387 RDX655387 RNT655387 RXP655387 SHL655387 SRH655387 TBD655387 TKZ655387 TUV655387 UER655387 UON655387 UYJ655387 VIF655387 VSB655387 WBX655387 WLT655387 WVP655387 B720923 JD720923 SZ720923 ACV720923 AMR720923 AWN720923 BGJ720923 BQF720923 CAB720923 CJX720923 CTT720923 DDP720923 DNL720923 DXH720923 EHD720923 EQZ720923 FAV720923 FKR720923 FUN720923 GEJ720923 GOF720923 GYB720923 HHX720923 HRT720923 IBP720923 ILL720923 IVH720923 JFD720923 JOZ720923 JYV720923 KIR720923 KSN720923 LCJ720923 LMF720923 LWB720923 MFX720923 MPT720923 MZP720923 NJL720923 NTH720923 ODD720923 OMZ720923 OWV720923 PGR720923 PQN720923 QAJ720923 QKF720923 QUB720923 RDX720923 RNT720923 RXP720923 SHL720923 SRH720923 TBD720923 TKZ720923 TUV720923 UER720923 UON720923 UYJ720923 VIF720923 VSB720923 WBX720923 WLT720923 WVP720923 B786459 JD786459 SZ786459 ACV786459 AMR786459 AWN786459 BGJ786459 BQF786459 CAB786459 CJX786459 CTT786459 DDP786459 DNL786459 DXH786459 EHD786459 EQZ786459 FAV786459 FKR786459 FUN786459 GEJ786459 GOF786459 GYB786459 HHX786459 HRT786459 IBP786459 ILL786459 IVH786459 JFD786459 JOZ786459 JYV786459 KIR786459 KSN786459 LCJ786459 LMF786459 LWB786459 MFX786459 MPT786459 MZP786459 NJL786459 NTH786459 ODD786459 OMZ786459 OWV786459 PGR786459 PQN786459 QAJ786459 QKF786459 QUB786459 RDX786459 RNT786459 RXP786459 SHL786459 SRH786459 TBD786459 TKZ786459 TUV786459 UER786459 UON786459 UYJ786459 VIF786459 VSB786459 WBX786459 WLT786459 WVP786459 B851995 JD851995 SZ851995 ACV851995 AMR851995 AWN851995 BGJ851995 BQF851995 CAB851995 CJX851995 CTT851995 DDP851995 DNL851995 DXH851995 EHD851995 EQZ851995 FAV851995 FKR851995 FUN851995 GEJ851995 GOF851995 GYB851995 HHX851995 HRT851995 IBP851995 ILL851995 IVH851995 JFD851995 JOZ851995 JYV851995 KIR851995 KSN851995 LCJ851995 LMF851995 LWB851995 MFX851995 MPT851995 MZP851995 NJL851995 NTH851995 ODD851995 OMZ851995 OWV851995 PGR851995 PQN851995 QAJ851995 QKF851995 QUB851995 RDX851995 RNT851995 RXP851995 SHL851995 SRH851995 TBD851995 TKZ851995 TUV851995 UER851995 UON851995 UYJ851995 VIF851995 VSB851995 WBX851995 WLT851995 WVP851995 B917531 JD917531 SZ917531 ACV917531 AMR917531 AWN917531 BGJ917531 BQF917531 CAB917531 CJX917531 CTT917531 DDP917531 DNL917531 DXH917531 EHD917531 EQZ917531 FAV917531 FKR917531 FUN917531 GEJ917531 GOF917531 GYB917531 HHX917531 HRT917531 IBP917531 ILL917531 IVH917531 JFD917531 JOZ917531 JYV917531 KIR917531 KSN917531 LCJ917531 LMF917531 LWB917531 MFX917531 MPT917531 MZP917531 NJL917531 NTH917531 ODD917531 OMZ917531 OWV917531 PGR917531 PQN917531 QAJ917531 QKF917531 QUB917531 RDX917531 RNT917531 RXP917531 SHL917531 SRH917531 TBD917531 TKZ917531 TUV917531 UER917531 UON917531 UYJ917531 VIF917531 VSB917531 WBX917531 WLT917531 WVP917531 B983067 JD983067 SZ983067 ACV983067 AMR983067 AWN983067 BGJ983067 BQF983067 CAB983067 CJX983067 CTT983067 DDP983067 DNL983067 DXH983067 EHD983067 EQZ983067 FAV983067 FKR983067 FUN983067 GEJ983067 GOF983067 GYB983067 HHX983067 HRT983067 IBP983067 ILL983067 IVH983067 JFD983067 JOZ983067 JYV983067 KIR983067 KSN983067 LCJ983067 LMF983067 LWB983067 MFX983067 MPT983067 MZP983067 NJL983067 NTH983067 ODD983067 OMZ983067 OWV983067 PGR983067 PQN983067 QAJ983067 QKF983067 QUB983067 RDX983067 RNT983067 RXP983067 SHL983067 SRH983067 TBD983067 TKZ983067 TUV983067 UER983067 UON983067 UYJ983067 VIF983067 VSB983067 WBX983067 WLT983067 WVP983067 B23 JD23 SZ23 ACV23 AMR23 AWN23 BGJ23 BQF23 CAB23 CJX23 CTT23 DDP23 DNL23 DXH23 EHD23 EQZ23 FAV23 FKR23 FUN23 GEJ23 GOF23 GYB23 HHX23 HRT23 IBP23 ILL23 IVH23 JFD23 JOZ23 JYV23 KIR23 KSN23 LCJ23 LMF23 LWB23 MFX23 MPT23 MZP23 NJL23 NTH23 ODD23 OMZ23 OWV23 PGR23 PQN23 QAJ23 QKF23 QUB23 RDX23 RNT23 RXP23 SHL23 SRH23 TBD23 TKZ23 TUV23 UER23 UON23 UYJ23 VIF23 VSB23 WBX23 WLT23 WVP23">
      <formula1>0</formula1>
      <formula2>10000</formula2>
    </dataValidation>
    <dataValidation type="textLength" errorStyle="information" allowBlank="1" showInputMessage="1" error="XLBVal:5=133200_x000d_&#10;" sqref="B65561 JD65561 SZ65561 ACV65561 AMR65561 AWN65561 BGJ65561 BQF65561 CAB65561 CJX65561 CTT65561 DDP65561 DNL65561 DXH65561 EHD65561 EQZ65561 FAV65561 FKR65561 FUN65561 GEJ65561 GOF65561 GYB65561 HHX65561 HRT65561 IBP65561 ILL65561 IVH65561 JFD65561 JOZ65561 JYV65561 KIR65561 KSN65561 LCJ65561 LMF65561 LWB65561 MFX65561 MPT65561 MZP65561 NJL65561 NTH65561 ODD65561 OMZ65561 OWV65561 PGR65561 PQN65561 QAJ65561 QKF65561 QUB65561 RDX65561 RNT65561 RXP65561 SHL65561 SRH65561 TBD65561 TKZ65561 TUV65561 UER65561 UON65561 UYJ65561 VIF65561 VSB65561 WBX65561 WLT65561 WVP65561 B131097 JD131097 SZ131097 ACV131097 AMR131097 AWN131097 BGJ131097 BQF131097 CAB131097 CJX131097 CTT131097 DDP131097 DNL131097 DXH131097 EHD131097 EQZ131097 FAV131097 FKR131097 FUN131097 GEJ131097 GOF131097 GYB131097 HHX131097 HRT131097 IBP131097 ILL131097 IVH131097 JFD131097 JOZ131097 JYV131097 KIR131097 KSN131097 LCJ131097 LMF131097 LWB131097 MFX131097 MPT131097 MZP131097 NJL131097 NTH131097 ODD131097 OMZ131097 OWV131097 PGR131097 PQN131097 QAJ131097 QKF131097 QUB131097 RDX131097 RNT131097 RXP131097 SHL131097 SRH131097 TBD131097 TKZ131097 TUV131097 UER131097 UON131097 UYJ131097 VIF131097 VSB131097 WBX131097 WLT131097 WVP131097 B196633 JD196633 SZ196633 ACV196633 AMR196633 AWN196633 BGJ196633 BQF196633 CAB196633 CJX196633 CTT196633 DDP196633 DNL196633 DXH196633 EHD196633 EQZ196633 FAV196633 FKR196633 FUN196633 GEJ196633 GOF196633 GYB196633 HHX196633 HRT196633 IBP196633 ILL196633 IVH196633 JFD196633 JOZ196633 JYV196633 KIR196633 KSN196633 LCJ196633 LMF196633 LWB196633 MFX196633 MPT196633 MZP196633 NJL196633 NTH196633 ODD196633 OMZ196633 OWV196633 PGR196633 PQN196633 QAJ196633 QKF196633 QUB196633 RDX196633 RNT196633 RXP196633 SHL196633 SRH196633 TBD196633 TKZ196633 TUV196633 UER196633 UON196633 UYJ196633 VIF196633 VSB196633 WBX196633 WLT196633 WVP196633 B262169 JD262169 SZ262169 ACV262169 AMR262169 AWN262169 BGJ262169 BQF262169 CAB262169 CJX262169 CTT262169 DDP262169 DNL262169 DXH262169 EHD262169 EQZ262169 FAV262169 FKR262169 FUN262169 GEJ262169 GOF262169 GYB262169 HHX262169 HRT262169 IBP262169 ILL262169 IVH262169 JFD262169 JOZ262169 JYV262169 KIR262169 KSN262169 LCJ262169 LMF262169 LWB262169 MFX262169 MPT262169 MZP262169 NJL262169 NTH262169 ODD262169 OMZ262169 OWV262169 PGR262169 PQN262169 QAJ262169 QKF262169 QUB262169 RDX262169 RNT262169 RXP262169 SHL262169 SRH262169 TBD262169 TKZ262169 TUV262169 UER262169 UON262169 UYJ262169 VIF262169 VSB262169 WBX262169 WLT262169 WVP262169 B327705 JD327705 SZ327705 ACV327705 AMR327705 AWN327705 BGJ327705 BQF327705 CAB327705 CJX327705 CTT327705 DDP327705 DNL327705 DXH327705 EHD327705 EQZ327705 FAV327705 FKR327705 FUN327705 GEJ327705 GOF327705 GYB327705 HHX327705 HRT327705 IBP327705 ILL327705 IVH327705 JFD327705 JOZ327705 JYV327705 KIR327705 KSN327705 LCJ327705 LMF327705 LWB327705 MFX327705 MPT327705 MZP327705 NJL327705 NTH327705 ODD327705 OMZ327705 OWV327705 PGR327705 PQN327705 QAJ327705 QKF327705 QUB327705 RDX327705 RNT327705 RXP327705 SHL327705 SRH327705 TBD327705 TKZ327705 TUV327705 UER327705 UON327705 UYJ327705 VIF327705 VSB327705 WBX327705 WLT327705 WVP327705 B393241 JD393241 SZ393241 ACV393241 AMR393241 AWN393241 BGJ393241 BQF393241 CAB393241 CJX393241 CTT393241 DDP393241 DNL393241 DXH393241 EHD393241 EQZ393241 FAV393241 FKR393241 FUN393241 GEJ393241 GOF393241 GYB393241 HHX393241 HRT393241 IBP393241 ILL393241 IVH393241 JFD393241 JOZ393241 JYV393241 KIR393241 KSN393241 LCJ393241 LMF393241 LWB393241 MFX393241 MPT393241 MZP393241 NJL393241 NTH393241 ODD393241 OMZ393241 OWV393241 PGR393241 PQN393241 QAJ393241 QKF393241 QUB393241 RDX393241 RNT393241 RXP393241 SHL393241 SRH393241 TBD393241 TKZ393241 TUV393241 UER393241 UON393241 UYJ393241 VIF393241 VSB393241 WBX393241 WLT393241 WVP393241 B458777 JD458777 SZ458777 ACV458777 AMR458777 AWN458777 BGJ458777 BQF458777 CAB458777 CJX458777 CTT458777 DDP458777 DNL458777 DXH458777 EHD458777 EQZ458777 FAV458777 FKR458777 FUN458777 GEJ458777 GOF458777 GYB458777 HHX458777 HRT458777 IBP458777 ILL458777 IVH458777 JFD458777 JOZ458777 JYV458777 KIR458777 KSN458777 LCJ458777 LMF458777 LWB458777 MFX458777 MPT458777 MZP458777 NJL458777 NTH458777 ODD458777 OMZ458777 OWV458777 PGR458777 PQN458777 QAJ458777 QKF458777 QUB458777 RDX458777 RNT458777 RXP458777 SHL458777 SRH458777 TBD458777 TKZ458777 TUV458777 UER458777 UON458777 UYJ458777 VIF458777 VSB458777 WBX458777 WLT458777 WVP458777 B524313 JD524313 SZ524313 ACV524313 AMR524313 AWN524313 BGJ524313 BQF524313 CAB524313 CJX524313 CTT524313 DDP524313 DNL524313 DXH524313 EHD524313 EQZ524313 FAV524313 FKR524313 FUN524313 GEJ524313 GOF524313 GYB524313 HHX524313 HRT524313 IBP524313 ILL524313 IVH524313 JFD524313 JOZ524313 JYV524313 KIR524313 KSN524313 LCJ524313 LMF524313 LWB524313 MFX524313 MPT524313 MZP524313 NJL524313 NTH524313 ODD524313 OMZ524313 OWV524313 PGR524313 PQN524313 QAJ524313 QKF524313 QUB524313 RDX524313 RNT524313 RXP524313 SHL524313 SRH524313 TBD524313 TKZ524313 TUV524313 UER524313 UON524313 UYJ524313 VIF524313 VSB524313 WBX524313 WLT524313 WVP524313 B589849 JD589849 SZ589849 ACV589849 AMR589849 AWN589849 BGJ589849 BQF589849 CAB589849 CJX589849 CTT589849 DDP589849 DNL589849 DXH589849 EHD589849 EQZ589849 FAV589849 FKR589849 FUN589849 GEJ589849 GOF589849 GYB589849 HHX589849 HRT589849 IBP589849 ILL589849 IVH589849 JFD589849 JOZ589849 JYV589849 KIR589849 KSN589849 LCJ589849 LMF589849 LWB589849 MFX589849 MPT589849 MZP589849 NJL589849 NTH589849 ODD589849 OMZ589849 OWV589849 PGR589849 PQN589849 QAJ589849 QKF589849 QUB589849 RDX589849 RNT589849 RXP589849 SHL589849 SRH589849 TBD589849 TKZ589849 TUV589849 UER589849 UON589849 UYJ589849 VIF589849 VSB589849 WBX589849 WLT589849 WVP589849 B655385 JD655385 SZ655385 ACV655385 AMR655385 AWN655385 BGJ655385 BQF655385 CAB655385 CJX655385 CTT655385 DDP655385 DNL655385 DXH655385 EHD655385 EQZ655385 FAV655385 FKR655385 FUN655385 GEJ655385 GOF655385 GYB655385 HHX655385 HRT655385 IBP655385 ILL655385 IVH655385 JFD655385 JOZ655385 JYV655385 KIR655385 KSN655385 LCJ655385 LMF655385 LWB655385 MFX655385 MPT655385 MZP655385 NJL655385 NTH655385 ODD655385 OMZ655385 OWV655385 PGR655385 PQN655385 QAJ655385 QKF655385 QUB655385 RDX655385 RNT655385 RXP655385 SHL655385 SRH655385 TBD655385 TKZ655385 TUV655385 UER655385 UON655385 UYJ655385 VIF655385 VSB655385 WBX655385 WLT655385 WVP655385 B720921 JD720921 SZ720921 ACV720921 AMR720921 AWN720921 BGJ720921 BQF720921 CAB720921 CJX720921 CTT720921 DDP720921 DNL720921 DXH720921 EHD720921 EQZ720921 FAV720921 FKR720921 FUN720921 GEJ720921 GOF720921 GYB720921 HHX720921 HRT720921 IBP720921 ILL720921 IVH720921 JFD720921 JOZ720921 JYV720921 KIR720921 KSN720921 LCJ720921 LMF720921 LWB720921 MFX720921 MPT720921 MZP720921 NJL720921 NTH720921 ODD720921 OMZ720921 OWV720921 PGR720921 PQN720921 QAJ720921 QKF720921 QUB720921 RDX720921 RNT720921 RXP720921 SHL720921 SRH720921 TBD720921 TKZ720921 TUV720921 UER720921 UON720921 UYJ720921 VIF720921 VSB720921 WBX720921 WLT720921 WVP720921 B786457 JD786457 SZ786457 ACV786457 AMR786457 AWN786457 BGJ786457 BQF786457 CAB786457 CJX786457 CTT786457 DDP786457 DNL786457 DXH786457 EHD786457 EQZ786457 FAV786457 FKR786457 FUN786457 GEJ786457 GOF786457 GYB786457 HHX786457 HRT786457 IBP786457 ILL786457 IVH786457 JFD786457 JOZ786457 JYV786457 KIR786457 KSN786457 LCJ786457 LMF786457 LWB786457 MFX786457 MPT786457 MZP786457 NJL786457 NTH786457 ODD786457 OMZ786457 OWV786457 PGR786457 PQN786457 QAJ786457 QKF786457 QUB786457 RDX786457 RNT786457 RXP786457 SHL786457 SRH786457 TBD786457 TKZ786457 TUV786457 UER786457 UON786457 UYJ786457 VIF786457 VSB786457 WBX786457 WLT786457 WVP786457 B851993 JD851993 SZ851993 ACV851993 AMR851993 AWN851993 BGJ851993 BQF851993 CAB851993 CJX851993 CTT851993 DDP851993 DNL851993 DXH851993 EHD851993 EQZ851993 FAV851993 FKR851993 FUN851993 GEJ851993 GOF851993 GYB851993 HHX851993 HRT851993 IBP851993 ILL851993 IVH851993 JFD851993 JOZ851993 JYV851993 KIR851993 KSN851993 LCJ851993 LMF851993 LWB851993 MFX851993 MPT851993 MZP851993 NJL851993 NTH851993 ODD851993 OMZ851993 OWV851993 PGR851993 PQN851993 QAJ851993 QKF851993 QUB851993 RDX851993 RNT851993 RXP851993 SHL851993 SRH851993 TBD851993 TKZ851993 TUV851993 UER851993 UON851993 UYJ851993 VIF851993 VSB851993 WBX851993 WLT851993 WVP851993 B917529 JD917529 SZ917529 ACV917529 AMR917529 AWN917529 BGJ917529 BQF917529 CAB917529 CJX917529 CTT917529 DDP917529 DNL917529 DXH917529 EHD917529 EQZ917529 FAV917529 FKR917529 FUN917529 GEJ917529 GOF917529 GYB917529 HHX917529 HRT917529 IBP917529 ILL917529 IVH917529 JFD917529 JOZ917529 JYV917529 KIR917529 KSN917529 LCJ917529 LMF917529 LWB917529 MFX917529 MPT917529 MZP917529 NJL917529 NTH917529 ODD917529 OMZ917529 OWV917529 PGR917529 PQN917529 QAJ917529 QKF917529 QUB917529 RDX917529 RNT917529 RXP917529 SHL917529 SRH917529 TBD917529 TKZ917529 TUV917529 UER917529 UON917529 UYJ917529 VIF917529 VSB917529 WBX917529 WLT917529 WVP917529 B983065 JD983065 SZ983065 ACV983065 AMR983065 AWN983065 BGJ983065 BQF983065 CAB983065 CJX983065 CTT983065 DDP983065 DNL983065 DXH983065 EHD983065 EQZ983065 FAV983065 FKR983065 FUN983065 GEJ983065 GOF983065 GYB983065 HHX983065 HRT983065 IBP983065 ILL983065 IVH983065 JFD983065 JOZ983065 JYV983065 KIR983065 KSN983065 LCJ983065 LMF983065 LWB983065 MFX983065 MPT983065 MZP983065 NJL983065 NTH983065 ODD983065 OMZ983065 OWV983065 PGR983065 PQN983065 QAJ983065 QKF983065 QUB983065 RDX983065 RNT983065 RXP983065 SHL983065 SRH983065 TBD983065 TKZ983065 TUV983065 UER983065 UON983065 UYJ983065 VIF983065 VSB983065 WBX983065 WLT983065 WVP983065">
      <formula1>0</formula1>
      <formula2>10000</formula2>
    </dataValidation>
    <dataValidation type="textLength" errorStyle="information" allowBlank="1" showInputMessage="1" error="XLBVal:5=0.203926925266523_x000d_&#10;" sqref="C65561 JE65561 TA65561 ACW65561 AMS65561 AWO65561 BGK65561 BQG65561 CAC65561 CJY65561 CTU65561 DDQ65561 DNM65561 DXI65561 EHE65561 ERA65561 FAW65561 FKS65561 FUO65561 GEK65561 GOG65561 GYC65561 HHY65561 HRU65561 IBQ65561 ILM65561 IVI65561 JFE65561 JPA65561 JYW65561 KIS65561 KSO65561 LCK65561 LMG65561 LWC65561 MFY65561 MPU65561 MZQ65561 NJM65561 NTI65561 ODE65561 ONA65561 OWW65561 PGS65561 PQO65561 QAK65561 QKG65561 QUC65561 RDY65561 RNU65561 RXQ65561 SHM65561 SRI65561 TBE65561 TLA65561 TUW65561 UES65561 UOO65561 UYK65561 VIG65561 VSC65561 WBY65561 WLU65561 WVQ65561 C131097 JE131097 TA131097 ACW131097 AMS131097 AWO131097 BGK131097 BQG131097 CAC131097 CJY131097 CTU131097 DDQ131097 DNM131097 DXI131097 EHE131097 ERA131097 FAW131097 FKS131097 FUO131097 GEK131097 GOG131097 GYC131097 HHY131097 HRU131097 IBQ131097 ILM131097 IVI131097 JFE131097 JPA131097 JYW131097 KIS131097 KSO131097 LCK131097 LMG131097 LWC131097 MFY131097 MPU131097 MZQ131097 NJM131097 NTI131097 ODE131097 ONA131097 OWW131097 PGS131097 PQO131097 QAK131097 QKG131097 QUC131097 RDY131097 RNU131097 RXQ131097 SHM131097 SRI131097 TBE131097 TLA131097 TUW131097 UES131097 UOO131097 UYK131097 VIG131097 VSC131097 WBY131097 WLU131097 WVQ131097 C196633 JE196633 TA196633 ACW196633 AMS196633 AWO196633 BGK196633 BQG196633 CAC196633 CJY196633 CTU196633 DDQ196633 DNM196633 DXI196633 EHE196633 ERA196633 FAW196633 FKS196633 FUO196633 GEK196633 GOG196633 GYC196633 HHY196633 HRU196633 IBQ196633 ILM196633 IVI196633 JFE196633 JPA196633 JYW196633 KIS196633 KSO196633 LCK196633 LMG196633 LWC196633 MFY196633 MPU196633 MZQ196633 NJM196633 NTI196633 ODE196633 ONA196633 OWW196633 PGS196633 PQO196633 QAK196633 QKG196633 QUC196633 RDY196633 RNU196633 RXQ196633 SHM196633 SRI196633 TBE196633 TLA196633 TUW196633 UES196633 UOO196633 UYK196633 VIG196633 VSC196633 WBY196633 WLU196633 WVQ196633 C262169 JE262169 TA262169 ACW262169 AMS262169 AWO262169 BGK262169 BQG262169 CAC262169 CJY262169 CTU262169 DDQ262169 DNM262169 DXI262169 EHE262169 ERA262169 FAW262169 FKS262169 FUO262169 GEK262169 GOG262169 GYC262169 HHY262169 HRU262169 IBQ262169 ILM262169 IVI262169 JFE262169 JPA262169 JYW262169 KIS262169 KSO262169 LCK262169 LMG262169 LWC262169 MFY262169 MPU262169 MZQ262169 NJM262169 NTI262169 ODE262169 ONA262169 OWW262169 PGS262169 PQO262169 QAK262169 QKG262169 QUC262169 RDY262169 RNU262169 RXQ262169 SHM262169 SRI262169 TBE262169 TLA262169 TUW262169 UES262169 UOO262169 UYK262169 VIG262169 VSC262169 WBY262169 WLU262169 WVQ262169 C327705 JE327705 TA327705 ACW327705 AMS327705 AWO327705 BGK327705 BQG327705 CAC327705 CJY327705 CTU327705 DDQ327705 DNM327705 DXI327705 EHE327705 ERA327705 FAW327705 FKS327705 FUO327705 GEK327705 GOG327705 GYC327705 HHY327705 HRU327705 IBQ327705 ILM327705 IVI327705 JFE327705 JPA327705 JYW327705 KIS327705 KSO327705 LCK327705 LMG327705 LWC327705 MFY327705 MPU327705 MZQ327705 NJM327705 NTI327705 ODE327705 ONA327705 OWW327705 PGS327705 PQO327705 QAK327705 QKG327705 QUC327705 RDY327705 RNU327705 RXQ327705 SHM327705 SRI327705 TBE327705 TLA327705 TUW327705 UES327705 UOO327705 UYK327705 VIG327705 VSC327705 WBY327705 WLU327705 WVQ327705 C393241 JE393241 TA393241 ACW393241 AMS393241 AWO393241 BGK393241 BQG393241 CAC393241 CJY393241 CTU393241 DDQ393241 DNM393241 DXI393241 EHE393241 ERA393241 FAW393241 FKS393241 FUO393241 GEK393241 GOG393241 GYC393241 HHY393241 HRU393241 IBQ393241 ILM393241 IVI393241 JFE393241 JPA393241 JYW393241 KIS393241 KSO393241 LCK393241 LMG393241 LWC393241 MFY393241 MPU393241 MZQ393241 NJM393241 NTI393241 ODE393241 ONA393241 OWW393241 PGS393241 PQO393241 QAK393241 QKG393241 QUC393241 RDY393241 RNU393241 RXQ393241 SHM393241 SRI393241 TBE393241 TLA393241 TUW393241 UES393241 UOO393241 UYK393241 VIG393241 VSC393241 WBY393241 WLU393241 WVQ393241 C458777 JE458777 TA458777 ACW458777 AMS458777 AWO458777 BGK458777 BQG458777 CAC458777 CJY458777 CTU458777 DDQ458777 DNM458777 DXI458777 EHE458777 ERA458777 FAW458777 FKS458777 FUO458777 GEK458777 GOG458777 GYC458777 HHY458777 HRU458777 IBQ458777 ILM458777 IVI458777 JFE458777 JPA458777 JYW458777 KIS458777 KSO458777 LCK458777 LMG458777 LWC458777 MFY458777 MPU458777 MZQ458777 NJM458777 NTI458777 ODE458777 ONA458777 OWW458777 PGS458777 PQO458777 QAK458777 QKG458777 QUC458777 RDY458777 RNU458777 RXQ458777 SHM458777 SRI458777 TBE458777 TLA458777 TUW458777 UES458777 UOO458777 UYK458777 VIG458777 VSC458777 WBY458777 WLU458777 WVQ458777 C524313 JE524313 TA524313 ACW524313 AMS524313 AWO524313 BGK524313 BQG524313 CAC524313 CJY524313 CTU524313 DDQ524313 DNM524313 DXI524313 EHE524313 ERA524313 FAW524313 FKS524313 FUO524313 GEK524313 GOG524313 GYC524313 HHY524313 HRU524313 IBQ524313 ILM524313 IVI524313 JFE524313 JPA524313 JYW524313 KIS524313 KSO524313 LCK524313 LMG524313 LWC524313 MFY524313 MPU524313 MZQ524313 NJM524313 NTI524313 ODE524313 ONA524313 OWW524313 PGS524313 PQO524313 QAK524313 QKG524313 QUC524313 RDY524313 RNU524313 RXQ524313 SHM524313 SRI524313 TBE524313 TLA524313 TUW524313 UES524313 UOO524313 UYK524313 VIG524313 VSC524313 WBY524313 WLU524313 WVQ524313 C589849 JE589849 TA589849 ACW589849 AMS589849 AWO589849 BGK589849 BQG589849 CAC589849 CJY589849 CTU589849 DDQ589849 DNM589849 DXI589849 EHE589849 ERA589849 FAW589849 FKS589849 FUO589849 GEK589849 GOG589849 GYC589849 HHY589849 HRU589849 IBQ589849 ILM589849 IVI589849 JFE589849 JPA589849 JYW589849 KIS589849 KSO589849 LCK589849 LMG589849 LWC589849 MFY589849 MPU589849 MZQ589849 NJM589849 NTI589849 ODE589849 ONA589849 OWW589849 PGS589849 PQO589849 QAK589849 QKG589849 QUC589849 RDY589849 RNU589849 RXQ589849 SHM589849 SRI589849 TBE589849 TLA589849 TUW589849 UES589849 UOO589849 UYK589849 VIG589849 VSC589849 WBY589849 WLU589849 WVQ589849 C655385 JE655385 TA655385 ACW655385 AMS655385 AWO655385 BGK655385 BQG655385 CAC655385 CJY655385 CTU655385 DDQ655385 DNM655385 DXI655385 EHE655385 ERA655385 FAW655385 FKS655385 FUO655385 GEK655385 GOG655385 GYC655385 HHY655385 HRU655385 IBQ655385 ILM655385 IVI655385 JFE655385 JPA655385 JYW655385 KIS655385 KSO655385 LCK655385 LMG655385 LWC655385 MFY655385 MPU655385 MZQ655385 NJM655385 NTI655385 ODE655385 ONA655385 OWW655385 PGS655385 PQO655385 QAK655385 QKG655385 QUC655385 RDY655385 RNU655385 RXQ655385 SHM655385 SRI655385 TBE655385 TLA655385 TUW655385 UES655385 UOO655385 UYK655385 VIG655385 VSC655385 WBY655385 WLU655385 WVQ655385 C720921 JE720921 TA720921 ACW720921 AMS720921 AWO720921 BGK720921 BQG720921 CAC720921 CJY720921 CTU720921 DDQ720921 DNM720921 DXI720921 EHE720921 ERA720921 FAW720921 FKS720921 FUO720921 GEK720921 GOG720921 GYC720921 HHY720921 HRU720921 IBQ720921 ILM720921 IVI720921 JFE720921 JPA720921 JYW720921 KIS720921 KSO720921 LCK720921 LMG720921 LWC720921 MFY720921 MPU720921 MZQ720921 NJM720921 NTI720921 ODE720921 ONA720921 OWW720921 PGS720921 PQO720921 QAK720921 QKG720921 QUC720921 RDY720921 RNU720921 RXQ720921 SHM720921 SRI720921 TBE720921 TLA720921 TUW720921 UES720921 UOO720921 UYK720921 VIG720921 VSC720921 WBY720921 WLU720921 WVQ720921 C786457 JE786457 TA786457 ACW786457 AMS786457 AWO786457 BGK786457 BQG786457 CAC786457 CJY786457 CTU786457 DDQ786457 DNM786457 DXI786457 EHE786457 ERA786457 FAW786457 FKS786457 FUO786457 GEK786457 GOG786457 GYC786457 HHY786457 HRU786457 IBQ786457 ILM786457 IVI786457 JFE786457 JPA786457 JYW786457 KIS786457 KSO786457 LCK786457 LMG786457 LWC786457 MFY786457 MPU786457 MZQ786457 NJM786457 NTI786457 ODE786457 ONA786457 OWW786457 PGS786457 PQO786457 QAK786457 QKG786457 QUC786457 RDY786457 RNU786457 RXQ786457 SHM786457 SRI786457 TBE786457 TLA786457 TUW786457 UES786457 UOO786457 UYK786457 VIG786457 VSC786457 WBY786457 WLU786457 WVQ786457 C851993 JE851993 TA851993 ACW851993 AMS851993 AWO851993 BGK851993 BQG851993 CAC851993 CJY851993 CTU851993 DDQ851993 DNM851993 DXI851993 EHE851993 ERA851993 FAW851993 FKS851993 FUO851993 GEK851993 GOG851993 GYC851993 HHY851993 HRU851993 IBQ851993 ILM851993 IVI851993 JFE851993 JPA851993 JYW851993 KIS851993 KSO851993 LCK851993 LMG851993 LWC851993 MFY851993 MPU851993 MZQ851993 NJM851993 NTI851993 ODE851993 ONA851993 OWW851993 PGS851993 PQO851993 QAK851993 QKG851993 QUC851993 RDY851993 RNU851993 RXQ851993 SHM851993 SRI851993 TBE851993 TLA851993 TUW851993 UES851993 UOO851993 UYK851993 VIG851993 VSC851993 WBY851993 WLU851993 WVQ851993 C917529 JE917529 TA917529 ACW917529 AMS917529 AWO917529 BGK917529 BQG917529 CAC917529 CJY917529 CTU917529 DDQ917529 DNM917529 DXI917529 EHE917529 ERA917529 FAW917529 FKS917529 FUO917529 GEK917529 GOG917529 GYC917529 HHY917529 HRU917529 IBQ917529 ILM917529 IVI917529 JFE917529 JPA917529 JYW917529 KIS917529 KSO917529 LCK917529 LMG917529 LWC917529 MFY917529 MPU917529 MZQ917529 NJM917529 NTI917529 ODE917529 ONA917529 OWW917529 PGS917529 PQO917529 QAK917529 QKG917529 QUC917529 RDY917529 RNU917529 RXQ917529 SHM917529 SRI917529 TBE917529 TLA917529 TUW917529 UES917529 UOO917529 UYK917529 VIG917529 VSC917529 WBY917529 WLU917529 WVQ917529 C983065 JE983065 TA983065 ACW983065 AMS983065 AWO983065 BGK983065 BQG983065 CAC983065 CJY983065 CTU983065 DDQ983065 DNM983065 DXI983065 EHE983065 ERA983065 FAW983065 FKS983065 FUO983065 GEK983065 GOG983065 GYC983065 HHY983065 HRU983065 IBQ983065 ILM983065 IVI983065 JFE983065 JPA983065 JYW983065 KIS983065 KSO983065 LCK983065 LMG983065 LWC983065 MFY983065 MPU983065 MZQ983065 NJM983065 NTI983065 ODE983065 ONA983065 OWW983065 PGS983065 PQO983065 QAK983065 QKG983065 QUC983065 RDY983065 RNU983065 RXQ983065 SHM983065 SRI983065 TBE983065 TLA983065 TUW983065 UES983065 UOO983065 UYK983065 VIG983065 VSC983065 WBY983065 WLU983065 WVQ983065">
      <formula1>0</formula1>
      <formula2>10000</formula2>
    </dataValidation>
    <dataValidation type="textLength" errorStyle="information" allowBlank="1" showInputMessage="1" error="XLBVal:5=2475_x000d_&#10;" sqref="A64 JD64 SZ64 ACV64 AMR64 AWN64 BGJ64 BQF64 CAB64 CJX64 CTT64 DDP64 DNL64 DXH64 EHD64 EQZ64 FAV64 FKR64 FUN64 GEJ64 GOF64 GYB64 HHX64 HRT64 IBP64 ILL64 IVH64 JFD64 JOZ64 JYV64 KIR64 KSN64 LCJ64 LMF64 LWB64 MFX64 MPT64 MZP64 NJL64 NTH64 ODD64 OMZ64 OWV64 PGR64 PQN64 QAJ64 QKF64 QUB64 RDX64 RNT64 RXP64 SHL64 SRH64 TBD64 TKZ64 TUV64 UER64 UON64 UYJ64 VIF64 VSB64 WBX64 WLT64 WVP64 B65562 JD65562 SZ65562 ACV65562 AMR65562 AWN65562 BGJ65562 BQF65562 CAB65562 CJX65562 CTT65562 DDP65562 DNL65562 DXH65562 EHD65562 EQZ65562 FAV65562 FKR65562 FUN65562 GEJ65562 GOF65562 GYB65562 HHX65562 HRT65562 IBP65562 ILL65562 IVH65562 JFD65562 JOZ65562 JYV65562 KIR65562 KSN65562 LCJ65562 LMF65562 LWB65562 MFX65562 MPT65562 MZP65562 NJL65562 NTH65562 ODD65562 OMZ65562 OWV65562 PGR65562 PQN65562 QAJ65562 QKF65562 QUB65562 RDX65562 RNT65562 RXP65562 SHL65562 SRH65562 TBD65562 TKZ65562 TUV65562 UER65562 UON65562 UYJ65562 VIF65562 VSB65562 WBX65562 WLT65562 WVP65562 B131098 JD131098 SZ131098 ACV131098 AMR131098 AWN131098 BGJ131098 BQF131098 CAB131098 CJX131098 CTT131098 DDP131098 DNL131098 DXH131098 EHD131098 EQZ131098 FAV131098 FKR131098 FUN131098 GEJ131098 GOF131098 GYB131098 HHX131098 HRT131098 IBP131098 ILL131098 IVH131098 JFD131098 JOZ131098 JYV131098 KIR131098 KSN131098 LCJ131098 LMF131098 LWB131098 MFX131098 MPT131098 MZP131098 NJL131098 NTH131098 ODD131098 OMZ131098 OWV131098 PGR131098 PQN131098 QAJ131098 QKF131098 QUB131098 RDX131098 RNT131098 RXP131098 SHL131098 SRH131098 TBD131098 TKZ131098 TUV131098 UER131098 UON131098 UYJ131098 VIF131098 VSB131098 WBX131098 WLT131098 WVP131098 B196634 JD196634 SZ196634 ACV196634 AMR196634 AWN196634 BGJ196634 BQF196634 CAB196634 CJX196634 CTT196634 DDP196634 DNL196634 DXH196634 EHD196634 EQZ196634 FAV196634 FKR196634 FUN196634 GEJ196634 GOF196634 GYB196634 HHX196634 HRT196634 IBP196634 ILL196634 IVH196634 JFD196634 JOZ196634 JYV196634 KIR196634 KSN196634 LCJ196634 LMF196634 LWB196634 MFX196634 MPT196634 MZP196634 NJL196634 NTH196634 ODD196634 OMZ196634 OWV196634 PGR196634 PQN196634 QAJ196634 QKF196634 QUB196634 RDX196634 RNT196634 RXP196634 SHL196634 SRH196634 TBD196634 TKZ196634 TUV196634 UER196634 UON196634 UYJ196634 VIF196634 VSB196634 WBX196634 WLT196634 WVP196634 B262170 JD262170 SZ262170 ACV262170 AMR262170 AWN262170 BGJ262170 BQF262170 CAB262170 CJX262170 CTT262170 DDP262170 DNL262170 DXH262170 EHD262170 EQZ262170 FAV262170 FKR262170 FUN262170 GEJ262170 GOF262170 GYB262170 HHX262170 HRT262170 IBP262170 ILL262170 IVH262170 JFD262170 JOZ262170 JYV262170 KIR262170 KSN262170 LCJ262170 LMF262170 LWB262170 MFX262170 MPT262170 MZP262170 NJL262170 NTH262170 ODD262170 OMZ262170 OWV262170 PGR262170 PQN262170 QAJ262170 QKF262170 QUB262170 RDX262170 RNT262170 RXP262170 SHL262170 SRH262170 TBD262170 TKZ262170 TUV262170 UER262170 UON262170 UYJ262170 VIF262170 VSB262170 WBX262170 WLT262170 WVP262170 B327706 JD327706 SZ327706 ACV327706 AMR327706 AWN327706 BGJ327706 BQF327706 CAB327706 CJX327706 CTT327706 DDP327706 DNL327706 DXH327706 EHD327706 EQZ327706 FAV327706 FKR327706 FUN327706 GEJ327706 GOF327706 GYB327706 HHX327706 HRT327706 IBP327706 ILL327706 IVH327706 JFD327706 JOZ327706 JYV327706 KIR327706 KSN327706 LCJ327706 LMF327706 LWB327706 MFX327706 MPT327706 MZP327706 NJL327706 NTH327706 ODD327706 OMZ327706 OWV327706 PGR327706 PQN327706 QAJ327706 QKF327706 QUB327706 RDX327706 RNT327706 RXP327706 SHL327706 SRH327706 TBD327706 TKZ327706 TUV327706 UER327706 UON327706 UYJ327706 VIF327706 VSB327706 WBX327706 WLT327706 WVP327706 B393242 JD393242 SZ393242 ACV393242 AMR393242 AWN393242 BGJ393242 BQF393242 CAB393242 CJX393242 CTT393242 DDP393242 DNL393242 DXH393242 EHD393242 EQZ393242 FAV393242 FKR393242 FUN393242 GEJ393242 GOF393242 GYB393242 HHX393242 HRT393242 IBP393242 ILL393242 IVH393242 JFD393242 JOZ393242 JYV393242 KIR393242 KSN393242 LCJ393242 LMF393242 LWB393242 MFX393242 MPT393242 MZP393242 NJL393242 NTH393242 ODD393242 OMZ393242 OWV393242 PGR393242 PQN393242 QAJ393242 QKF393242 QUB393242 RDX393242 RNT393242 RXP393242 SHL393242 SRH393242 TBD393242 TKZ393242 TUV393242 UER393242 UON393242 UYJ393242 VIF393242 VSB393242 WBX393242 WLT393242 WVP393242 B458778 JD458778 SZ458778 ACV458778 AMR458778 AWN458778 BGJ458778 BQF458778 CAB458778 CJX458778 CTT458778 DDP458778 DNL458778 DXH458778 EHD458778 EQZ458778 FAV458778 FKR458778 FUN458778 GEJ458778 GOF458778 GYB458778 HHX458778 HRT458778 IBP458778 ILL458778 IVH458778 JFD458778 JOZ458778 JYV458778 KIR458778 KSN458778 LCJ458778 LMF458778 LWB458778 MFX458778 MPT458778 MZP458778 NJL458778 NTH458778 ODD458778 OMZ458778 OWV458778 PGR458778 PQN458778 QAJ458778 QKF458778 QUB458778 RDX458778 RNT458778 RXP458778 SHL458778 SRH458778 TBD458778 TKZ458778 TUV458778 UER458778 UON458778 UYJ458778 VIF458778 VSB458778 WBX458778 WLT458778 WVP458778 B524314 JD524314 SZ524314 ACV524314 AMR524314 AWN524314 BGJ524314 BQF524314 CAB524314 CJX524314 CTT524314 DDP524314 DNL524314 DXH524314 EHD524314 EQZ524314 FAV524314 FKR524314 FUN524314 GEJ524314 GOF524314 GYB524314 HHX524314 HRT524314 IBP524314 ILL524314 IVH524314 JFD524314 JOZ524314 JYV524314 KIR524314 KSN524314 LCJ524314 LMF524314 LWB524314 MFX524314 MPT524314 MZP524314 NJL524314 NTH524314 ODD524314 OMZ524314 OWV524314 PGR524314 PQN524314 QAJ524314 QKF524314 QUB524314 RDX524314 RNT524314 RXP524314 SHL524314 SRH524314 TBD524314 TKZ524314 TUV524314 UER524314 UON524314 UYJ524314 VIF524314 VSB524314 WBX524314 WLT524314 WVP524314 B589850 JD589850 SZ589850 ACV589850 AMR589850 AWN589850 BGJ589850 BQF589850 CAB589850 CJX589850 CTT589850 DDP589850 DNL589850 DXH589850 EHD589850 EQZ589850 FAV589850 FKR589850 FUN589850 GEJ589850 GOF589850 GYB589850 HHX589850 HRT589850 IBP589850 ILL589850 IVH589850 JFD589850 JOZ589850 JYV589850 KIR589850 KSN589850 LCJ589850 LMF589850 LWB589850 MFX589850 MPT589850 MZP589850 NJL589850 NTH589850 ODD589850 OMZ589850 OWV589850 PGR589850 PQN589850 QAJ589850 QKF589850 QUB589850 RDX589850 RNT589850 RXP589850 SHL589850 SRH589850 TBD589850 TKZ589850 TUV589850 UER589850 UON589850 UYJ589850 VIF589850 VSB589850 WBX589850 WLT589850 WVP589850 B655386 JD655386 SZ655386 ACV655386 AMR655386 AWN655386 BGJ655386 BQF655386 CAB655386 CJX655386 CTT655386 DDP655386 DNL655386 DXH655386 EHD655386 EQZ655386 FAV655386 FKR655386 FUN655386 GEJ655386 GOF655386 GYB655386 HHX655386 HRT655386 IBP655386 ILL655386 IVH655386 JFD655386 JOZ655386 JYV655386 KIR655386 KSN655386 LCJ655386 LMF655386 LWB655386 MFX655386 MPT655386 MZP655386 NJL655386 NTH655386 ODD655386 OMZ655386 OWV655386 PGR655386 PQN655386 QAJ655386 QKF655386 QUB655386 RDX655386 RNT655386 RXP655386 SHL655386 SRH655386 TBD655386 TKZ655386 TUV655386 UER655386 UON655386 UYJ655386 VIF655386 VSB655386 WBX655386 WLT655386 WVP655386 B720922 JD720922 SZ720922 ACV720922 AMR720922 AWN720922 BGJ720922 BQF720922 CAB720922 CJX720922 CTT720922 DDP720922 DNL720922 DXH720922 EHD720922 EQZ720922 FAV720922 FKR720922 FUN720922 GEJ720922 GOF720922 GYB720922 HHX720922 HRT720922 IBP720922 ILL720922 IVH720922 JFD720922 JOZ720922 JYV720922 KIR720922 KSN720922 LCJ720922 LMF720922 LWB720922 MFX720922 MPT720922 MZP720922 NJL720922 NTH720922 ODD720922 OMZ720922 OWV720922 PGR720922 PQN720922 QAJ720922 QKF720922 QUB720922 RDX720922 RNT720922 RXP720922 SHL720922 SRH720922 TBD720922 TKZ720922 TUV720922 UER720922 UON720922 UYJ720922 VIF720922 VSB720922 WBX720922 WLT720922 WVP720922 B786458 JD786458 SZ786458 ACV786458 AMR786458 AWN786458 BGJ786458 BQF786458 CAB786458 CJX786458 CTT786458 DDP786458 DNL786458 DXH786458 EHD786458 EQZ786458 FAV786458 FKR786458 FUN786458 GEJ786458 GOF786458 GYB786458 HHX786458 HRT786458 IBP786458 ILL786458 IVH786458 JFD786458 JOZ786458 JYV786458 KIR786458 KSN786458 LCJ786458 LMF786458 LWB786458 MFX786458 MPT786458 MZP786458 NJL786458 NTH786458 ODD786458 OMZ786458 OWV786458 PGR786458 PQN786458 QAJ786458 QKF786458 QUB786458 RDX786458 RNT786458 RXP786458 SHL786458 SRH786458 TBD786458 TKZ786458 TUV786458 UER786458 UON786458 UYJ786458 VIF786458 VSB786458 WBX786458 WLT786458 WVP786458 B851994 JD851994 SZ851994 ACV851994 AMR851994 AWN851994 BGJ851994 BQF851994 CAB851994 CJX851994 CTT851994 DDP851994 DNL851994 DXH851994 EHD851994 EQZ851994 FAV851994 FKR851994 FUN851994 GEJ851994 GOF851994 GYB851994 HHX851994 HRT851994 IBP851994 ILL851994 IVH851994 JFD851994 JOZ851994 JYV851994 KIR851994 KSN851994 LCJ851994 LMF851994 LWB851994 MFX851994 MPT851994 MZP851994 NJL851994 NTH851994 ODD851994 OMZ851994 OWV851994 PGR851994 PQN851994 QAJ851994 QKF851994 QUB851994 RDX851994 RNT851994 RXP851994 SHL851994 SRH851994 TBD851994 TKZ851994 TUV851994 UER851994 UON851994 UYJ851994 VIF851994 VSB851994 WBX851994 WLT851994 WVP851994 B917530 JD917530 SZ917530 ACV917530 AMR917530 AWN917530 BGJ917530 BQF917530 CAB917530 CJX917530 CTT917530 DDP917530 DNL917530 DXH917530 EHD917530 EQZ917530 FAV917530 FKR917530 FUN917530 GEJ917530 GOF917530 GYB917530 HHX917530 HRT917530 IBP917530 ILL917530 IVH917530 JFD917530 JOZ917530 JYV917530 KIR917530 KSN917530 LCJ917530 LMF917530 LWB917530 MFX917530 MPT917530 MZP917530 NJL917530 NTH917530 ODD917530 OMZ917530 OWV917530 PGR917530 PQN917530 QAJ917530 QKF917530 QUB917530 RDX917530 RNT917530 RXP917530 SHL917530 SRH917530 TBD917530 TKZ917530 TUV917530 UER917530 UON917530 UYJ917530 VIF917530 VSB917530 WBX917530 WLT917530 WVP917530 B983066 JD983066 SZ983066 ACV983066 AMR983066 AWN983066 BGJ983066 BQF983066 CAB983066 CJX983066 CTT983066 DDP983066 DNL983066 DXH983066 EHD983066 EQZ983066 FAV983066 FKR983066 FUN983066 GEJ983066 GOF983066 GYB983066 HHX983066 HRT983066 IBP983066 ILL983066 IVH983066 JFD983066 JOZ983066 JYV983066 KIR983066 KSN983066 LCJ983066 LMF983066 LWB983066 MFX983066 MPT983066 MZP983066 NJL983066 NTH983066 ODD983066 OMZ983066 OWV983066 PGR983066 PQN983066 QAJ983066 QKF983066 QUB983066 RDX983066 RNT983066 RXP983066 SHL983066 SRH983066 TBD983066 TKZ983066 TUV983066 UER983066 UON983066 UYJ983066 VIF983066 VSB983066 WBX983066 WLT983066 WVP983066 A22 JD22 SZ22 ACV22 AMR22 AWN22 BGJ22 BQF22 CAB22 CJX22 CTT22 DDP22 DNL22 DXH22 EHD22 EQZ22 FAV22 FKR22 FUN22 GEJ22 GOF22 GYB22 HHX22 HRT22 IBP22 ILL22 IVH22 JFD22 JOZ22 JYV22 KIR22 KSN22 LCJ22 LMF22 LWB22 MFX22 MPT22 MZP22 NJL22 NTH22 ODD22 OMZ22 OWV22 PGR22 PQN22 QAJ22 QKF22 QUB22 RDX22 RNT22 RXP22 SHL22 SRH22 TBD22 TKZ22 TUV22 UER22 UON22 UYJ22 VIF22 VSB22 WBX22 WLT22 WVP22">
      <formula1>0</formula1>
      <formula2>10000</formula2>
    </dataValidation>
    <dataValidation type="textLength" errorStyle="information" allowBlank="1" showInputMessage="1" error="XLBVal:5=7.92380342564431E-02_x000d_&#10;" sqref="C64 JE64 TA64 ACW64 AMS64 AWO64 BGK64 BQG64 CAC64 CJY64 CTU64 DDQ64 DNM64 DXI64 EHE64 ERA64 FAW64 FKS64 FUO64 GEK64 GOG64 GYC64 HHY64 HRU64 IBQ64 ILM64 IVI64 JFE64 JPA64 JYW64 KIS64 KSO64 LCK64 LMG64 LWC64 MFY64 MPU64 MZQ64 NJM64 NTI64 ODE64 ONA64 OWW64 PGS64 PQO64 QAK64 QKG64 QUC64 RDY64 RNU64 RXQ64 SHM64 SRI64 TBE64 TLA64 TUW64 UES64 UOO64 UYK64 VIG64 VSC64 WBY64 WLU64 WVQ64 C65562 JE65562 TA65562 ACW65562 AMS65562 AWO65562 BGK65562 BQG65562 CAC65562 CJY65562 CTU65562 DDQ65562 DNM65562 DXI65562 EHE65562 ERA65562 FAW65562 FKS65562 FUO65562 GEK65562 GOG65562 GYC65562 HHY65562 HRU65562 IBQ65562 ILM65562 IVI65562 JFE65562 JPA65562 JYW65562 KIS65562 KSO65562 LCK65562 LMG65562 LWC65562 MFY65562 MPU65562 MZQ65562 NJM65562 NTI65562 ODE65562 ONA65562 OWW65562 PGS65562 PQO65562 QAK65562 QKG65562 QUC65562 RDY65562 RNU65562 RXQ65562 SHM65562 SRI65562 TBE65562 TLA65562 TUW65562 UES65562 UOO65562 UYK65562 VIG65562 VSC65562 WBY65562 WLU65562 WVQ65562 C131098 JE131098 TA131098 ACW131098 AMS131098 AWO131098 BGK131098 BQG131098 CAC131098 CJY131098 CTU131098 DDQ131098 DNM131098 DXI131098 EHE131098 ERA131098 FAW131098 FKS131098 FUO131098 GEK131098 GOG131098 GYC131098 HHY131098 HRU131098 IBQ131098 ILM131098 IVI131098 JFE131098 JPA131098 JYW131098 KIS131098 KSO131098 LCK131098 LMG131098 LWC131098 MFY131098 MPU131098 MZQ131098 NJM131098 NTI131098 ODE131098 ONA131098 OWW131098 PGS131098 PQO131098 QAK131098 QKG131098 QUC131098 RDY131098 RNU131098 RXQ131098 SHM131098 SRI131098 TBE131098 TLA131098 TUW131098 UES131098 UOO131098 UYK131098 VIG131098 VSC131098 WBY131098 WLU131098 WVQ131098 C196634 JE196634 TA196634 ACW196634 AMS196634 AWO196634 BGK196634 BQG196634 CAC196634 CJY196634 CTU196634 DDQ196634 DNM196634 DXI196634 EHE196634 ERA196634 FAW196634 FKS196634 FUO196634 GEK196634 GOG196634 GYC196634 HHY196634 HRU196634 IBQ196634 ILM196634 IVI196634 JFE196634 JPA196634 JYW196634 KIS196634 KSO196634 LCK196634 LMG196634 LWC196634 MFY196634 MPU196634 MZQ196634 NJM196634 NTI196634 ODE196634 ONA196634 OWW196634 PGS196634 PQO196634 QAK196634 QKG196634 QUC196634 RDY196634 RNU196634 RXQ196634 SHM196634 SRI196634 TBE196634 TLA196634 TUW196634 UES196634 UOO196634 UYK196634 VIG196634 VSC196634 WBY196634 WLU196634 WVQ196634 C262170 JE262170 TA262170 ACW262170 AMS262170 AWO262170 BGK262170 BQG262170 CAC262170 CJY262170 CTU262170 DDQ262170 DNM262170 DXI262170 EHE262170 ERA262170 FAW262170 FKS262170 FUO262170 GEK262170 GOG262170 GYC262170 HHY262170 HRU262170 IBQ262170 ILM262170 IVI262170 JFE262170 JPA262170 JYW262170 KIS262170 KSO262170 LCK262170 LMG262170 LWC262170 MFY262170 MPU262170 MZQ262170 NJM262170 NTI262170 ODE262170 ONA262170 OWW262170 PGS262170 PQO262170 QAK262170 QKG262170 QUC262170 RDY262170 RNU262170 RXQ262170 SHM262170 SRI262170 TBE262170 TLA262170 TUW262170 UES262170 UOO262170 UYK262170 VIG262170 VSC262170 WBY262170 WLU262170 WVQ262170 C327706 JE327706 TA327706 ACW327706 AMS327706 AWO327706 BGK327706 BQG327706 CAC327706 CJY327706 CTU327706 DDQ327706 DNM327706 DXI327706 EHE327706 ERA327706 FAW327706 FKS327706 FUO327706 GEK327706 GOG327706 GYC327706 HHY327706 HRU327706 IBQ327706 ILM327706 IVI327706 JFE327706 JPA327706 JYW327706 KIS327706 KSO327706 LCK327706 LMG327706 LWC327706 MFY327706 MPU327706 MZQ327706 NJM327706 NTI327706 ODE327706 ONA327706 OWW327706 PGS327706 PQO327706 QAK327706 QKG327706 QUC327706 RDY327706 RNU327706 RXQ327706 SHM327706 SRI327706 TBE327706 TLA327706 TUW327706 UES327706 UOO327706 UYK327706 VIG327706 VSC327706 WBY327706 WLU327706 WVQ327706 C393242 JE393242 TA393242 ACW393242 AMS393242 AWO393242 BGK393242 BQG393242 CAC393242 CJY393242 CTU393242 DDQ393242 DNM393242 DXI393242 EHE393242 ERA393242 FAW393242 FKS393242 FUO393242 GEK393242 GOG393242 GYC393242 HHY393242 HRU393242 IBQ393242 ILM393242 IVI393242 JFE393242 JPA393242 JYW393242 KIS393242 KSO393242 LCK393242 LMG393242 LWC393242 MFY393242 MPU393242 MZQ393242 NJM393242 NTI393242 ODE393242 ONA393242 OWW393242 PGS393242 PQO393242 QAK393242 QKG393242 QUC393242 RDY393242 RNU393242 RXQ393242 SHM393242 SRI393242 TBE393242 TLA393242 TUW393242 UES393242 UOO393242 UYK393242 VIG393242 VSC393242 WBY393242 WLU393242 WVQ393242 C458778 JE458778 TA458778 ACW458778 AMS458778 AWO458778 BGK458778 BQG458778 CAC458778 CJY458778 CTU458778 DDQ458778 DNM458778 DXI458778 EHE458778 ERA458778 FAW458778 FKS458778 FUO458778 GEK458778 GOG458778 GYC458778 HHY458778 HRU458778 IBQ458778 ILM458778 IVI458778 JFE458778 JPA458778 JYW458778 KIS458778 KSO458778 LCK458778 LMG458778 LWC458778 MFY458778 MPU458778 MZQ458778 NJM458778 NTI458778 ODE458778 ONA458778 OWW458778 PGS458778 PQO458778 QAK458778 QKG458778 QUC458778 RDY458778 RNU458778 RXQ458778 SHM458778 SRI458778 TBE458778 TLA458778 TUW458778 UES458778 UOO458778 UYK458778 VIG458778 VSC458778 WBY458778 WLU458778 WVQ458778 C524314 JE524314 TA524314 ACW524314 AMS524314 AWO524314 BGK524314 BQG524314 CAC524314 CJY524314 CTU524314 DDQ524314 DNM524314 DXI524314 EHE524314 ERA524314 FAW524314 FKS524314 FUO524314 GEK524314 GOG524314 GYC524314 HHY524314 HRU524314 IBQ524314 ILM524314 IVI524314 JFE524314 JPA524314 JYW524314 KIS524314 KSO524314 LCK524314 LMG524314 LWC524314 MFY524314 MPU524314 MZQ524314 NJM524314 NTI524314 ODE524314 ONA524314 OWW524314 PGS524314 PQO524314 QAK524314 QKG524314 QUC524314 RDY524314 RNU524314 RXQ524314 SHM524314 SRI524314 TBE524314 TLA524314 TUW524314 UES524314 UOO524314 UYK524314 VIG524314 VSC524314 WBY524314 WLU524314 WVQ524314 C589850 JE589850 TA589850 ACW589850 AMS589850 AWO589850 BGK589850 BQG589850 CAC589850 CJY589850 CTU589850 DDQ589850 DNM589850 DXI589850 EHE589850 ERA589850 FAW589850 FKS589850 FUO589850 GEK589850 GOG589850 GYC589850 HHY589850 HRU589850 IBQ589850 ILM589850 IVI589850 JFE589850 JPA589850 JYW589850 KIS589850 KSO589850 LCK589850 LMG589850 LWC589850 MFY589850 MPU589850 MZQ589850 NJM589850 NTI589850 ODE589850 ONA589850 OWW589850 PGS589850 PQO589850 QAK589850 QKG589850 QUC589850 RDY589850 RNU589850 RXQ589850 SHM589850 SRI589850 TBE589850 TLA589850 TUW589850 UES589850 UOO589850 UYK589850 VIG589850 VSC589850 WBY589850 WLU589850 WVQ589850 C655386 JE655386 TA655386 ACW655386 AMS655386 AWO655386 BGK655386 BQG655386 CAC655386 CJY655386 CTU655386 DDQ655386 DNM655386 DXI655386 EHE655386 ERA655386 FAW655386 FKS655386 FUO655386 GEK655386 GOG655386 GYC655386 HHY655386 HRU655386 IBQ655386 ILM655386 IVI655386 JFE655386 JPA655386 JYW655386 KIS655386 KSO655386 LCK655386 LMG655386 LWC655386 MFY655386 MPU655386 MZQ655386 NJM655386 NTI655386 ODE655386 ONA655386 OWW655386 PGS655386 PQO655386 QAK655386 QKG655386 QUC655386 RDY655386 RNU655386 RXQ655386 SHM655386 SRI655386 TBE655386 TLA655386 TUW655386 UES655386 UOO655386 UYK655386 VIG655386 VSC655386 WBY655386 WLU655386 WVQ655386 C720922 JE720922 TA720922 ACW720922 AMS720922 AWO720922 BGK720922 BQG720922 CAC720922 CJY720922 CTU720922 DDQ720922 DNM720922 DXI720922 EHE720922 ERA720922 FAW720922 FKS720922 FUO720922 GEK720922 GOG720922 GYC720922 HHY720922 HRU720922 IBQ720922 ILM720922 IVI720922 JFE720922 JPA720922 JYW720922 KIS720922 KSO720922 LCK720922 LMG720922 LWC720922 MFY720922 MPU720922 MZQ720922 NJM720922 NTI720922 ODE720922 ONA720922 OWW720922 PGS720922 PQO720922 QAK720922 QKG720922 QUC720922 RDY720922 RNU720922 RXQ720922 SHM720922 SRI720922 TBE720922 TLA720922 TUW720922 UES720922 UOO720922 UYK720922 VIG720922 VSC720922 WBY720922 WLU720922 WVQ720922 C786458 JE786458 TA786458 ACW786458 AMS786458 AWO786458 BGK786458 BQG786458 CAC786458 CJY786458 CTU786458 DDQ786458 DNM786458 DXI786458 EHE786458 ERA786458 FAW786458 FKS786458 FUO786458 GEK786458 GOG786458 GYC786458 HHY786458 HRU786458 IBQ786458 ILM786458 IVI786458 JFE786458 JPA786458 JYW786458 KIS786458 KSO786458 LCK786458 LMG786458 LWC786458 MFY786458 MPU786458 MZQ786458 NJM786458 NTI786458 ODE786458 ONA786458 OWW786458 PGS786458 PQO786458 QAK786458 QKG786458 QUC786458 RDY786458 RNU786458 RXQ786458 SHM786458 SRI786458 TBE786458 TLA786458 TUW786458 UES786458 UOO786458 UYK786458 VIG786458 VSC786458 WBY786458 WLU786458 WVQ786458 C851994 JE851994 TA851994 ACW851994 AMS851994 AWO851994 BGK851994 BQG851994 CAC851994 CJY851994 CTU851994 DDQ851994 DNM851994 DXI851994 EHE851994 ERA851994 FAW851994 FKS851994 FUO851994 GEK851994 GOG851994 GYC851994 HHY851994 HRU851994 IBQ851994 ILM851994 IVI851994 JFE851994 JPA851994 JYW851994 KIS851994 KSO851994 LCK851994 LMG851994 LWC851994 MFY851994 MPU851994 MZQ851994 NJM851994 NTI851994 ODE851994 ONA851994 OWW851994 PGS851994 PQO851994 QAK851994 QKG851994 QUC851994 RDY851994 RNU851994 RXQ851994 SHM851994 SRI851994 TBE851994 TLA851994 TUW851994 UES851994 UOO851994 UYK851994 VIG851994 VSC851994 WBY851994 WLU851994 WVQ851994 C917530 JE917530 TA917530 ACW917530 AMS917530 AWO917530 BGK917530 BQG917530 CAC917530 CJY917530 CTU917530 DDQ917530 DNM917530 DXI917530 EHE917530 ERA917530 FAW917530 FKS917530 FUO917530 GEK917530 GOG917530 GYC917530 HHY917530 HRU917530 IBQ917530 ILM917530 IVI917530 JFE917530 JPA917530 JYW917530 KIS917530 KSO917530 LCK917530 LMG917530 LWC917530 MFY917530 MPU917530 MZQ917530 NJM917530 NTI917530 ODE917530 ONA917530 OWW917530 PGS917530 PQO917530 QAK917530 QKG917530 QUC917530 RDY917530 RNU917530 RXQ917530 SHM917530 SRI917530 TBE917530 TLA917530 TUW917530 UES917530 UOO917530 UYK917530 VIG917530 VSC917530 WBY917530 WLU917530 WVQ917530 C983066 JE983066 TA983066 ACW983066 AMS983066 AWO983066 BGK983066 BQG983066 CAC983066 CJY983066 CTU983066 DDQ983066 DNM983066 DXI983066 EHE983066 ERA983066 FAW983066 FKS983066 FUO983066 GEK983066 GOG983066 GYC983066 HHY983066 HRU983066 IBQ983066 ILM983066 IVI983066 JFE983066 JPA983066 JYW983066 KIS983066 KSO983066 LCK983066 LMG983066 LWC983066 MFY983066 MPU983066 MZQ983066 NJM983066 NTI983066 ODE983066 ONA983066 OWW983066 PGS983066 PQO983066 QAK983066 QKG983066 QUC983066 RDY983066 RNU983066 RXQ983066 SHM983066 SRI983066 TBE983066 TLA983066 TUW983066 UES983066 UOO983066 UYK983066 VIG983066 VSC983066 WBY983066 WLU983066 WVQ983066 C22 JE22 TA22 ACW22 AMS22 AWO22 BGK22 BQG22 CAC22 CJY22 CTU22 DDQ22 DNM22 DXI22 EHE22 ERA22 FAW22 FKS22 FUO22 GEK22 GOG22 GYC22 HHY22 HRU22 IBQ22 ILM22 IVI22 JFE22 JPA22 JYW22 KIS22 KSO22 LCK22 LMG22 LWC22 MFY22 MPU22 MZQ22 NJM22 NTI22 ODE22 ONA22 OWW22 PGS22 PQO22 QAK22 QKG22 QUC22 RDY22 RNU22 RXQ22 SHM22 SRI22 TBE22 TLA22 TUW22 UES22 UOO22 UYK22 VIG22 VSC22 WBY22 WLU22 WVQ22">
      <formula1>0</formula1>
      <formula2>10000</formula2>
    </dataValidation>
    <dataValidation type="textLength" errorStyle="information" allowBlank="1" showInputMessage="1" showErrorMessage="1" errorTitle="1010000053" sqref="WVO983051 A65547 JC65547 SY65547 ACU65547 AMQ65547 AWM65547 BGI65547 BQE65547 CAA65547 CJW65547 CTS65547 DDO65547 DNK65547 DXG65547 EHC65547 EQY65547 FAU65547 FKQ65547 FUM65547 GEI65547 GOE65547 GYA65547 HHW65547 HRS65547 IBO65547 ILK65547 IVG65547 JFC65547 JOY65547 JYU65547 KIQ65547 KSM65547 LCI65547 LME65547 LWA65547 MFW65547 MPS65547 MZO65547 NJK65547 NTG65547 ODC65547 OMY65547 OWU65547 PGQ65547 PQM65547 QAI65547 QKE65547 QUA65547 RDW65547 RNS65547 RXO65547 SHK65547 SRG65547 TBC65547 TKY65547 TUU65547 UEQ65547 UOM65547 UYI65547 VIE65547 VSA65547 WBW65547 WLS65547 WVO65547 A131083 JC131083 SY131083 ACU131083 AMQ131083 AWM131083 BGI131083 BQE131083 CAA131083 CJW131083 CTS131083 DDO131083 DNK131083 DXG131083 EHC131083 EQY131083 FAU131083 FKQ131083 FUM131083 GEI131083 GOE131083 GYA131083 HHW131083 HRS131083 IBO131083 ILK131083 IVG131083 JFC131083 JOY131083 JYU131083 KIQ131083 KSM131083 LCI131083 LME131083 LWA131083 MFW131083 MPS131083 MZO131083 NJK131083 NTG131083 ODC131083 OMY131083 OWU131083 PGQ131083 PQM131083 QAI131083 QKE131083 QUA131083 RDW131083 RNS131083 RXO131083 SHK131083 SRG131083 TBC131083 TKY131083 TUU131083 UEQ131083 UOM131083 UYI131083 VIE131083 VSA131083 WBW131083 WLS131083 WVO131083 A196619 JC196619 SY196619 ACU196619 AMQ196619 AWM196619 BGI196619 BQE196619 CAA196619 CJW196619 CTS196619 DDO196619 DNK196619 DXG196619 EHC196619 EQY196619 FAU196619 FKQ196619 FUM196619 GEI196619 GOE196619 GYA196619 HHW196619 HRS196619 IBO196619 ILK196619 IVG196619 JFC196619 JOY196619 JYU196619 KIQ196619 KSM196619 LCI196619 LME196619 LWA196619 MFW196619 MPS196619 MZO196619 NJK196619 NTG196619 ODC196619 OMY196619 OWU196619 PGQ196619 PQM196619 QAI196619 QKE196619 QUA196619 RDW196619 RNS196619 RXO196619 SHK196619 SRG196619 TBC196619 TKY196619 TUU196619 UEQ196619 UOM196619 UYI196619 VIE196619 VSA196619 WBW196619 WLS196619 WVO196619 A262155 JC262155 SY262155 ACU262155 AMQ262155 AWM262155 BGI262155 BQE262155 CAA262155 CJW262155 CTS262155 DDO262155 DNK262155 DXG262155 EHC262155 EQY262155 FAU262155 FKQ262155 FUM262155 GEI262155 GOE262155 GYA262155 HHW262155 HRS262155 IBO262155 ILK262155 IVG262155 JFC262155 JOY262155 JYU262155 KIQ262155 KSM262155 LCI262155 LME262155 LWA262155 MFW262155 MPS262155 MZO262155 NJK262155 NTG262155 ODC262155 OMY262155 OWU262155 PGQ262155 PQM262155 QAI262155 QKE262155 QUA262155 RDW262155 RNS262155 RXO262155 SHK262155 SRG262155 TBC262155 TKY262155 TUU262155 UEQ262155 UOM262155 UYI262155 VIE262155 VSA262155 WBW262155 WLS262155 WVO262155 A327691 JC327691 SY327691 ACU327691 AMQ327691 AWM327691 BGI327691 BQE327691 CAA327691 CJW327691 CTS327691 DDO327691 DNK327691 DXG327691 EHC327691 EQY327691 FAU327691 FKQ327691 FUM327691 GEI327691 GOE327691 GYA327691 HHW327691 HRS327691 IBO327691 ILK327691 IVG327691 JFC327691 JOY327691 JYU327691 KIQ327691 KSM327691 LCI327691 LME327691 LWA327691 MFW327691 MPS327691 MZO327691 NJK327691 NTG327691 ODC327691 OMY327691 OWU327691 PGQ327691 PQM327691 QAI327691 QKE327691 QUA327691 RDW327691 RNS327691 RXO327691 SHK327691 SRG327691 TBC327691 TKY327691 TUU327691 UEQ327691 UOM327691 UYI327691 VIE327691 VSA327691 WBW327691 WLS327691 WVO327691 A393227 JC393227 SY393227 ACU393227 AMQ393227 AWM393227 BGI393227 BQE393227 CAA393227 CJW393227 CTS393227 DDO393227 DNK393227 DXG393227 EHC393227 EQY393227 FAU393227 FKQ393227 FUM393227 GEI393227 GOE393227 GYA393227 HHW393227 HRS393227 IBO393227 ILK393227 IVG393227 JFC393227 JOY393227 JYU393227 KIQ393227 KSM393227 LCI393227 LME393227 LWA393227 MFW393227 MPS393227 MZO393227 NJK393227 NTG393227 ODC393227 OMY393227 OWU393227 PGQ393227 PQM393227 QAI393227 QKE393227 QUA393227 RDW393227 RNS393227 RXO393227 SHK393227 SRG393227 TBC393227 TKY393227 TUU393227 UEQ393227 UOM393227 UYI393227 VIE393227 VSA393227 WBW393227 WLS393227 WVO393227 A458763 JC458763 SY458763 ACU458763 AMQ458763 AWM458763 BGI458763 BQE458763 CAA458763 CJW458763 CTS458763 DDO458763 DNK458763 DXG458763 EHC458763 EQY458763 FAU458763 FKQ458763 FUM458763 GEI458763 GOE458763 GYA458763 HHW458763 HRS458763 IBO458763 ILK458763 IVG458763 JFC458763 JOY458763 JYU458763 KIQ458763 KSM458763 LCI458763 LME458763 LWA458763 MFW458763 MPS458763 MZO458763 NJK458763 NTG458763 ODC458763 OMY458763 OWU458763 PGQ458763 PQM458763 QAI458763 QKE458763 QUA458763 RDW458763 RNS458763 RXO458763 SHK458763 SRG458763 TBC458763 TKY458763 TUU458763 UEQ458763 UOM458763 UYI458763 VIE458763 VSA458763 WBW458763 WLS458763 WVO458763 A524299 JC524299 SY524299 ACU524299 AMQ524299 AWM524299 BGI524299 BQE524299 CAA524299 CJW524299 CTS524299 DDO524299 DNK524299 DXG524299 EHC524299 EQY524299 FAU524299 FKQ524299 FUM524299 GEI524299 GOE524299 GYA524299 HHW524299 HRS524299 IBO524299 ILK524299 IVG524299 JFC524299 JOY524299 JYU524299 KIQ524299 KSM524299 LCI524299 LME524299 LWA524299 MFW524299 MPS524299 MZO524299 NJK524299 NTG524299 ODC524299 OMY524299 OWU524299 PGQ524299 PQM524299 QAI524299 QKE524299 QUA524299 RDW524299 RNS524299 RXO524299 SHK524299 SRG524299 TBC524299 TKY524299 TUU524299 UEQ524299 UOM524299 UYI524299 VIE524299 VSA524299 WBW524299 WLS524299 WVO524299 A589835 JC589835 SY589835 ACU589835 AMQ589835 AWM589835 BGI589835 BQE589835 CAA589835 CJW589835 CTS589835 DDO589835 DNK589835 DXG589835 EHC589835 EQY589835 FAU589835 FKQ589835 FUM589835 GEI589835 GOE589835 GYA589835 HHW589835 HRS589835 IBO589835 ILK589835 IVG589835 JFC589835 JOY589835 JYU589835 KIQ589835 KSM589835 LCI589835 LME589835 LWA589835 MFW589835 MPS589835 MZO589835 NJK589835 NTG589835 ODC589835 OMY589835 OWU589835 PGQ589835 PQM589835 QAI589835 QKE589835 QUA589835 RDW589835 RNS589835 RXO589835 SHK589835 SRG589835 TBC589835 TKY589835 TUU589835 UEQ589835 UOM589835 UYI589835 VIE589835 VSA589835 WBW589835 WLS589835 WVO589835 A655371 JC655371 SY655371 ACU655371 AMQ655371 AWM655371 BGI655371 BQE655371 CAA655371 CJW655371 CTS655371 DDO655371 DNK655371 DXG655371 EHC655371 EQY655371 FAU655371 FKQ655371 FUM655371 GEI655371 GOE655371 GYA655371 HHW655371 HRS655371 IBO655371 ILK655371 IVG655371 JFC655371 JOY655371 JYU655371 KIQ655371 KSM655371 LCI655371 LME655371 LWA655371 MFW655371 MPS655371 MZO655371 NJK655371 NTG655371 ODC655371 OMY655371 OWU655371 PGQ655371 PQM655371 QAI655371 QKE655371 QUA655371 RDW655371 RNS655371 RXO655371 SHK655371 SRG655371 TBC655371 TKY655371 TUU655371 UEQ655371 UOM655371 UYI655371 VIE655371 VSA655371 WBW655371 WLS655371 WVO655371 A720907 JC720907 SY720907 ACU720907 AMQ720907 AWM720907 BGI720907 BQE720907 CAA720907 CJW720907 CTS720907 DDO720907 DNK720907 DXG720907 EHC720907 EQY720907 FAU720907 FKQ720907 FUM720907 GEI720907 GOE720907 GYA720907 HHW720907 HRS720907 IBO720907 ILK720907 IVG720907 JFC720907 JOY720907 JYU720907 KIQ720907 KSM720907 LCI720907 LME720907 LWA720907 MFW720907 MPS720907 MZO720907 NJK720907 NTG720907 ODC720907 OMY720907 OWU720907 PGQ720907 PQM720907 QAI720907 QKE720907 QUA720907 RDW720907 RNS720907 RXO720907 SHK720907 SRG720907 TBC720907 TKY720907 TUU720907 UEQ720907 UOM720907 UYI720907 VIE720907 VSA720907 WBW720907 WLS720907 WVO720907 A786443 JC786443 SY786443 ACU786443 AMQ786443 AWM786443 BGI786443 BQE786443 CAA786443 CJW786443 CTS786443 DDO786443 DNK786443 DXG786443 EHC786443 EQY786443 FAU786443 FKQ786443 FUM786443 GEI786443 GOE786443 GYA786443 HHW786443 HRS786443 IBO786443 ILK786443 IVG786443 JFC786443 JOY786443 JYU786443 KIQ786443 KSM786443 LCI786443 LME786443 LWA786443 MFW786443 MPS786443 MZO786443 NJK786443 NTG786443 ODC786443 OMY786443 OWU786443 PGQ786443 PQM786443 QAI786443 QKE786443 QUA786443 RDW786443 RNS786443 RXO786443 SHK786443 SRG786443 TBC786443 TKY786443 TUU786443 UEQ786443 UOM786443 UYI786443 VIE786443 VSA786443 WBW786443 WLS786443 WVO786443 A851979 JC851979 SY851979 ACU851979 AMQ851979 AWM851979 BGI851979 BQE851979 CAA851979 CJW851979 CTS851979 DDO851979 DNK851979 DXG851979 EHC851979 EQY851979 FAU851979 FKQ851979 FUM851979 GEI851979 GOE851979 GYA851979 HHW851979 HRS851979 IBO851979 ILK851979 IVG851979 JFC851979 JOY851979 JYU851979 KIQ851979 KSM851979 LCI851979 LME851979 LWA851979 MFW851979 MPS851979 MZO851979 NJK851979 NTG851979 ODC851979 OMY851979 OWU851979 PGQ851979 PQM851979 QAI851979 QKE851979 QUA851979 RDW851979 RNS851979 RXO851979 SHK851979 SRG851979 TBC851979 TKY851979 TUU851979 UEQ851979 UOM851979 UYI851979 VIE851979 VSA851979 WBW851979 WLS851979 WVO851979 A917515 JC917515 SY917515 ACU917515 AMQ917515 AWM917515 BGI917515 BQE917515 CAA917515 CJW917515 CTS917515 DDO917515 DNK917515 DXG917515 EHC917515 EQY917515 FAU917515 FKQ917515 FUM917515 GEI917515 GOE917515 GYA917515 HHW917515 HRS917515 IBO917515 ILK917515 IVG917515 JFC917515 JOY917515 JYU917515 KIQ917515 KSM917515 LCI917515 LME917515 LWA917515 MFW917515 MPS917515 MZO917515 NJK917515 NTG917515 ODC917515 OMY917515 OWU917515 PGQ917515 PQM917515 QAI917515 QKE917515 QUA917515 RDW917515 RNS917515 RXO917515 SHK917515 SRG917515 TBC917515 TKY917515 TUU917515 UEQ917515 UOM917515 UYI917515 VIE917515 VSA917515 WBW917515 WLS917515 WVO917515 A983051 JC983051 SY983051 ACU983051 AMQ983051 AWM983051 BGI983051 BQE983051 CAA983051 CJW983051 CTS983051 DDO983051 DNK983051 DXG983051 EHC983051 EQY983051 FAU983051 FKQ983051 FUM983051 GEI983051 GOE983051 GYA983051 HHW983051 HRS983051 IBO983051 ILK983051 IVG983051 JFC983051 JOY983051 JYU983051 KIQ983051 KSM983051 LCI983051 LME983051 LWA983051 MFW983051 MPS983051 MZO983051 NJK983051 NTG983051 ODC983051 OMY983051 OWU983051 PGQ983051 PQM983051 QAI983051 QKE983051 QUA983051 RDW983051 RNS983051 RXO983051 SHK983051 SRG983051 TBC983051 TKY983051 TUU983051 UEQ983051 UOM983051 UYI983051 VIE983051 VSA983051 WBW983051 WLS983051 A1 WLS1:WLS9 WBW1:WBW9 VSA1:VSA9 VIE1:VIE9 UYI1:UYI9 UOM1:UOM9 UEQ1:UEQ9 TUU1:TUU9 TKY1:TKY9 TBC1:TBC9 SRG1:SRG9 SHK1:SHK9 RXO1:RXO9 RNS1:RNS9 RDW1:RDW9 QUA1:QUA9 QKE1:QKE9 QAI1:QAI9 PQM1:PQM9 PGQ1:PGQ9 OWU1:OWU9 OMY1:OMY9 ODC1:ODC9 NTG1:NTG9 NJK1:NJK9 MZO1:MZO9 MPS1:MPS9 MFW1:MFW9 LWA1:LWA9 LME1:LME9 LCI1:LCI9 KSM1:KSM9 KIQ1:KIQ9 JYU1:JYU9 JOY1:JOY9 JFC1:JFC9 IVG1:IVG9 ILK1:ILK9 IBO1:IBO9 HRS1:HRS9 HHW1:HHW9 GYA1:GYA9 GOE1:GOE9 GEI1:GEI9 FUM1:FUM9 FKQ1:FKQ9 FAU1:FAU9 EQY1:EQY9 EHC1:EHC9 DXG1:DXG9 DNK1:DNK9 DDO1:DDO9 CTS1:CTS9 CJW1:CJW9 CAA1:CAA9 BQE1:BQE9 BGI1:BGI9 AWM1:AWM9 AMQ1:AMQ9 ACU1:ACU9 SY1:SY9 JC1:JC9 WVO1:WVO9 A5:A9">
      <formula1>0</formula1>
      <formula2>300</formula2>
    </dataValidation>
  </dataValidations>
  <pageMargins left="0.14000000000000001" right="0.5" top="0.25" bottom="0.25" header="0.34" footer="0.5"/>
  <pageSetup paperSize="9" scale="65" orientation="landscape" r:id="rId1"/>
  <headerFooter alignWithMargins="0"/>
</worksheet>
</file>

<file path=xl/worksheets/sheet10.xml><?xml version="1.0" encoding="utf-8"?>
<worksheet xmlns="http://schemas.openxmlformats.org/spreadsheetml/2006/main" xmlns:r="http://schemas.openxmlformats.org/officeDocument/2006/relationships">
  <dimension ref="A1:Q103"/>
  <sheetViews>
    <sheetView workbookViewId="0">
      <pane xSplit="3" ySplit="13" topLeftCell="G26" activePane="bottomRight" state="frozen"/>
      <selection pane="topRight" activeCell="D1" sqref="D1"/>
      <selection pane="bottomLeft" activeCell="A15" sqref="A15"/>
      <selection pane="bottomRight"/>
    </sheetView>
  </sheetViews>
  <sheetFormatPr defaultRowHeight="12"/>
  <cols>
    <col min="1" max="1" width="3.7109375" style="119" customWidth="1"/>
    <col min="2" max="2" width="13.7109375" style="119" customWidth="1"/>
    <col min="3" max="3" width="36.85546875" style="119" customWidth="1"/>
    <col min="4" max="4" width="20.28515625" style="119" bestFit="1" customWidth="1"/>
    <col min="5" max="5" width="14.28515625" style="119" bestFit="1" customWidth="1"/>
    <col min="6" max="6" width="15.28515625" style="119" bestFit="1" customWidth="1"/>
    <col min="7" max="9" width="14.7109375" style="119" bestFit="1" customWidth="1"/>
    <col min="10" max="10" width="14.28515625" style="119" bestFit="1" customWidth="1"/>
    <col min="11" max="11" width="15" style="119" bestFit="1" customWidth="1"/>
    <col min="12" max="12" width="14.7109375" style="119" bestFit="1" customWidth="1"/>
    <col min="13" max="13" width="14.28515625" style="119" bestFit="1" customWidth="1"/>
    <col min="14" max="14" width="13.5703125" style="119" bestFit="1" customWidth="1"/>
    <col min="15" max="15" width="14.5703125" style="119" customWidth="1"/>
    <col min="16" max="16" width="14.5703125" style="119" bestFit="1" customWidth="1"/>
    <col min="17" max="19" width="9.140625" style="119"/>
    <col min="20" max="20" width="8.85546875" style="119" bestFit="1" customWidth="1"/>
    <col min="21" max="262" width="9.140625" style="119"/>
    <col min="263" max="263" width="3.7109375" style="119" customWidth="1"/>
    <col min="264" max="264" width="7.42578125" style="119" customWidth="1"/>
    <col min="265" max="265" width="19.5703125" style="119" customWidth="1"/>
    <col min="266" max="269" width="11" style="119" customWidth="1"/>
    <col min="270" max="270" width="10" style="119" customWidth="1"/>
    <col min="271" max="271" width="9.140625" style="119"/>
    <col min="272" max="272" width="8.85546875" style="119" bestFit="1" customWidth="1"/>
    <col min="273" max="275" width="9.140625" style="119"/>
    <col min="276" max="276" width="8.85546875" style="119" bestFit="1" customWidth="1"/>
    <col min="277" max="518" width="9.140625" style="119"/>
    <col min="519" max="519" width="3.7109375" style="119" customWidth="1"/>
    <col min="520" max="520" width="7.42578125" style="119" customWidth="1"/>
    <col min="521" max="521" width="19.5703125" style="119" customWidth="1"/>
    <col min="522" max="525" width="11" style="119" customWidth="1"/>
    <col min="526" max="526" width="10" style="119" customWidth="1"/>
    <col min="527" max="527" width="9.140625" style="119"/>
    <col min="528" max="528" width="8.85546875" style="119" bestFit="1" customWidth="1"/>
    <col min="529" max="531" width="9.140625" style="119"/>
    <col min="532" max="532" width="8.85546875" style="119" bestFit="1" customWidth="1"/>
    <col min="533" max="774" width="9.140625" style="119"/>
    <col min="775" max="775" width="3.7109375" style="119" customWidth="1"/>
    <col min="776" max="776" width="7.42578125" style="119" customWidth="1"/>
    <col min="777" max="777" width="19.5703125" style="119" customWidth="1"/>
    <col min="778" max="781" width="11" style="119" customWidth="1"/>
    <col min="782" max="782" width="10" style="119" customWidth="1"/>
    <col min="783" max="783" width="9.140625" style="119"/>
    <col min="784" max="784" width="8.85546875" style="119" bestFit="1" customWidth="1"/>
    <col min="785" max="787" width="9.140625" style="119"/>
    <col min="788" max="788" width="8.85546875" style="119" bestFit="1" customWidth="1"/>
    <col min="789" max="1030" width="9.140625" style="119"/>
    <col min="1031" max="1031" width="3.7109375" style="119" customWidth="1"/>
    <col min="1032" max="1032" width="7.42578125" style="119" customWidth="1"/>
    <col min="1033" max="1033" width="19.5703125" style="119" customWidth="1"/>
    <col min="1034" max="1037" width="11" style="119" customWidth="1"/>
    <col min="1038" max="1038" width="10" style="119" customWidth="1"/>
    <col min="1039" max="1039" width="9.140625" style="119"/>
    <col min="1040" max="1040" width="8.85546875" style="119" bestFit="1" customWidth="1"/>
    <col min="1041" max="1043" width="9.140625" style="119"/>
    <col min="1044" max="1044" width="8.85546875" style="119" bestFit="1" customWidth="1"/>
    <col min="1045" max="1286" width="9.140625" style="119"/>
    <col min="1287" max="1287" width="3.7109375" style="119" customWidth="1"/>
    <col min="1288" max="1288" width="7.42578125" style="119" customWidth="1"/>
    <col min="1289" max="1289" width="19.5703125" style="119" customWidth="1"/>
    <col min="1290" max="1293" width="11" style="119" customWidth="1"/>
    <col min="1294" max="1294" width="10" style="119" customWidth="1"/>
    <col min="1295" max="1295" width="9.140625" style="119"/>
    <col min="1296" max="1296" width="8.85546875" style="119" bestFit="1" customWidth="1"/>
    <col min="1297" max="1299" width="9.140625" style="119"/>
    <col min="1300" max="1300" width="8.85546875" style="119" bestFit="1" customWidth="1"/>
    <col min="1301" max="1542" width="9.140625" style="119"/>
    <col min="1543" max="1543" width="3.7109375" style="119" customWidth="1"/>
    <col min="1544" max="1544" width="7.42578125" style="119" customWidth="1"/>
    <col min="1545" max="1545" width="19.5703125" style="119" customWidth="1"/>
    <col min="1546" max="1549" width="11" style="119" customWidth="1"/>
    <col min="1550" max="1550" width="10" style="119" customWidth="1"/>
    <col min="1551" max="1551" width="9.140625" style="119"/>
    <col min="1552" max="1552" width="8.85546875" style="119" bestFit="1" customWidth="1"/>
    <col min="1553" max="1555" width="9.140625" style="119"/>
    <col min="1556" max="1556" width="8.85546875" style="119" bestFit="1" customWidth="1"/>
    <col min="1557" max="1798" width="9.140625" style="119"/>
    <col min="1799" max="1799" width="3.7109375" style="119" customWidth="1"/>
    <col min="1800" max="1800" width="7.42578125" style="119" customWidth="1"/>
    <col min="1801" max="1801" width="19.5703125" style="119" customWidth="1"/>
    <col min="1802" max="1805" width="11" style="119" customWidth="1"/>
    <col min="1806" max="1806" width="10" style="119" customWidth="1"/>
    <col min="1807" max="1807" width="9.140625" style="119"/>
    <col min="1808" max="1808" width="8.85546875" style="119" bestFit="1" customWidth="1"/>
    <col min="1809" max="1811" width="9.140625" style="119"/>
    <col min="1812" max="1812" width="8.85546875" style="119" bestFit="1" customWidth="1"/>
    <col min="1813" max="2054" width="9.140625" style="119"/>
    <col min="2055" max="2055" width="3.7109375" style="119" customWidth="1"/>
    <col min="2056" max="2056" width="7.42578125" style="119" customWidth="1"/>
    <col min="2057" max="2057" width="19.5703125" style="119" customWidth="1"/>
    <col min="2058" max="2061" width="11" style="119" customWidth="1"/>
    <col min="2062" max="2062" width="10" style="119" customWidth="1"/>
    <col min="2063" max="2063" width="9.140625" style="119"/>
    <col min="2064" max="2064" width="8.85546875" style="119" bestFit="1" customWidth="1"/>
    <col min="2065" max="2067" width="9.140625" style="119"/>
    <col min="2068" max="2068" width="8.85546875" style="119" bestFit="1" customWidth="1"/>
    <col min="2069" max="2310" width="9.140625" style="119"/>
    <col min="2311" max="2311" width="3.7109375" style="119" customWidth="1"/>
    <col min="2312" max="2312" width="7.42578125" style="119" customWidth="1"/>
    <col min="2313" max="2313" width="19.5703125" style="119" customWidth="1"/>
    <col min="2314" max="2317" width="11" style="119" customWidth="1"/>
    <col min="2318" max="2318" width="10" style="119" customWidth="1"/>
    <col min="2319" max="2319" width="9.140625" style="119"/>
    <col min="2320" max="2320" width="8.85546875" style="119" bestFit="1" customWidth="1"/>
    <col min="2321" max="2323" width="9.140625" style="119"/>
    <col min="2324" max="2324" width="8.85546875" style="119" bestFit="1" customWidth="1"/>
    <col min="2325" max="2566" width="9.140625" style="119"/>
    <col min="2567" max="2567" width="3.7109375" style="119" customWidth="1"/>
    <col min="2568" max="2568" width="7.42578125" style="119" customWidth="1"/>
    <col min="2569" max="2569" width="19.5703125" style="119" customWidth="1"/>
    <col min="2570" max="2573" width="11" style="119" customWidth="1"/>
    <col min="2574" max="2574" width="10" style="119" customWidth="1"/>
    <col min="2575" max="2575" width="9.140625" style="119"/>
    <col min="2576" max="2576" width="8.85546875" style="119" bestFit="1" customWidth="1"/>
    <col min="2577" max="2579" width="9.140625" style="119"/>
    <col min="2580" max="2580" width="8.85546875" style="119" bestFit="1" customWidth="1"/>
    <col min="2581" max="2822" width="9.140625" style="119"/>
    <col min="2823" max="2823" width="3.7109375" style="119" customWidth="1"/>
    <col min="2824" max="2824" width="7.42578125" style="119" customWidth="1"/>
    <col min="2825" max="2825" width="19.5703125" style="119" customWidth="1"/>
    <col min="2826" max="2829" width="11" style="119" customWidth="1"/>
    <col min="2830" max="2830" width="10" style="119" customWidth="1"/>
    <col min="2831" max="2831" width="9.140625" style="119"/>
    <col min="2832" max="2832" width="8.85546875" style="119" bestFit="1" customWidth="1"/>
    <col min="2833" max="2835" width="9.140625" style="119"/>
    <col min="2836" max="2836" width="8.85546875" style="119" bestFit="1" customWidth="1"/>
    <col min="2837" max="3078" width="9.140625" style="119"/>
    <col min="3079" max="3079" width="3.7109375" style="119" customWidth="1"/>
    <col min="3080" max="3080" width="7.42578125" style="119" customWidth="1"/>
    <col min="3081" max="3081" width="19.5703125" style="119" customWidth="1"/>
    <col min="3082" max="3085" width="11" style="119" customWidth="1"/>
    <col min="3086" max="3086" width="10" style="119" customWidth="1"/>
    <col min="3087" max="3087" width="9.140625" style="119"/>
    <col min="3088" max="3088" width="8.85546875" style="119" bestFit="1" customWidth="1"/>
    <col min="3089" max="3091" width="9.140625" style="119"/>
    <col min="3092" max="3092" width="8.85546875" style="119" bestFit="1" customWidth="1"/>
    <col min="3093" max="3334" width="9.140625" style="119"/>
    <col min="3335" max="3335" width="3.7109375" style="119" customWidth="1"/>
    <col min="3336" max="3336" width="7.42578125" style="119" customWidth="1"/>
    <col min="3337" max="3337" width="19.5703125" style="119" customWidth="1"/>
    <col min="3338" max="3341" width="11" style="119" customWidth="1"/>
    <col min="3342" max="3342" width="10" style="119" customWidth="1"/>
    <col min="3343" max="3343" width="9.140625" style="119"/>
    <col min="3344" max="3344" width="8.85546875" style="119" bestFit="1" customWidth="1"/>
    <col min="3345" max="3347" width="9.140625" style="119"/>
    <col min="3348" max="3348" width="8.85546875" style="119" bestFit="1" customWidth="1"/>
    <col min="3349" max="3590" width="9.140625" style="119"/>
    <col min="3591" max="3591" width="3.7109375" style="119" customWidth="1"/>
    <col min="3592" max="3592" width="7.42578125" style="119" customWidth="1"/>
    <col min="3593" max="3593" width="19.5703125" style="119" customWidth="1"/>
    <col min="3594" max="3597" width="11" style="119" customWidth="1"/>
    <col min="3598" max="3598" width="10" style="119" customWidth="1"/>
    <col min="3599" max="3599" width="9.140625" style="119"/>
    <col min="3600" max="3600" width="8.85546875" style="119" bestFit="1" customWidth="1"/>
    <col min="3601" max="3603" width="9.140625" style="119"/>
    <col min="3604" max="3604" width="8.85546875" style="119" bestFit="1" customWidth="1"/>
    <col min="3605" max="3846" width="9.140625" style="119"/>
    <col min="3847" max="3847" width="3.7109375" style="119" customWidth="1"/>
    <col min="3848" max="3848" width="7.42578125" style="119" customWidth="1"/>
    <col min="3849" max="3849" width="19.5703125" style="119" customWidth="1"/>
    <col min="3850" max="3853" width="11" style="119" customWidth="1"/>
    <col min="3854" max="3854" width="10" style="119" customWidth="1"/>
    <col min="3855" max="3855" width="9.140625" style="119"/>
    <col min="3856" max="3856" width="8.85546875" style="119" bestFit="1" customWidth="1"/>
    <col min="3857" max="3859" width="9.140625" style="119"/>
    <col min="3860" max="3860" width="8.85546875" style="119" bestFit="1" customWidth="1"/>
    <col min="3861" max="4102" width="9.140625" style="119"/>
    <col min="4103" max="4103" width="3.7109375" style="119" customWidth="1"/>
    <col min="4104" max="4104" width="7.42578125" style="119" customWidth="1"/>
    <col min="4105" max="4105" width="19.5703125" style="119" customWidth="1"/>
    <col min="4106" max="4109" width="11" style="119" customWidth="1"/>
    <col min="4110" max="4110" width="10" style="119" customWidth="1"/>
    <col min="4111" max="4111" width="9.140625" style="119"/>
    <col min="4112" max="4112" width="8.85546875" style="119" bestFit="1" customWidth="1"/>
    <col min="4113" max="4115" width="9.140625" style="119"/>
    <col min="4116" max="4116" width="8.85546875" style="119" bestFit="1" customWidth="1"/>
    <col min="4117" max="4358" width="9.140625" style="119"/>
    <col min="4359" max="4359" width="3.7109375" style="119" customWidth="1"/>
    <col min="4360" max="4360" width="7.42578125" style="119" customWidth="1"/>
    <col min="4361" max="4361" width="19.5703125" style="119" customWidth="1"/>
    <col min="4362" max="4365" width="11" style="119" customWidth="1"/>
    <col min="4366" max="4366" width="10" style="119" customWidth="1"/>
    <col min="4367" max="4367" width="9.140625" style="119"/>
    <col min="4368" max="4368" width="8.85546875" style="119" bestFit="1" customWidth="1"/>
    <col min="4369" max="4371" width="9.140625" style="119"/>
    <col min="4372" max="4372" width="8.85546875" style="119" bestFit="1" customWidth="1"/>
    <col min="4373" max="4614" width="9.140625" style="119"/>
    <col min="4615" max="4615" width="3.7109375" style="119" customWidth="1"/>
    <col min="4616" max="4616" width="7.42578125" style="119" customWidth="1"/>
    <col min="4617" max="4617" width="19.5703125" style="119" customWidth="1"/>
    <col min="4618" max="4621" width="11" style="119" customWidth="1"/>
    <col min="4622" max="4622" width="10" style="119" customWidth="1"/>
    <col min="4623" max="4623" width="9.140625" style="119"/>
    <col min="4624" max="4624" width="8.85546875" style="119" bestFit="1" customWidth="1"/>
    <col min="4625" max="4627" width="9.140625" style="119"/>
    <col min="4628" max="4628" width="8.85546875" style="119" bestFit="1" customWidth="1"/>
    <col min="4629" max="4870" width="9.140625" style="119"/>
    <col min="4871" max="4871" width="3.7109375" style="119" customWidth="1"/>
    <col min="4872" max="4872" width="7.42578125" style="119" customWidth="1"/>
    <col min="4873" max="4873" width="19.5703125" style="119" customWidth="1"/>
    <col min="4874" max="4877" width="11" style="119" customWidth="1"/>
    <col min="4878" max="4878" width="10" style="119" customWidth="1"/>
    <col min="4879" max="4879" width="9.140625" style="119"/>
    <col min="4880" max="4880" width="8.85546875" style="119" bestFit="1" customWidth="1"/>
    <col min="4881" max="4883" width="9.140625" style="119"/>
    <col min="4884" max="4884" width="8.85546875" style="119" bestFit="1" customWidth="1"/>
    <col min="4885" max="5126" width="9.140625" style="119"/>
    <col min="5127" max="5127" width="3.7109375" style="119" customWidth="1"/>
    <col min="5128" max="5128" width="7.42578125" style="119" customWidth="1"/>
    <col min="5129" max="5129" width="19.5703125" style="119" customWidth="1"/>
    <col min="5130" max="5133" width="11" style="119" customWidth="1"/>
    <col min="5134" max="5134" width="10" style="119" customWidth="1"/>
    <col min="5135" max="5135" width="9.140625" style="119"/>
    <col min="5136" max="5136" width="8.85546875" style="119" bestFit="1" customWidth="1"/>
    <col min="5137" max="5139" width="9.140625" style="119"/>
    <col min="5140" max="5140" width="8.85546875" style="119" bestFit="1" customWidth="1"/>
    <col min="5141" max="5382" width="9.140625" style="119"/>
    <col min="5383" max="5383" width="3.7109375" style="119" customWidth="1"/>
    <col min="5384" max="5384" width="7.42578125" style="119" customWidth="1"/>
    <col min="5385" max="5385" width="19.5703125" style="119" customWidth="1"/>
    <col min="5386" max="5389" width="11" style="119" customWidth="1"/>
    <col min="5390" max="5390" width="10" style="119" customWidth="1"/>
    <col min="5391" max="5391" width="9.140625" style="119"/>
    <col min="5392" max="5392" width="8.85546875" style="119" bestFit="1" customWidth="1"/>
    <col min="5393" max="5395" width="9.140625" style="119"/>
    <col min="5396" max="5396" width="8.85546875" style="119" bestFit="1" customWidth="1"/>
    <col min="5397" max="5638" width="9.140625" style="119"/>
    <col min="5639" max="5639" width="3.7109375" style="119" customWidth="1"/>
    <col min="5640" max="5640" width="7.42578125" style="119" customWidth="1"/>
    <col min="5641" max="5641" width="19.5703125" style="119" customWidth="1"/>
    <col min="5642" max="5645" width="11" style="119" customWidth="1"/>
    <col min="5646" max="5646" width="10" style="119" customWidth="1"/>
    <col min="5647" max="5647" width="9.140625" style="119"/>
    <col min="5648" max="5648" width="8.85546875" style="119" bestFit="1" customWidth="1"/>
    <col min="5649" max="5651" width="9.140625" style="119"/>
    <col min="5652" max="5652" width="8.85546875" style="119" bestFit="1" customWidth="1"/>
    <col min="5653" max="5894" width="9.140625" style="119"/>
    <col min="5895" max="5895" width="3.7109375" style="119" customWidth="1"/>
    <col min="5896" max="5896" width="7.42578125" style="119" customWidth="1"/>
    <col min="5897" max="5897" width="19.5703125" style="119" customWidth="1"/>
    <col min="5898" max="5901" width="11" style="119" customWidth="1"/>
    <col min="5902" max="5902" width="10" style="119" customWidth="1"/>
    <col min="5903" max="5903" width="9.140625" style="119"/>
    <col min="5904" max="5904" width="8.85546875" style="119" bestFit="1" customWidth="1"/>
    <col min="5905" max="5907" width="9.140625" style="119"/>
    <col min="5908" max="5908" width="8.85546875" style="119" bestFit="1" customWidth="1"/>
    <col min="5909" max="6150" width="9.140625" style="119"/>
    <col min="6151" max="6151" width="3.7109375" style="119" customWidth="1"/>
    <col min="6152" max="6152" width="7.42578125" style="119" customWidth="1"/>
    <col min="6153" max="6153" width="19.5703125" style="119" customWidth="1"/>
    <col min="6154" max="6157" width="11" style="119" customWidth="1"/>
    <col min="6158" max="6158" width="10" style="119" customWidth="1"/>
    <col min="6159" max="6159" width="9.140625" style="119"/>
    <col min="6160" max="6160" width="8.85546875" style="119" bestFit="1" customWidth="1"/>
    <col min="6161" max="6163" width="9.140625" style="119"/>
    <col min="6164" max="6164" width="8.85546875" style="119" bestFit="1" customWidth="1"/>
    <col min="6165" max="6406" width="9.140625" style="119"/>
    <col min="6407" max="6407" width="3.7109375" style="119" customWidth="1"/>
    <col min="6408" max="6408" width="7.42578125" style="119" customWidth="1"/>
    <col min="6409" max="6409" width="19.5703125" style="119" customWidth="1"/>
    <col min="6410" max="6413" width="11" style="119" customWidth="1"/>
    <col min="6414" max="6414" width="10" style="119" customWidth="1"/>
    <col min="6415" max="6415" width="9.140625" style="119"/>
    <col min="6416" max="6416" width="8.85546875" style="119" bestFit="1" customWidth="1"/>
    <col min="6417" max="6419" width="9.140625" style="119"/>
    <col min="6420" max="6420" width="8.85546875" style="119" bestFit="1" customWidth="1"/>
    <col min="6421" max="6662" width="9.140625" style="119"/>
    <col min="6663" max="6663" width="3.7109375" style="119" customWidth="1"/>
    <col min="6664" max="6664" width="7.42578125" style="119" customWidth="1"/>
    <col min="6665" max="6665" width="19.5703125" style="119" customWidth="1"/>
    <col min="6666" max="6669" width="11" style="119" customWidth="1"/>
    <col min="6670" max="6670" width="10" style="119" customWidth="1"/>
    <col min="6671" max="6671" width="9.140625" style="119"/>
    <col min="6672" max="6672" width="8.85546875" style="119" bestFit="1" customWidth="1"/>
    <col min="6673" max="6675" width="9.140625" style="119"/>
    <col min="6676" max="6676" width="8.85546875" style="119" bestFit="1" customWidth="1"/>
    <col min="6677" max="6918" width="9.140625" style="119"/>
    <col min="6919" max="6919" width="3.7109375" style="119" customWidth="1"/>
    <col min="6920" max="6920" width="7.42578125" style="119" customWidth="1"/>
    <col min="6921" max="6921" width="19.5703125" style="119" customWidth="1"/>
    <col min="6922" max="6925" width="11" style="119" customWidth="1"/>
    <col min="6926" max="6926" width="10" style="119" customWidth="1"/>
    <col min="6927" max="6927" width="9.140625" style="119"/>
    <col min="6928" max="6928" width="8.85546875" style="119" bestFit="1" customWidth="1"/>
    <col min="6929" max="6931" width="9.140625" style="119"/>
    <col min="6932" max="6932" width="8.85546875" style="119" bestFit="1" customWidth="1"/>
    <col min="6933" max="7174" width="9.140625" style="119"/>
    <col min="7175" max="7175" width="3.7109375" style="119" customWidth="1"/>
    <col min="7176" max="7176" width="7.42578125" style="119" customWidth="1"/>
    <col min="7177" max="7177" width="19.5703125" style="119" customWidth="1"/>
    <col min="7178" max="7181" width="11" style="119" customWidth="1"/>
    <col min="7182" max="7182" width="10" style="119" customWidth="1"/>
    <col min="7183" max="7183" width="9.140625" style="119"/>
    <col min="7184" max="7184" width="8.85546875" style="119" bestFit="1" customWidth="1"/>
    <col min="7185" max="7187" width="9.140625" style="119"/>
    <col min="7188" max="7188" width="8.85546875" style="119" bestFit="1" customWidth="1"/>
    <col min="7189" max="7430" width="9.140625" style="119"/>
    <col min="7431" max="7431" width="3.7109375" style="119" customWidth="1"/>
    <col min="7432" max="7432" width="7.42578125" style="119" customWidth="1"/>
    <col min="7433" max="7433" width="19.5703125" style="119" customWidth="1"/>
    <col min="7434" max="7437" width="11" style="119" customWidth="1"/>
    <col min="7438" max="7438" width="10" style="119" customWidth="1"/>
    <col min="7439" max="7439" width="9.140625" style="119"/>
    <col min="7440" max="7440" width="8.85546875" style="119" bestFit="1" customWidth="1"/>
    <col min="7441" max="7443" width="9.140625" style="119"/>
    <col min="7444" max="7444" width="8.85546875" style="119" bestFit="1" customWidth="1"/>
    <col min="7445" max="7686" width="9.140625" style="119"/>
    <col min="7687" max="7687" width="3.7109375" style="119" customWidth="1"/>
    <col min="7688" max="7688" width="7.42578125" style="119" customWidth="1"/>
    <col min="7689" max="7689" width="19.5703125" style="119" customWidth="1"/>
    <col min="7690" max="7693" width="11" style="119" customWidth="1"/>
    <col min="7694" max="7694" width="10" style="119" customWidth="1"/>
    <col min="7695" max="7695" width="9.140625" style="119"/>
    <col min="7696" max="7696" width="8.85546875" style="119" bestFit="1" customWidth="1"/>
    <col min="7697" max="7699" width="9.140625" style="119"/>
    <col min="7700" max="7700" width="8.85546875" style="119" bestFit="1" customWidth="1"/>
    <col min="7701" max="7942" width="9.140625" style="119"/>
    <col min="7943" max="7943" width="3.7109375" style="119" customWidth="1"/>
    <col min="7944" max="7944" width="7.42578125" style="119" customWidth="1"/>
    <col min="7945" max="7945" width="19.5703125" style="119" customWidth="1"/>
    <col min="7946" max="7949" width="11" style="119" customWidth="1"/>
    <col min="7950" max="7950" width="10" style="119" customWidth="1"/>
    <col min="7951" max="7951" width="9.140625" style="119"/>
    <col min="7952" max="7952" width="8.85546875" style="119" bestFit="1" customWidth="1"/>
    <col min="7953" max="7955" width="9.140625" style="119"/>
    <col min="7956" max="7956" width="8.85546875" style="119" bestFit="1" customWidth="1"/>
    <col min="7957" max="8198" width="9.140625" style="119"/>
    <col min="8199" max="8199" width="3.7109375" style="119" customWidth="1"/>
    <col min="8200" max="8200" width="7.42578125" style="119" customWidth="1"/>
    <col min="8201" max="8201" width="19.5703125" style="119" customWidth="1"/>
    <col min="8202" max="8205" width="11" style="119" customWidth="1"/>
    <col min="8206" max="8206" width="10" style="119" customWidth="1"/>
    <col min="8207" max="8207" width="9.140625" style="119"/>
    <col min="8208" max="8208" width="8.85546875" style="119" bestFit="1" customWidth="1"/>
    <col min="8209" max="8211" width="9.140625" style="119"/>
    <col min="8212" max="8212" width="8.85546875" style="119" bestFit="1" customWidth="1"/>
    <col min="8213" max="8454" width="9.140625" style="119"/>
    <col min="8455" max="8455" width="3.7109375" style="119" customWidth="1"/>
    <col min="8456" max="8456" width="7.42578125" style="119" customWidth="1"/>
    <col min="8457" max="8457" width="19.5703125" style="119" customWidth="1"/>
    <col min="8458" max="8461" width="11" style="119" customWidth="1"/>
    <col min="8462" max="8462" width="10" style="119" customWidth="1"/>
    <col min="8463" max="8463" width="9.140625" style="119"/>
    <col min="8464" max="8464" width="8.85546875" style="119" bestFit="1" customWidth="1"/>
    <col min="8465" max="8467" width="9.140625" style="119"/>
    <col min="8468" max="8468" width="8.85546875" style="119" bestFit="1" customWidth="1"/>
    <col min="8469" max="8710" width="9.140625" style="119"/>
    <col min="8711" max="8711" width="3.7109375" style="119" customWidth="1"/>
    <col min="8712" max="8712" width="7.42578125" style="119" customWidth="1"/>
    <col min="8713" max="8713" width="19.5703125" style="119" customWidth="1"/>
    <col min="8714" max="8717" width="11" style="119" customWidth="1"/>
    <col min="8718" max="8718" width="10" style="119" customWidth="1"/>
    <col min="8719" max="8719" width="9.140625" style="119"/>
    <col min="8720" max="8720" width="8.85546875" style="119" bestFit="1" customWidth="1"/>
    <col min="8721" max="8723" width="9.140625" style="119"/>
    <col min="8724" max="8724" width="8.85546875" style="119" bestFit="1" customWidth="1"/>
    <col min="8725" max="8966" width="9.140625" style="119"/>
    <col min="8967" max="8967" width="3.7109375" style="119" customWidth="1"/>
    <col min="8968" max="8968" width="7.42578125" style="119" customWidth="1"/>
    <col min="8969" max="8969" width="19.5703125" style="119" customWidth="1"/>
    <col min="8970" max="8973" width="11" style="119" customWidth="1"/>
    <col min="8974" max="8974" width="10" style="119" customWidth="1"/>
    <col min="8975" max="8975" width="9.140625" style="119"/>
    <col min="8976" max="8976" width="8.85546875" style="119" bestFit="1" customWidth="1"/>
    <col min="8977" max="8979" width="9.140625" style="119"/>
    <col min="8980" max="8980" width="8.85546875" style="119" bestFit="1" customWidth="1"/>
    <col min="8981" max="9222" width="9.140625" style="119"/>
    <col min="9223" max="9223" width="3.7109375" style="119" customWidth="1"/>
    <col min="9224" max="9224" width="7.42578125" style="119" customWidth="1"/>
    <col min="9225" max="9225" width="19.5703125" style="119" customWidth="1"/>
    <col min="9226" max="9229" width="11" style="119" customWidth="1"/>
    <col min="9230" max="9230" width="10" style="119" customWidth="1"/>
    <col min="9231" max="9231" width="9.140625" style="119"/>
    <col min="9232" max="9232" width="8.85546875" style="119" bestFit="1" customWidth="1"/>
    <col min="9233" max="9235" width="9.140625" style="119"/>
    <col min="9236" max="9236" width="8.85546875" style="119" bestFit="1" customWidth="1"/>
    <col min="9237" max="9478" width="9.140625" style="119"/>
    <col min="9479" max="9479" width="3.7109375" style="119" customWidth="1"/>
    <col min="9480" max="9480" width="7.42578125" style="119" customWidth="1"/>
    <col min="9481" max="9481" width="19.5703125" style="119" customWidth="1"/>
    <col min="9482" max="9485" width="11" style="119" customWidth="1"/>
    <col min="9486" max="9486" width="10" style="119" customWidth="1"/>
    <col min="9487" max="9487" width="9.140625" style="119"/>
    <col min="9488" max="9488" width="8.85546875" style="119" bestFit="1" customWidth="1"/>
    <col min="9489" max="9491" width="9.140625" style="119"/>
    <col min="9492" max="9492" width="8.85546875" style="119" bestFit="1" customWidth="1"/>
    <col min="9493" max="9734" width="9.140625" style="119"/>
    <col min="9735" max="9735" width="3.7109375" style="119" customWidth="1"/>
    <col min="9736" max="9736" width="7.42578125" style="119" customWidth="1"/>
    <col min="9737" max="9737" width="19.5703125" style="119" customWidth="1"/>
    <col min="9738" max="9741" width="11" style="119" customWidth="1"/>
    <col min="9742" max="9742" width="10" style="119" customWidth="1"/>
    <col min="9743" max="9743" width="9.140625" style="119"/>
    <col min="9744" max="9744" width="8.85546875" style="119" bestFit="1" customWidth="1"/>
    <col min="9745" max="9747" width="9.140625" style="119"/>
    <col min="9748" max="9748" width="8.85546875" style="119" bestFit="1" customWidth="1"/>
    <col min="9749" max="9990" width="9.140625" style="119"/>
    <col min="9991" max="9991" width="3.7109375" style="119" customWidth="1"/>
    <col min="9992" max="9992" width="7.42578125" style="119" customWidth="1"/>
    <col min="9993" max="9993" width="19.5703125" style="119" customWidth="1"/>
    <col min="9994" max="9997" width="11" style="119" customWidth="1"/>
    <col min="9998" max="9998" width="10" style="119" customWidth="1"/>
    <col min="9999" max="9999" width="9.140625" style="119"/>
    <col min="10000" max="10000" width="8.85546875" style="119" bestFit="1" customWidth="1"/>
    <col min="10001" max="10003" width="9.140625" style="119"/>
    <col min="10004" max="10004" width="8.85546875" style="119" bestFit="1" customWidth="1"/>
    <col min="10005" max="10246" width="9.140625" style="119"/>
    <col min="10247" max="10247" width="3.7109375" style="119" customWidth="1"/>
    <col min="10248" max="10248" width="7.42578125" style="119" customWidth="1"/>
    <col min="10249" max="10249" width="19.5703125" style="119" customWidth="1"/>
    <col min="10250" max="10253" width="11" style="119" customWidth="1"/>
    <col min="10254" max="10254" width="10" style="119" customWidth="1"/>
    <col min="10255" max="10255" width="9.140625" style="119"/>
    <col min="10256" max="10256" width="8.85546875" style="119" bestFit="1" customWidth="1"/>
    <col min="10257" max="10259" width="9.140625" style="119"/>
    <col min="10260" max="10260" width="8.85546875" style="119" bestFit="1" customWidth="1"/>
    <col min="10261" max="10502" width="9.140625" style="119"/>
    <col min="10503" max="10503" width="3.7109375" style="119" customWidth="1"/>
    <col min="10504" max="10504" width="7.42578125" style="119" customWidth="1"/>
    <col min="10505" max="10505" width="19.5703125" style="119" customWidth="1"/>
    <col min="10506" max="10509" width="11" style="119" customWidth="1"/>
    <col min="10510" max="10510" width="10" style="119" customWidth="1"/>
    <col min="10511" max="10511" width="9.140625" style="119"/>
    <col min="10512" max="10512" width="8.85546875" style="119" bestFit="1" customWidth="1"/>
    <col min="10513" max="10515" width="9.140625" style="119"/>
    <col min="10516" max="10516" width="8.85546875" style="119" bestFit="1" customWidth="1"/>
    <col min="10517" max="10758" width="9.140625" style="119"/>
    <col min="10759" max="10759" width="3.7109375" style="119" customWidth="1"/>
    <col min="10760" max="10760" width="7.42578125" style="119" customWidth="1"/>
    <col min="10761" max="10761" width="19.5703125" style="119" customWidth="1"/>
    <col min="10762" max="10765" width="11" style="119" customWidth="1"/>
    <col min="10766" max="10766" width="10" style="119" customWidth="1"/>
    <col min="10767" max="10767" width="9.140625" style="119"/>
    <col min="10768" max="10768" width="8.85546875" style="119" bestFit="1" customWidth="1"/>
    <col min="10769" max="10771" width="9.140625" style="119"/>
    <col min="10772" max="10772" width="8.85546875" style="119" bestFit="1" customWidth="1"/>
    <col min="10773" max="11014" width="9.140625" style="119"/>
    <col min="11015" max="11015" width="3.7109375" style="119" customWidth="1"/>
    <col min="11016" max="11016" width="7.42578125" style="119" customWidth="1"/>
    <col min="11017" max="11017" width="19.5703125" style="119" customWidth="1"/>
    <col min="11018" max="11021" width="11" style="119" customWidth="1"/>
    <col min="11022" max="11022" width="10" style="119" customWidth="1"/>
    <col min="11023" max="11023" width="9.140625" style="119"/>
    <col min="11024" max="11024" width="8.85546875" style="119" bestFit="1" customWidth="1"/>
    <col min="11025" max="11027" width="9.140625" style="119"/>
    <col min="11028" max="11028" width="8.85546875" style="119" bestFit="1" customWidth="1"/>
    <col min="11029" max="11270" width="9.140625" style="119"/>
    <col min="11271" max="11271" width="3.7109375" style="119" customWidth="1"/>
    <col min="11272" max="11272" width="7.42578125" style="119" customWidth="1"/>
    <col min="11273" max="11273" width="19.5703125" style="119" customWidth="1"/>
    <col min="11274" max="11277" width="11" style="119" customWidth="1"/>
    <col min="11278" max="11278" width="10" style="119" customWidth="1"/>
    <col min="11279" max="11279" width="9.140625" style="119"/>
    <col min="11280" max="11280" width="8.85546875" style="119" bestFit="1" customWidth="1"/>
    <col min="11281" max="11283" width="9.140625" style="119"/>
    <col min="11284" max="11284" width="8.85546875" style="119" bestFit="1" customWidth="1"/>
    <col min="11285" max="11526" width="9.140625" style="119"/>
    <col min="11527" max="11527" width="3.7109375" style="119" customWidth="1"/>
    <col min="11528" max="11528" width="7.42578125" style="119" customWidth="1"/>
    <col min="11529" max="11529" width="19.5703125" style="119" customWidth="1"/>
    <col min="11530" max="11533" width="11" style="119" customWidth="1"/>
    <col min="11534" max="11534" width="10" style="119" customWidth="1"/>
    <col min="11535" max="11535" width="9.140625" style="119"/>
    <col min="11536" max="11536" width="8.85546875" style="119" bestFit="1" customWidth="1"/>
    <col min="11537" max="11539" width="9.140625" style="119"/>
    <col min="11540" max="11540" width="8.85546875" style="119" bestFit="1" customWidth="1"/>
    <col min="11541" max="11782" width="9.140625" style="119"/>
    <col min="11783" max="11783" width="3.7109375" style="119" customWidth="1"/>
    <col min="11784" max="11784" width="7.42578125" style="119" customWidth="1"/>
    <col min="11785" max="11785" width="19.5703125" style="119" customWidth="1"/>
    <col min="11786" max="11789" width="11" style="119" customWidth="1"/>
    <col min="11790" max="11790" width="10" style="119" customWidth="1"/>
    <col min="11791" max="11791" width="9.140625" style="119"/>
    <col min="11792" max="11792" width="8.85546875" style="119" bestFit="1" customWidth="1"/>
    <col min="11793" max="11795" width="9.140625" style="119"/>
    <col min="11796" max="11796" width="8.85546875" style="119" bestFit="1" customWidth="1"/>
    <col min="11797" max="12038" width="9.140625" style="119"/>
    <col min="12039" max="12039" width="3.7109375" style="119" customWidth="1"/>
    <col min="12040" max="12040" width="7.42578125" style="119" customWidth="1"/>
    <col min="12041" max="12041" width="19.5703125" style="119" customWidth="1"/>
    <col min="12042" max="12045" width="11" style="119" customWidth="1"/>
    <col min="12046" max="12046" width="10" style="119" customWidth="1"/>
    <col min="12047" max="12047" width="9.140625" style="119"/>
    <col min="12048" max="12048" width="8.85546875" style="119" bestFit="1" customWidth="1"/>
    <col min="12049" max="12051" width="9.140625" style="119"/>
    <col min="12052" max="12052" width="8.85546875" style="119" bestFit="1" customWidth="1"/>
    <col min="12053" max="12294" width="9.140625" style="119"/>
    <col min="12295" max="12295" width="3.7109375" style="119" customWidth="1"/>
    <col min="12296" max="12296" width="7.42578125" style="119" customWidth="1"/>
    <col min="12297" max="12297" width="19.5703125" style="119" customWidth="1"/>
    <col min="12298" max="12301" width="11" style="119" customWidth="1"/>
    <col min="12302" max="12302" width="10" style="119" customWidth="1"/>
    <col min="12303" max="12303" width="9.140625" style="119"/>
    <col min="12304" max="12304" width="8.85546875" style="119" bestFit="1" customWidth="1"/>
    <col min="12305" max="12307" width="9.140625" style="119"/>
    <col min="12308" max="12308" width="8.85546875" style="119" bestFit="1" customWidth="1"/>
    <col min="12309" max="12550" width="9.140625" style="119"/>
    <col min="12551" max="12551" width="3.7109375" style="119" customWidth="1"/>
    <col min="12552" max="12552" width="7.42578125" style="119" customWidth="1"/>
    <col min="12553" max="12553" width="19.5703125" style="119" customWidth="1"/>
    <col min="12554" max="12557" width="11" style="119" customWidth="1"/>
    <col min="12558" max="12558" width="10" style="119" customWidth="1"/>
    <col min="12559" max="12559" width="9.140625" style="119"/>
    <col min="12560" max="12560" width="8.85546875" style="119" bestFit="1" customWidth="1"/>
    <col min="12561" max="12563" width="9.140625" style="119"/>
    <col min="12564" max="12564" width="8.85546875" style="119" bestFit="1" customWidth="1"/>
    <col min="12565" max="12806" width="9.140625" style="119"/>
    <col min="12807" max="12807" width="3.7109375" style="119" customWidth="1"/>
    <col min="12808" max="12808" width="7.42578125" style="119" customWidth="1"/>
    <col min="12809" max="12809" width="19.5703125" style="119" customWidth="1"/>
    <col min="12810" max="12813" width="11" style="119" customWidth="1"/>
    <col min="12814" max="12814" width="10" style="119" customWidth="1"/>
    <col min="12815" max="12815" width="9.140625" style="119"/>
    <col min="12816" max="12816" width="8.85546875" style="119" bestFit="1" customWidth="1"/>
    <col min="12817" max="12819" width="9.140625" style="119"/>
    <col min="12820" max="12820" width="8.85546875" style="119" bestFit="1" customWidth="1"/>
    <col min="12821" max="13062" width="9.140625" style="119"/>
    <col min="13063" max="13063" width="3.7109375" style="119" customWidth="1"/>
    <col min="13064" max="13064" width="7.42578125" style="119" customWidth="1"/>
    <col min="13065" max="13065" width="19.5703125" style="119" customWidth="1"/>
    <col min="13066" max="13069" width="11" style="119" customWidth="1"/>
    <col min="13070" max="13070" width="10" style="119" customWidth="1"/>
    <col min="13071" max="13071" width="9.140625" style="119"/>
    <col min="13072" max="13072" width="8.85546875" style="119" bestFit="1" customWidth="1"/>
    <col min="13073" max="13075" width="9.140625" style="119"/>
    <col min="13076" max="13076" width="8.85546875" style="119" bestFit="1" customWidth="1"/>
    <col min="13077" max="13318" width="9.140625" style="119"/>
    <col min="13319" max="13319" width="3.7109375" style="119" customWidth="1"/>
    <col min="13320" max="13320" width="7.42578125" style="119" customWidth="1"/>
    <col min="13321" max="13321" width="19.5703125" style="119" customWidth="1"/>
    <col min="13322" max="13325" width="11" style="119" customWidth="1"/>
    <col min="13326" max="13326" width="10" style="119" customWidth="1"/>
    <col min="13327" max="13327" width="9.140625" style="119"/>
    <col min="13328" max="13328" width="8.85546875" style="119" bestFit="1" customWidth="1"/>
    <col min="13329" max="13331" width="9.140625" style="119"/>
    <col min="13332" max="13332" width="8.85546875" style="119" bestFit="1" customWidth="1"/>
    <col min="13333" max="13574" width="9.140625" style="119"/>
    <col min="13575" max="13575" width="3.7109375" style="119" customWidth="1"/>
    <col min="13576" max="13576" width="7.42578125" style="119" customWidth="1"/>
    <col min="13577" max="13577" width="19.5703125" style="119" customWidth="1"/>
    <col min="13578" max="13581" width="11" style="119" customWidth="1"/>
    <col min="13582" max="13582" width="10" style="119" customWidth="1"/>
    <col min="13583" max="13583" width="9.140625" style="119"/>
    <col min="13584" max="13584" width="8.85546875" style="119" bestFit="1" customWidth="1"/>
    <col min="13585" max="13587" width="9.140625" style="119"/>
    <col min="13588" max="13588" width="8.85546875" style="119" bestFit="1" customWidth="1"/>
    <col min="13589" max="13830" width="9.140625" style="119"/>
    <col min="13831" max="13831" width="3.7109375" style="119" customWidth="1"/>
    <col min="13832" max="13832" width="7.42578125" style="119" customWidth="1"/>
    <col min="13833" max="13833" width="19.5703125" style="119" customWidth="1"/>
    <col min="13834" max="13837" width="11" style="119" customWidth="1"/>
    <col min="13838" max="13838" width="10" style="119" customWidth="1"/>
    <col min="13839" max="13839" width="9.140625" style="119"/>
    <col min="13840" max="13840" width="8.85546875" style="119" bestFit="1" customWidth="1"/>
    <col min="13841" max="13843" width="9.140625" style="119"/>
    <col min="13844" max="13844" width="8.85546875" style="119" bestFit="1" customWidth="1"/>
    <col min="13845" max="14086" width="9.140625" style="119"/>
    <col min="14087" max="14087" width="3.7109375" style="119" customWidth="1"/>
    <col min="14088" max="14088" width="7.42578125" style="119" customWidth="1"/>
    <col min="14089" max="14089" width="19.5703125" style="119" customWidth="1"/>
    <col min="14090" max="14093" width="11" style="119" customWidth="1"/>
    <col min="14094" max="14094" width="10" style="119" customWidth="1"/>
    <col min="14095" max="14095" width="9.140625" style="119"/>
    <col min="14096" max="14096" width="8.85546875" style="119" bestFit="1" customWidth="1"/>
    <col min="14097" max="14099" width="9.140625" style="119"/>
    <col min="14100" max="14100" width="8.85546875" style="119" bestFit="1" customWidth="1"/>
    <col min="14101" max="14342" width="9.140625" style="119"/>
    <col min="14343" max="14343" width="3.7109375" style="119" customWidth="1"/>
    <col min="14344" max="14344" width="7.42578125" style="119" customWidth="1"/>
    <col min="14345" max="14345" width="19.5703125" style="119" customWidth="1"/>
    <col min="14346" max="14349" width="11" style="119" customWidth="1"/>
    <col min="14350" max="14350" width="10" style="119" customWidth="1"/>
    <col min="14351" max="14351" width="9.140625" style="119"/>
    <col min="14352" max="14352" width="8.85546875" style="119" bestFit="1" customWidth="1"/>
    <col min="14353" max="14355" width="9.140625" style="119"/>
    <col min="14356" max="14356" width="8.85546875" style="119" bestFit="1" customWidth="1"/>
    <col min="14357" max="14598" width="9.140625" style="119"/>
    <col min="14599" max="14599" width="3.7109375" style="119" customWidth="1"/>
    <col min="14600" max="14600" width="7.42578125" style="119" customWidth="1"/>
    <col min="14601" max="14601" width="19.5703125" style="119" customWidth="1"/>
    <col min="14602" max="14605" width="11" style="119" customWidth="1"/>
    <col min="14606" max="14606" width="10" style="119" customWidth="1"/>
    <col min="14607" max="14607" width="9.140625" style="119"/>
    <col min="14608" max="14608" width="8.85546875" style="119" bestFit="1" customWidth="1"/>
    <col min="14609" max="14611" width="9.140625" style="119"/>
    <col min="14612" max="14612" width="8.85546875" style="119" bestFit="1" customWidth="1"/>
    <col min="14613" max="14854" width="9.140625" style="119"/>
    <col min="14855" max="14855" width="3.7109375" style="119" customWidth="1"/>
    <col min="14856" max="14856" width="7.42578125" style="119" customWidth="1"/>
    <col min="14857" max="14857" width="19.5703125" style="119" customWidth="1"/>
    <col min="14858" max="14861" width="11" style="119" customWidth="1"/>
    <col min="14862" max="14862" width="10" style="119" customWidth="1"/>
    <col min="14863" max="14863" width="9.140625" style="119"/>
    <col min="14864" max="14864" width="8.85546875" style="119" bestFit="1" customWidth="1"/>
    <col min="14865" max="14867" width="9.140625" style="119"/>
    <col min="14868" max="14868" width="8.85546875" style="119" bestFit="1" customWidth="1"/>
    <col min="14869" max="15110" width="9.140625" style="119"/>
    <col min="15111" max="15111" width="3.7109375" style="119" customWidth="1"/>
    <col min="15112" max="15112" width="7.42578125" style="119" customWidth="1"/>
    <col min="15113" max="15113" width="19.5703125" style="119" customWidth="1"/>
    <col min="15114" max="15117" width="11" style="119" customWidth="1"/>
    <col min="15118" max="15118" width="10" style="119" customWidth="1"/>
    <col min="15119" max="15119" width="9.140625" style="119"/>
    <col min="15120" max="15120" width="8.85546875" style="119" bestFit="1" customWidth="1"/>
    <col min="15121" max="15123" width="9.140625" style="119"/>
    <col min="15124" max="15124" width="8.85546875" style="119" bestFit="1" customWidth="1"/>
    <col min="15125" max="15366" width="9.140625" style="119"/>
    <col min="15367" max="15367" width="3.7109375" style="119" customWidth="1"/>
    <col min="15368" max="15368" width="7.42578125" style="119" customWidth="1"/>
    <col min="15369" max="15369" width="19.5703125" style="119" customWidth="1"/>
    <col min="15370" max="15373" width="11" style="119" customWidth="1"/>
    <col min="15374" max="15374" width="10" style="119" customWidth="1"/>
    <col min="15375" max="15375" width="9.140625" style="119"/>
    <col min="15376" max="15376" width="8.85546875" style="119" bestFit="1" customWidth="1"/>
    <col min="15377" max="15379" width="9.140625" style="119"/>
    <col min="15380" max="15380" width="8.85546875" style="119" bestFit="1" customWidth="1"/>
    <col min="15381" max="15622" width="9.140625" style="119"/>
    <col min="15623" max="15623" width="3.7109375" style="119" customWidth="1"/>
    <col min="15624" max="15624" width="7.42578125" style="119" customWidth="1"/>
    <col min="15625" max="15625" width="19.5703125" style="119" customWidth="1"/>
    <col min="15626" max="15629" width="11" style="119" customWidth="1"/>
    <col min="15630" max="15630" width="10" style="119" customWidth="1"/>
    <col min="15631" max="15631" width="9.140625" style="119"/>
    <col min="15632" max="15632" width="8.85546875" style="119" bestFit="1" customWidth="1"/>
    <col min="15633" max="15635" width="9.140625" style="119"/>
    <col min="15636" max="15636" width="8.85546875" style="119" bestFit="1" customWidth="1"/>
    <col min="15637" max="15878" width="9.140625" style="119"/>
    <col min="15879" max="15879" width="3.7109375" style="119" customWidth="1"/>
    <col min="15880" max="15880" width="7.42578125" style="119" customWidth="1"/>
    <col min="15881" max="15881" width="19.5703125" style="119" customWidth="1"/>
    <col min="15882" max="15885" width="11" style="119" customWidth="1"/>
    <col min="15886" max="15886" width="10" style="119" customWidth="1"/>
    <col min="15887" max="15887" width="9.140625" style="119"/>
    <col min="15888" max="15888" width="8.85546875" style="119" bestFit="1" customWidth="1"/>
    <col min="15889" max="15891" width="9.140625" style="119"/>
    <col min="15892" max="15892" width="8.85546875" style="119" bestFit="1" customWidth="1"/>
    <col min="15893" max="16134" width="9.140625" style="119"/>
    <col min="16135" max="16135" width="3.7109375" style="119" customWidth="1"/>
    <col min="16136" max="16136" width="7.42578125" style="119" customWidth="1"/>
    <col min="16137" max="16137" width="19.5703125" style="119" customWidth="1"/>
    <col min="16138" max="16141" width="11" style="119" customWidth="1"/>
    <col min="16142" max="16142" width="10" style="119" customWidth="1"/>
    <col min="16143" max="16143" width="9.140625" style="119"/>
    <col min="16144" max="16144" width="8.85546875" style="119" bestFit="1" customWidth="1"/>
    <col min="16145" max="16147" width="9.140625" style="119"/>
    <col min="16148" max="16148" width="8.85546875" style="119" bestFit="1" customWidth="1"/>
    <col min="16149" max="16384" width="9.140625" style="119"/>
  </cols>
  <sheetData>
    <row r="1" spans="1:17" ht="20.25">
      <c r="A1" s="118" t="s">
        <v>2313</v>
      </c>
      <c r="D1" s="120" t="s">
        <v>2370</v>
      </c>
    </row>
    <row r="2" spans="1:17" ht="18">
      <c r="A2" s="119" t="s">
        <v>2315</v>
      </c>
      <c r="D2" s="120"/>
    </row>
    <row r="3" spans="1:17" ht="12.75">
      <c r="B3" s="119" t="s">
        <v>2368</v>
      </c>
      <c r="D3" s="260">
        <v>1.01</v>
      </c>
      <c r="E3" s="119" t="s">
        <v>2372</v>
      </c>
    </row>
    <row r="4" spans="1:17" ht="12.75">
      <c r="B4" s="119" t="s">
        <v>2369</v>
      </c>
      <c r="D4" s="260">
        <v>1.08</v>
      </c>
      <c r="E4" s="119" t="s">
        <v>2373</v>
      </c>
    </row>
    <row r="5" spans="1:17" s="124" customFormat="1" ht="12" customHeight="1">
      <c r="A5" s="217"/>
      <c r="B5" s="218" t="s">
        <v>2365</v>
      </c>
      <c r="D5" s="605">
        <f>'Vietnam Restaurant'!E6/120%</f>
        <v>0.23333333333333336</v>
      </c>
      <c r="E5" s="124" t="s">
        <v>2462</v>
      </c>
      <c r="F5" s="220"/>
    </row>
    <row r="6" spans="1:17" ht="12.75">
      <c r="A6" s="121"/>
      <c r="B6" s="124" t="s">
        <v>2366</v>
      </c>
      <c r="C6" s="125"/>
      <c r="D6" s="605">
        <f>'Vietnam Restaurant'!E7/120%</f>
        <v>0.20833333333333334</v>
      </c>
      <c r="E6" s="124" t="s">
        <v>2463</v>
      </c>
      <c r="P6" s="124"/>
    </row>
    <row r="7" spans="1:17">
      <c r="A7" s="121"/>
      <c r="B7" s="123"/>
      <c r="C7" s="125"/>
      <c r="D7" s="219"/>
      <c r="P7" s="124"/>
    </row>
    <row r="8" spans="1:17" ht="19.5">
      <c r="A8" s="624">
        <v>2014</v>
      </c>
      <c r="B8" s="624"/>
      <c r="C8" s="624"/>
      <c r="D8" s="127" t="s">
        <v>2319</v>
      </c>
      <c r="E8" s="128" t="s">
        <v>2320</v>
      </c>
      <c r="F8" s="127" t="s">
        <v>2321</v>
      </c>
      <c r="G8" s="127" t="s">
        <v>2322</v>
      </c>
      <c r="H8" s="127" t="s">
        <v>2323</v>
      </c>
      <c r="I8" s="127" t="s">
        <v>2324</v>
      </c>
      <c r="J8" s="127" t="s">
        <v>2325</v>
      </c>
      <c r="K8" s="127" t="s">
        <v>2326</v>
      </c>
      <c r="L8" s="127" t="s">
        <v>2327</v>
      </c>
      <c r="M8" s="127" t="s">
        <v>2328</v>
      </c>
      <c r="N8" s="129" t="s">
        <v>2329</v>
      </c>
      <c r="O8" s="130" t="s">
        <v>2330</v>
      </c>
      <c r="P8" s="131"/>
    </row>
    <row r="9" spans="1:17">
      <c r="A9" s="621" t="s">
        <v>2331</v>
      </c>
      <c r="B9" s="622"/>
      <c r="C9" s="623"/>
      <c r="D9" s="132">
        <v>2604</v>
      </c>
      <c r="E9" s="133">
        <v>2352</v>
      </c>
      <c r="F9" s="133">
        <v>2604</v>
      </c>
      <c r="G9" s="133">
        <v>2520</v>
      </c>
      <c r="H9" s="133">
        <v>2604</v>
      </c>
      <c r="I9" s="133">
        <v>2520</v>
      </c>
      <c r="J9" s="133">
        <v>2604</v>
      </c>
      <c r="K9" s="133">
        <v>2604</v>
      </c>
      <c r="L9" s="133">
        <v>2520</v>
      </c>
      <c r="M9" s="133">
        <v>2604</v>
      </c>
      <c r="N9" s="133">
        <v>2520</v>
      </c>
      <c r="O9" s="134">
        <v>2604</v>
      </c>
      <c r="P9" s="135">
        <f>SUM(D9:O9)/12</f>
        <v>2555</v>
      </c>
      <c r="Q9" s="136"/>
    </row>
    <row r="10" spans="1:17">
      <c r="A10" s="621" t="s">
        <v>2332</v>
      </c>
      <c r="B10" s="622"/>
      <c r="C10" s="623"/>
      <c r="D10" s="132">
        <v>2165</v>
      </c>
      <c r="E10" s="132">
        <v>2073</v>
      </c>
      <c r="F10" s="132">
        <v>2211</v>
      </c>
      <c r="G10" s="132">
        <v>1842</v>
      </c>
      <c r="H10" s="132">
        <v>1888</v>
      </c>
      <c r="I10" s="132">
        <v>1957</v>
      </c>
      <c r="J10" s="132">
        <v>2211</v>
      </c>
      <c r="K10" s="132">
        <v>2119</v>
      </c>
      <c r="L10" s="132">
        <v>1497</v>
      </c>
      <c r="M10" s="132">
        <v>1727</v>
      </c>
      <c r="N10" s="132">
        <v>1497</v>
      </c>
      <c r="O10" s="137">
        <v>1852</v>
      </c>
      <c r="P10" s="135">
        <f>SUM(D10:O10)/12</f>
        <v>1919.9166666666667</v>
      </c>
      <c r="Q10" s="138"/>
    </row>
    <row r="11" spans="1:17">
      <c r="A11" s="621" t="s">
        <v>2333</v>
      </c>
      <c r="B11" s="622"/>
      <c r="C11" s="623"/>
      <c r="D11" s="132">
        <v>5618</v>
      </c>
      <c r="E11" s="132">
        <v>5183</v>
      </c>
      <c r="F11" s="132">
        <v>5528</v>
      </c>
      <c r="G11" s="132">
        <v>4246</v>
      </c>
      <c r="H11" s="132">
        <v>4597</v>
      </c>
      <c r="I11" s="132">
        <v>5118</v>
      </c>
      <c r="J11" s="132">
        <v>5760</v>
      </c>
      <c r="K11" s="132">
        <v>5393</v>
      </c>
      <c r="L11" s="132">
        <v>3353</v>
      </c>
      <c r="M11" s="132">
        <v>4119</v>
      </c>
      <c r="N11" s="132">
        <v>3248</v>
      </c>
      <c r="O11" s="132">
        <v>4408</v>
      </c>
      <c r="P11" s="135">
        <f>SUM(D11:O11)/12</f>
        <v>4714.25</v>
      </c>
      <c r="Q11" s="138"/>
    </row>
    <row r="12" spans="1:17">
      <c r="A12" s="621" t="s">
        <v>2334</v>
      </c>
      <c r="B12" s="622"/>
      <c r="C12" s="623"/>
      <c r="D12" s="139">
        <f>D10/D9</f>
        <v>0.83141321044546856</v>
      </c>
      <c r="E12" s="139">
        <f>E10/E9</f>
        <v>0.88137755102040816</v>
      </c>
      <c r="F12" s="139">
        <f t="shared" ref="F12:O12" si="0">F10/F9</f>
        <v>0.84907834101382484</v>
      </c>
      <c r="G12" s="139">
        <f t="shared" si="0"/>
        <v>0.73095238095238091</v>
      </c>
      <c r="H12" s="139">
        <f t="shared" si="0"/>
        <v>0.7250384024577573</v>
      </c>
      <c r="I12" s="139">
        <f t="shared" si="0"/>
        <v>0.7765873015873016</v>
      </c>
      <c r="J12" s="139">
        <f t="shared" si="0"/>
        <v>0.84907834101382484</v>
      </c>
      <c r="K12" s="139">
        <f t="shared" si="0"/>
        <v>0.81374807987711217</v>
      </c>
      <c r="L12" s="139">
        <f t="shared" si="0"/>
        <v>0.59404761904761905</v>
      </c>
      <c r="M12" s="139">
        <f t="shared" si="0"/>
        <v>0.66321044546850993</v>
      </c>
      <c r="N12" s="139">
        <f t="shared" si="0"/>
        <v>0.59404761904761905</v>
      </c>
      <c r="O12" s="140">
        <f t="shared" si="0"/>
        <v>0.71121351766513052</v>
      </c>
      <c r="P12" s="141">
        <f>SUM(D12:O12)/12</f>
        <v>0.7516494007997464</v>
      </c>
      <c r="Q12" s="138"/>
    </row>
    <row r="13" spans="1:17">
      <c r="A13" s="621" t="s">
        <v>2387</v>
      </c>
      <c r="B13" s="622"/>
      <c r="C13" s="623"/>
      <c r="D13" s="139">
        <f>D12-D55</f>
        <v>0.25537634408602161</v>
      </c>
      <c r="E13" s="139">
        <f t="shared" ref="E13:O13" si="1">E12-E55</f>
        <v>0.34065202056181809</v>
      </c>
      <c r="F13" s="139">
        <f t="shared" si="1"/>
        <v>0.20561353049565001</v>
      </c>
      <c r="G13" s="139">
        <f t="shared" si="1"/>
        <v>0.14173482370047252</v>
      </c>
      <c r="H13" s="139">
        <f t="shared" si="1"/>
        <v>0.28913504757933312</v>
      </c>
      <c r="I13" s="139">
        <f t="shared" si="1"/>
        <v>0.19403203863941232</v>
      </c>
      <c r="J13" s="139">
        <f t="shared" si="1"/>
        <v>0.11947784741518219</v>
      </c>
      <c r="K13" s="139">
        <f t="shared" si="1"/>
        <v>1.5360983102918668E-2</v>
      </c>
      <c r="L13" s="139">
        <f t="shared" si="1"/>
        <v>9.5238095238095233E-2</v>
      </c>
      <c r="M13" s="139">
        <f t="shared" si="1"/>
        <v>5.5683563748079812E-2</v>
      </c>
      <c r="N13" s="139">
        <f t="shared" si="1"/>
        <v>8.1746031746031789E-2</v>
      </c>
      <c r="O13" s="139">
        <f t="shared" si="1"/>
        <v>0.17127496159754219</v>
      </c>
      <c r="P13" s="141"/>
      <c r="Q13" s="138"/>
    </row>
    <row r="14" spans="1:17">
      <c r="A14" s="261"/>
      <c r="B14" s="262"/>
      <c r="C14" s="263"/>
      <c r="D14" s="139"/>
      <c r="E14" s="266"/>
      <c r="F14" s="266"/>
      <c r="G14" s="266"/>
      <c r="H14" s="266"/>
      <c r="I14" s="266"/>
      <c r="J14" s="266"/>
      <c r="K14" s="266"/>
      <c r="L14" s="266"/>
      <c r="M14" s="266"/>
      <c r="N14" s="266"/>
      <c r="O14" s="266"/>
      <c r="P14" s="141"/>
      <c r="Q14" s="138"/>
    </row>
    <row r="15" spans="1:17">
      <c r="A15" s="148" t="s">
        <v>2378</v>
      </c>
      <c r="B15" s="143"/>
      <c r="C15" s="144"/>
      <c r="D15" s="145"/>
      <c r="E15" s="146"/>
      <c r="F15" s="146"/>
      <c r="G15" s="146"/>
      <c r="H15" s="146"/>
      <c r="I15" s="146"/>
      <c r="J15" s="146"/>
      <c r="K15" s="146"/>
      <c r="L15" s="146"/>
      <c r="M15" s="146"/>
      <c r="N15" s="146"/>
      <c r="O15" s="147"/>
      <c r="P15" s="141"/>
      <c r="Q15" s="138"/>
    </row>
    <row r="16" spans="1:17">
      <c r="A16" s="124"/>
      <c r="B16" s="124" t="s">
        <v>2335</v>
      </c>
      <c r="C16" s="149"/>
      <c r="D16" s="150">
        <f>D58</f>
        <v>1.5522441014724144E-3</v>
      </c>
      <c r="E16" s="150">
        <f t="shared" ref="D16:O18" si="2">E58</f>
        <v>1.8259879991723569E-3</v>
      </c>
      <c r="F16" s="150">
        <f t="shared" si="2"/>
        <v>1.6277592504367157E-3</v>
      </c>
      <c r="G16" s="150">
        <f t="shared" si="2"/>
        <v>1.7486662714878483E-3</v>
      </c>
      <c r="H16" s="150">
        <f t="shared" si="2"/>
        <v>2.2234080398434719E-3</v>
      </c>
      <c r="I16" s="150">
        <f t="shared" si="2"/>
        <v>1.2229660144181256E-3</v>
      </c>
      <c r="J16" s="150">
        <f t="shared" si="2"/>
        <v>0</v>
      </c>
      <c r="K16" s="150">
        <f t="shared" si="2"/>
        <v>0</v>
      </c>
      <c r="L16" s="150">
        <f t="shared" si="2"/>
        <v>0</v>
      </c>
      <c r="M16" s="150">
        <f t="shared" si="2"/>
        <v>0</v>
      </c>
      <c r="N16" s="150">
        <f t="shared" si="2"/>
        <v>0</v>
      </c>
      <c r="O16" s="150">
        <f t="shared" si="2"/>
        <v>0</v>
      </c>
      <c r="P16" s="151" t="s">
        <v>2336</v>
      </c>
    </row>
    <row r="17" spans="1:16">
      <c r="A17" s="124"/>
      <c r="B17" s="124" t="s">
        <v>2337</v>
      </c>
      <c r="C17" s="149"/>
      <c r="D17" s="150">
        <f>D59</f>
        <v>4.8962213943587012E-2</v>
      </c>
      <c r="E17" s="150">
        <f t="shared" si="2"/>
        <v>3.8175046554934824E-2</v>
      </c>
      <c r="F17" s="150">
        <f t="shared" si="2"/>
        <v>4.7403525488327776E-2</v>
      </c>
      <c r="G17" s="150">
        <f t="shared" si="2"/>
        <v>6.8168346176644926E-2</v>
      </c>
      <c r="H17" s="150">
        <f t="shared" si="2"/>
        <v>0.14941302027748132</v>
      </c>
      <c r="I17" s="150">
        <f t="shared" si="2"/>
        <v>7.6210092687950565E-2</v>
      </c>
      <c r="J17" s="150">
        <f t="shared" si="2"/>
        <v>4.2389987888574891E-2</v>
      </c>
      <c r="K17" s="150">
        <f t="shared" si="2"/>
        <v>5.1847662141779792E-2</v>
      </c>
      <c r="L17" s="150">
        <f t="shared" si="2"/>
        <v>5.0281293952180027E-2</v>
      </c>
      <c r="M17" s="150">
        <f t="shared" si="2"/>
        <v>5.2617377226119803E-2</v>
      </c>
      <c r="N17" s="150">
        <f t="shared" si="2"/>
        <v>3.4684191310697332E-2</v>
      </c>
      <c r="O17" s="150">
        <f t="shared" si="2"/>
        <v>7.9559748427672952E-2</v>
      </c>
      <c r="P17" s="141" t="s">
        <v>2338</v>
      </c>
    </row>
    <row r="18" spans="1:16">
      <c r="A18" s="124"/>
      <c r="B18" s="124" t="s">
        <v>2339</v>
      </c>
      <c r="C18" s="149"/>
      <c r="D18" s="150">
        <f t="shared" si="2"/>
        <v>9.3134646088344861E-2</v>
      </c>
      <c r="E18" s="150">
        <f t="shared" si="2"/>
        <v>0.1095592799503414</v>
      </c>
      <c r="F18" s="150">
        <f t="shared" si="2"/>
        <v>9.7665555026202958E-2</v>
      </c>
      <c r="G18" s="150">
        <f t="shared" si="2"/>
        <v>0.1049199762892709</v>
      </c>
      <c r="H18" s="150">
        <f t="shared" si="2"/>
        <v>0.13340448239060831</v>
      </c>
      <c r="I18" s="150">
        <f t="shared" si="2"/>
        <v>7.3377960865087535E-2</v>
      </c>
      <c r="J18" s="150">
        <f t="shared" si="2"/>
        <v>9.7496972143722244E-2</v>
      </c>
      <c r="K18" s="150">
        <f t="shared" si="2"/>
        <v>6.0520361990950226E-2</v>
      </c>
      <c r="L18" s="150">
        <f t="shared" si="2"/>
        <v>9.6694796061884664E-2</v>
      </c>
      <c r="M18" s="150">
        <f t="shared" si="2"/>
        <v>9.6600107933081492E-2</v>
      </c>
      <c r="N18" s="150">
        <f t="shared" si="2"/>
        <v>7.7765607886089813E-2</v>
      </c>
      <c r="O18" s="150">
        <f t="shared" si="2"/>
        <v>0.10786163522012579</v>
      </c>
      <c r="P18" s="141" t="s">
        <v>2338</v>
      </c>
    </row>
    <row r="19" spans="1:16">
      <c r="A19" s="152"/>
      <c r="B19" s="124"/>
      <c r="C19" s="149"/>
      <c r="D19" s="150"/>
      <c r="E19" s="153"/>
      <c r="F19" s="153"/>
      <c r="G19" s="153"/>
      <c r="H19" s="153"/>
      <c r="I19" s="153"/>
      <c r="J19" s="153"/>
      <c r="K19" s="153"/>
      <c r="L19" s="153"/>
      <c r="M19" s="153"/>
      <c r="N19" s="153"/>
      <c r="O19" s="154"/>
      <c r="P19" s="141"/>
    </row>
    <row r="20" spans="1:16">
      <c r="A20" s="155" t="s">
        <v>2340</v>
      </c>
      <c r="C20" s="156"/>
      <c r="D20" s="157"/>
      <c r="E20" s="270"/>
      <c r="F20" s="158"/>
      <c r="G20" s="158"/>
      <c r="H20" s="158"/>
      <c r="I20" s="158"/>
      <c r="J20" s="158"/>
      <c r="K20" s="158"/>
      <c r="L20" s="158"/>
      <c r="M20" s="158"/>
      <c r="N20" s="159"/>
      <c r="O20" s="160"/>
      <c r="P20" s="161">
        <f>SUM(D20:O20)/12</f>
        <v>0</v>
      </c>
    </row>
    <row r="21" spans="1:16">
      <c r="A21" s="152"/>
      <c r="B21" s="155"/>
      <c r="C21" s="156" t="s">
        <v>2341</v>
      </c>
      <c r="D21" s="162">
        <f t="shared" ref="D21:O21" si="3">D16*D11</f>
        <v>8.7205073620720235</v>
      </c>
      <c r="E21" s="162">
        <f t="shared" si="3"/>
        <v>9.464095799710325</v>
      </c>
      <c r="F21" s="162">
        <f t="shared" si="3"/>
        <v>8.9982531364141654</v>
      </c>
      <c r="G21" s="162">
        <f t="shared" si="3"/>
        <v>7.4248369887374039</v>
      </c>
      <c r="H21" s="162">
        <f t="shared" si="3"/>
        <v>10.22100675916044</v>
      </c>
      <c r="I21" s="162">
        <f t="shared" si="3"/>
        <v>6.2591400617919666</v>
      </c>
      <c r="J21" s="162">
        <f t="shared" si="3"/>
        <v>0</v>
      </c>
      <c r="K21" s="162">
        <f t="shared" si="3"/>
        <v>0</v>
      </c>
      <c r="L21" s="162">
        <f t="shared" si="3"/>
        <v>0</v>
      </c>
      <c r="M21" s="162">
        <f t="shared" si="3"/>
        <v>0</v>
      </c>
      <c r="N21" s="162">
        <f t="shared" si="3"/>
        <v>0</v>
      </c>
      <c r="O21" s="162">
        <f t="shared" si="3"/>
        <v>0</v>
      </c>
      <c r="P21" s="161"/>
    </row>
    <row r="22" spans="1:16">
      <c r="A22" s="152"/>
      <c r="B22" s="155"/>
      <c r="C22" s="156" t="s">
        <v>2342</v>
      </c>
      <c r="D22" s="162">
        <f t="shared" ref="D22:K22" si="4">D17*D11*$D$3</f>
        <v>277.82041511442253</v>
      </c>
      <c r="E22" s="162">
        <f t="shared" si="4"/>
        <v>199.83987895716947</v>
      </c>
      <c r="F22" s="162">
        <f t="shared" si="4"/>
        <v>264.66715578847072</v>
      </c>
      <c r="G22" s="162">
        <f t="shared" si="4"/>
        <v>292.33722584469473</v>
      </c>
      <c r="H22" s="162">
        <f t="shared" si="4"/>
        <v>693.72017075773749</v>
      </c>
      <c r="I22" s="162">
        <f t="shared" si="4"/>
        <v>393.94368692070032</v>
      </c>
      <c r="J22" s="162">
        <f t="shared" si="4"/>
        <v>246.60799354057329</v>
      </c>
      <c r="K22" s="162">
        <f t="shared" si="4"/>
        <v>282.41058634992459</v>
      </c>
      <c r="L22" s="162">
        <v>100</v>
      </c>
      <c r="M22" s="162">
        <v>150</v>
      </c>
      <c r="N22" s="162">
        <v>100</v>
      </c>
      <c r="O22" s="162">
        <v>200</v>
      </c>
      <c r="P22" s="161" t="s">
        <v>2367</v>
      </c>
    </row>
    <row r="23" spans="1:16">
      <c r="A23" s="152"/>
      <c r="B23" s="155"/>
      <c r="C23" s="156" t="s">
        <v>2343</v>
      </c>
      <c r="D23" s="162">
        <f>D18*D11*$D$4</f>
        <v>565.0888770622671</v>
      </c>
      <c r="E23" s="162">
        <f t="shared" ref="E23:M23" si="5">E18*E11*$D$4</f>
        <v>613.27340782122917</v>
      </c>
      <c r="F23" s="162">
        <f t="shared" si="5"/>
        <v>583.08680323963802</v>
      </c>
      <c r="G23" s="162">
        <f t="shared" si="5"/>
        <v>481.12943687018378</v>
      </c>
      <c r="H23" s="162">
        <f t="shared" si="5"/>
        <v>662.32123799359658</v>
      </c>
      <c r="I23" s="162">
        <f t="shared" si="5"/>
        <v>405.59227600411947</v>
      </c>
      <c r="J23" s="162">
        <f t="shared" si="5"/>
        <v>606.5091643116674</v>
      </c>
      <c r="K23" s="162">
        <f t="shared" si="5"/>
        <v>352.49721719457017</v>
      </c>
      <c r="L23" s="162">
        <v>300</v>
      </c>
      <c r="M23" s="162">
        <f t="shared" si="5"/>
        <v>429.72751214247171</v>
      </c>
      <c r="N23" s="162">
        <v>300</v>
      </c>
      <c r="O23" s="162">
        <v>450</v>
      </c>
      <c r="P23" s="161" t="s">
        <v>2367</v>
      </c>
    </row>
    <row r="24" spans="1:16" s="121" customFormat="1">
      <c r="A24" s="164" t="s">
        <v>2344</v>
      </c>
      <c r="C24" s="156" t="s">
        <v>2345</v>
      </c>
      <c r="D24" s="165"/>
      <c r="E24" s="165"/>
      <c r="F24" s="165"/>
      <c r="G24" s="165"/>
      <c r="H24" s="165"/>
      <c r="I24" s="165"/>
      <c r="J24" s="165"/>
      <c r="K24" s="165"/>
      <c r="L24" s="165"/>
      <c r="M24" s="165"/>
      <c r="N24" s="165"/>
      <c r="O24" s="165"/>
      <c r="P24" s="166"/>
    </row>
    <row r="25" spans="1:16" ht="12.75">
      <c r="A25" s="155"/>
      <c r="C25" s="156" t="s">
        <v>2341</v>
      </c>
      <c r="D25" s="167"/>
      <c r="E25" s="167"/>
      <c r="F25" s="167"/>
      <c r="G25" s="167"/>
      <c r="H25" s="167"/>
      <c r="I25" s="167"/>
      <c r="J25" s="167"/>
      <c r="K25" s="167"/>
      <c r="L25" s="167"/>
      <c r="M25" s="167"/>
      <c r="N25" s="167"/>
      <c r="O25" s="167"/>
      <c r="P25" s="161"/>
    </row>
    <row r="26" spans="1:16" ht="12.75">
      <c r="A26" s="152"/>
      <c r="B26" s="155"/>
      <c r="C26" s="156" t="s">
        <v>2342</v>
      </c>
      <c r="D26" s="167">
        <f>D22*D76</f>
        <v>80359077.945481643</v>
      </c>
      <c r="E26" s="167">
        <f t="shared" ref="E26:O26" si="6">E22*E76</f>
        <v>51730302.48554004</v>
      </c>
      <c r="F26" s="167">
        <f t="shared" si="6"/>
        <v>75625647.298713684</v>
      </c>
      <c r="G26" s="167">
        <f t="shared" si="6"/>
        <v>84630662.169193834</v>
      </c>
      <c r="H26" s="167">
        <f t="shared" si="6"/>
        <v>206045304.77618286</v>
      </c>
      <c r="I26" s="167">
        <f t="shared" si="6"/>
        <v>103612332.22232752</v>
      </c>
      <c r="J26" s="167">
        <f t="shared" si="6"/>
        <v>61339631.782963268</v>
      </c>
      <c r="K26" s="167">
        <f t="shared" si="6"/>
        <v>67915596.121958897</v>
      </c>
      <c r="L26" s="167">
        <f t="shared" si="6"/>
        <v>23525524.475524474</v>
      </c>
      <c r="M26" s="167">
        <f t="shared" si="6"/>
        <v>38179147.692307696</v>
      </c>
      <c r="N26" s="167">
        <f t="shared" si="6"/>
        <v>25423713.684210528</v>
      </c>
      <c r="O26" s="167">
        <f t="shared" si="6"/>
        <v>61542975.494071141</v>
      </c>
      <c r="P26" s="161"/>
    </row>
    <row r="27" spans="1:16" ht="12.75">
      <c r="A27" s="152"/>
      <c r="B27" s="155"/>
      <c r="C27" s="156" t="s">
        <v>2343</v>
      </c>
      <c r="D27" s="167">
        <f t="shared" ref="D27:O27" si="7">D23*D77</f>
        <v>221526340.17432675</v>
      </c>
      <c r="E27" s="167">
        <f t="shared" si="7"/>
        <v>210367141.29418999</v>
      </c>
      <c r="F27" s="167">
        <f t="shared" si="7"/>
        <v>230888010.23725587</v>
      </c>
      <c r="G27" s="167">
        <f t="shared" si="7"/>
        <v>156707301.60554832</v>
      </c>
      <c r="H27" s="167">
        <f t="shared" si="7"/>
        <v>220312883.45237994</v>
      </c>
      <c r="I27" s="167">
        <f t="shared" si="7"/>
        <v>148969184.4077858</v>
      </c>
      <c r="J27" s="167">
        <f t="shared" si="7"/>
        <v>204329225.57028663</v>
      </c>
      <c r="K27" s="167">
        <f t="shared" si="7"/>
        <v>115382710.95169683</v>
      </c>
      <c r="L27" s="167">
        <f t="shared" si="7"/>
        <v>101725426.90909091</v>
      </c>
      <c r="M27" s="167">
        <f t="shared" si="7"/>
        <v>139665875.56202915</v>
      </c>
      <c r="N27" s="167">
        <f t="shared" si="7"/>
        <v>94945070.422535211</v>
      </c>
      <c r="O27" s="167">
        <f t="shared" si="7"/>
        <v>137331453.93586007</v>
      </c>
      <c r="P27" s="161"/>
    </row>
    <row r="28" spans="1:16" ht="12.75">
      <c r="A28" s="164" t="s">
        <v>2346</v>
      </c>
      <c r="B28" s="155"/>
      <c r="C28" s="156" t="s">
        <v>2341</v>
      </c>
      <c r="D28" s="167">
        <f t="shared" ref="D28:O28" si="8">D21*D78</f>
        <v>0</v>
      </c>
      <c r="E28" s="167">
        <f t="shared" si="8"/>
        <v>0</v>
      </c>
      <c r="F28" s="167">
        <f t="shared" si="8"/>
        <v>0</v>
      </c>
      <c r="G28" s="167">
        <f t="shared" si="8"/>
        <v>0</v>
      </c>
      <c r="H28" s="167">
        <f t="shared" si="8"/>
        <v>0</v>
      </c>
      <c r="I28" s="167">
        <f t="shared" si="8"/>
        <v>0</v>
      </c>
      <c r="J28" s="167">
        <f t="shared" si="8"/>
        <v>0</v>
      </c>
      <c r="K28" s="167">
        <f t="shared" si="8"/>
        <v>0</v>
      </c>
      <c r="L28" s="167">
        <f t="shared" si="8"/>
        <v>0</v>
      </c>
      <c r="M28" s="167">
        <f t="shared" si="8"/>
        <v>0</v>
      </c>
      <c r="N28" s="167">
        <f t="shared" si="8"/>
        <v>0</v>
      </c>
      <c r="O28" s="167">
        <f t="shared" si="8"/>
        <v>0</v>
      </c>
    </row>
    <row r="29" spans="1:16" ht="12.75">
      <c r="A29" s="152"/>
      <c r="B29" s="155"/>
      <c r="C29" s="156" t="s">
        <v>2342</v>
      </c>
      <c r="D29" s="167">
        <f t="shared" ref="D29:O29" si="9">D22*D79</f>
        <v>22574418.621607233</v>
      </c>
      <c r="E29" s="167">
        <f t="shared" si="9"/>
        <v>5244456.4331936687</v>
      </c>
      <c r="F29" s="167">
        <f t="shared" si="9"/>
        <v>26360981.715102434</v>
      </c>
      <c r="G29" s="167">
        <f t="shared" si="9"/>
        <v>17373728.435091879</v>
      </c>
      <c r="H29" s="167">
        <f t="shared" si="9"/>
        <v>22724290.736392744</v>
      </c>
      <c r="I29" s="167">
        <f t="shared" si="9"/>
        <v>10792193.774459321</v>
      </c>
      <c r="J29" s="167">
        <f t="shared" si="9"/>
        <v>8968310.6984255146</v>
      </c>
      <c r="K29" s="167">
        <f t="shared" si="9"/>
        <v>9062778.5635953993</v>
      </c>
      <c r="L29" s="167">
        <f t="shared" si="9"/>
        <v>4168531.4685314684</v>
      </c>
      <c r="M29" s="167">
        <f t="shared" si="9"/>
        <v>2371538.4615384615</v>
      </c>
      <c r="N29" s="167">
        <f t="shared" si="9"/>
        <v>2649473.6842105263</v>
      </c>
      <c r="O29" s="167">
        <f t="shared" si="9"/>
        <v>6410276.6798418975</v>
      </c>
      <c r="P29" s="161"/>
    </row>
    <row r="30" spans="1:16" ht="12.75">
      <c r="A30" s="152"/>
      <c r="B30" s="155"/>
      <c r="C30" s="156" t="s">
        <v>2343</v>
      </c>
      <c r="D30" s="167">
        <f t="shared" ref="D30:O30" si="10">D23*D80</f>
        <v>63091365.854177751</v>
      </c>
      <c r="E30" s="167">
        <f t="shared" si="10"/>
        <v>74873301.228938565</v>
      </c>
      <c r="F30" s="167">
        <f t="shared" si="10"/>
        <v>55936512.548832789</v>
      </c>
      <c r="G30" s="167">
        <f t="shared" si="10"/>
        <v>41654392.602252521</v>
      </c>
      <c r="H30" s="167">
        <f t="shared" si="10"/>
        <v>54959015.403585911</v>
      </c>
      <c r="I30" s="167">
        <f t="shared" si="10"/>
        <v>36486227.270854793</v>
      </c>
      <c r="J30" s="167">
        <f t="shared" si="10"/>
        <v>66672058.134840541</v>
      </c>
      <c r="K30" s="167">
        <f t="shared" si="10"/>
        <v>30424611.330203623</v>
      </c>
      <c r="L30" s="167">
        <f t="shared" si="10"/>
        <v>19179272.727272727</v>
      </c>
      <c r="M30" s="167">
        <f t="shared" si="10"/>
        <v>30673901.802482467</v>
      </c>
      <c r="N30" s="167">
        <f t="shared" si="10"/>
        <v>26128169.014084507</v>
      </c>
      <c r="O30" s="167">
        <f t="shared" si="10"/>
        <v>33635860.058309041</v>
      </c>
      <c r="P30" s="161"/>
    </row>
    <row r="31" spans="1:16" s="171" customFormat="1" ht="12.75">
      <c r="A31" s="168"/>
      <c r="B31" s="123"/>
      <c r="C31" s="169" t="s">
        <v>2450</v>
      </c>
      <c r="D31" s="167">
        <v>1000000</v>
      </c>
      <c r="E31" s="167">
        <v>1000000</v>
      </c>
      <c r="F31" s="167">
        <v>1000000</v>
      </c>
      <c r="G31" s="167">
        <v>1000000</v>
      </c>
      <c r="H31" s="167">
        <v>1000000</v>
      </c>
      <c r="I31" s="167">
        <v>1000000</v>
      </c>
      <c r="J31" s="167">
        <v>1000000</v>
      </c>
      <c r="K31" s="167">
        <v>1000000</v>
      </c>
      <c r="L31" s="167">
        <v>1000000</v>
      </c>
      <c r="M31" s="167">
        <v>1000000</v>
      </c>
      <c r="N31" s="167">
        <v>1000000</v>
      </c>
      <c r="O31" s="167">
        <v>1000000</v>
      </c>
      <c r="P31" s="170"/>
    </row>
    <row r="32" spans="1:16" ht="12.75">
      <c r="A32" s="152"/>
      <c r="B32" s="155"/>
      <c r="C32" s="156"/>
      <c r="D32" s="172"/>
      <c r="E32" s="173"/>
      <c r="F32" s="174"/>
      <c r="G32" s="173"/>
      <c r="H32" s="174"/>
      <c r="I32" s="173"/>
      <c r="J32" s="173"/>
      <c r="K32" s="173"/>
      <c r="L32" s="173"/>
      <c r="M32" s="175"/>
      <c r="N32" s="176"/>
      <c r="O32" s="176"/>
      <c r="P32" s="161"/>
    </row>
    <row r="33" spans="1:16">
      <c r="A33" s="152"/>
      <c r="B33" s="123" t="s">
        <v>1907</v>
      </c>
      <c r="C33" s="156"/>
      <c r="D33" s="177">
        <f>D24</f>
        <v>0</v>
      </c>
      <c r="E33" s="177">
        <f t="shared" ref="E33:O33" si="11">E24</f>
        <v>0</v>
      </c>
      <c r="F33" s="177">
        <f t="shared" si="11"/>
        <v>0</v>
      </c>
      <c r="G33" s="177">
        <f t="shared" si="11"/>
        <v>0</v>
      </c>
      <c r="H33" s="177">
        <f t="shared" si="11"/>
        <v>0</v>
      </c>
      <c r="I33" s="177">
        <f t="shared" si="11"/>
        <v>0</v>
      </c>
      <c r="J33" s="177">
        <f t="shared" si="11"/>
        <v>0</v>
      </c>
      <c r="K33" s="177">
        <f t="shared" si="11"/>
        <v>0</v>
      </c>
      <c r="L33" s="177">
        <f t="shared" si="11"/>
        <v>0</v>
      </c>
      <c r="M33" s="177">
        <f t="shared" si="11"/>
        <v>0</v>
      </c>
      <c r="N33" s="177">
        <f t="shared" si="11"/>
        <v>0</v>
      </c>
      <c r="O33" s="177">
        <f t="shared" si="11"/>
        <v>0</v>
      </c>
      <c r="P33" s="161"/>
    </row>
    <row r="34" spans="1:16" s="121" customFormat="1">
      <c r="A34" s="164"/>
      <c r="B34" s="123" t="s">
        <v>1904</v>
      </c>
      <c r="C34" s="178"/>
      <c r="D34" s="179">
        <f>SUM(D25:D27)</f>
        <v>301885418.11980838</v>
      </c>
      <c r="E34" s="179">
        <f t="shared" ref="E34:O34" si="12">SUM(E25:E27)</f>
        <v>262097443.77973002</v>
      </c>
      <c r="F34" s="179">
        <f t="shared" si="12"/>
        <v>306513657.53596956</v>
      </c>
      <c r="G34" s="179">
        <f t="shared" si="12"/>
        <v>241337963.77474216</v>
      </c>
      <c r="H34" s="179">
        <f t="shared" si="12"/>
        <v>426358188.22856283</v>
      </c>
      <c r="I34" s="179">
        <f t="shared" si="12"/>
        <v>252581516.6301133</v>
      </c>
      <c r="J34" s="179">
        <f t="shared" si="12"/>
        <v>265668857.35324991</v>
      </c>
      <c r="K34" s="179">
        <f t="shared" si="12"/>
        <v>183298307.07365572</v>
      </c>
      <c r="L34" s="179">
        <f t="shared" si="12"/>
        <v>125250951.38461538</v>
      </c>
      <c r="M34" s="179">
        <f t="shared" si="12"/>
        <v>177845023.25433683</v>
      </c>
      <c r="N34" s="179">
        <f t="shared" si="12"/>
        <v>120368784.10674573</v>
      </c>
      <c r="O34" s="179">
        <f t="shared" si="12"/>
        <v>198874429.42993122</v>
      </c>
      <c r="P34" s="166"/>
    </row>
    <row r="35" spans="1:16">
      <c r="B35" s="123" t="s">
        <v>1909</v>
      </c>
      <c r="D35" s="180">
        <f t="shared" ref="D35:O35" si="13">SUM(D28:D30)</f>
        <v>85665784.475784987</v>
      </c>
      <c r="E35" s="180">
        <f t="shared" si="13"/>
        <v>80117757.662132233</v>
      </c>
      <c r="F35" s="180">
        <f t="shared" si="13"/>
        <v>82297494.263935223</v>
      </c>
      <c r="G35" s="180">
        <f t="shared" si="13"/>
        <v>59028121.037344396</v>
      </c>
      <c r="H35" s="180">
        <f t="shared" si="13"/>
        <v>77683306.139978647</v>
      </c>
      <c r="I35" s="180">
        <f t="shared" si="13"/>
        <v>47278421.045314118</v>
      </c>
      <c r="J35" s="180">
        <f t="shared" si="13"/>
        <v>75640368.83326605</v>
      </c>
      <c r="K35" s="180">
        <f t="shared" si="13"/>
        <v>39487389.893799022</v>
      </c>
      <c r="L35" s="180">
        <f t="shared" si="13"/>
        <v>23347804.195804194</v>
      </c>
      <c r="M35" s="180">
        <f t="shared" si="13"/>
        <v>33045440.264020927</v>
      </c>
      <c r="N35" s="180">
        <f t="shared" si="13"/>
        <v>28777642.698295034</v>
      </c>
      <c r="O35" s="180">
        <f t="shared" si="13"/>
        <v>40046136.738150939</v>
      </c>
    </row>
    <row r="36" spans="1:16">
      <c r="B36" s="123" t="s">
        <v>1911</v>
      </c>
      <c r="D36" s="180">
        <f t="shared" ref="D36:O36" si="14">D31</f>
        <v>1000000</v>
      </c>
      <c r="E36" s="180">
        <f t="shared" si="14"/>
        <v>1000000</v>
      </c>
      <c r="F36" s="180">
        <f t="shared" si="14"/>
        <v>1000000</v>
      </c>
      <c r="G36" s="180">
        <f t="shared" si="14"/>
        <v>1000000</v>
      </c>
      <c r="H36" s="180">
        <f t="shared" si="14"/>
        <v>1000000</v>
      </c>
      <c r="I36" s="180">
        <f t="shared" si="14"/>
        <v>1000000</v>
      </c>
      <c r="J36" s="180">
        <f t="shared" si="14"/>
        <v>1000000</v>
      </c>
      <c r="K36" s="180">
        <f t="shared" si="14"/>
        <v>1000000</v>
      </c>
      <c r="L36" s="180">
        <f t="shared" si="14"/>
        <v>1000000</v>
      </c>
      <c r="M36" s="180">
        <f t="shared" si="14"/>
        <v>1000000</v>
      </c>
      <c r="N36" s="180">
        <f t="shared" si="14"/>
        <v>1000000</v>
      </c>
      <c r="O36" s="180">
        <f t="shared" si="14"/>
        <v>1000000</v>
      </c>
    </row>
    <row r="37" spans="1:16" s="171" customFormat="1" ht="12.75">
      <c r="A37" s="168"/>
      <c r="B37" s="181" t="s">
        <v>2005</v>
      </c>
      <c r="C37" s="125"/>
      <c r="D37" s="182">
        <f>D33*D43</f>
        <v>0</v>
      </c>
      <c r="E37" s="182">
        <f t="shared" ref="E37:O37" si="15">E33*E43</f>
        <v>0</v>
      </c>
      <c r="F37" s="182">
        <f t="shared" si="15"/>
        <v>0</v>
      </c>
      <c r="G37" s="182">
        <f t="shared" si="15"/>
        <v>0</v>
      </c>
      <c r="H37" s="182">
        <f t="shared" si="15"/>
        <v>0</v>
      </c>
      <c r="I37" s="182">
        <f t="shared" si="15"/>
        <v>0</v>
      </c>
      <c r="J37" s="182">
        <f t="shared" si="15"/>
        <v>0</v>
      </c>
      <c r="K37" s="182">
        <f t="shared" si="15"/>
        <v>0</v>
      </c>
      <c r="L37" s="182">
        <f t="shared" si="15"/>
        <v>0</v>
      </c>
      <c r="M37" s="182">
        <f t="shared" si="15"/>
        <v>0</v>
      </c>
      <c r="N37" s="182">
        <f t="shared" si="15"/>
        <v>0</v>
      </c>
      <c r="O37" s="182">
        <f t="shared" si="15"/>
        <v>0</v>
      </c>
    </row>
    <row r="38" spans="1:16" s="171" customFormat="1" ht="12.75">
      <c r="A38" s="168"/>
      <c r="B38" s="181" t="s">
        <v>2002</v>
      </c>
      <c r="C38" s="125"/>
      <c r="D38" s="182">
        <f>D34*$D$5</f>
        <v>70439930.894621968</v>
      </c>
      <c r="E38" s="182">
        <f t="shared" ref="E38:O38" si="16">E34*$D$5</f>
        <v>61156070.215270348</v>
      </c>
      <c r="F38" s="182">
        <f t="shared" si="16"/>
        <v>71519853.425059572</v>
      </c>
      <c r="G38" s="182">
        <f t="shared" si="16"/>
        <v>56312191.547439843</v>
      </c>
      <c r="H38" s="182">
        <f t="shared" si="16"/>
        <v>99483577.253331333</v>
      </c>
      <c r="I38" s="182">
        <f t="shared" si="16"/>
        <v>58935687.213693112</v>
      </c>
      <c r="J38" s="182">
        <f t="shared" si="16"/>
        <v>61989400.049091652</v>
      </c>
      <c r="K38" s="182">
        <f t="shared" si="16"/>
        <v>42769604.983853005</v>
      </c>
      <c r="L38" s="182">
        <f t="shared" si="16"/>
        <v>29225221.98974359</v>
      </c>
      <c r="M38" s="182">
        <f t="shared" si="16"/>
        <v>41497172.092678599</v>
      </c>
      <c r="N38" s="182">
        <f t="shared" si="16"/>
        <v>28086049.624907341</v>
      </c>
      <c r="O38" s="182">
        <f t="shared" si="16"/>
        <v>46404033.533650622</v>
      </c>
    </row>
    <row r="39" spans="1:16" s="171" customFormat="1" ht="12.75">
      <c r="A39" s="168"/>
      <c r="B39" s="181" t="s">
        <v>2007</v>
      </c>
      <c r="C39" s="125"/>
      <c r="D39" s="182">
        <f>D35*$D$6</f>
        <v>17847038.432455208</v>
      </c>
      <c r="E39" s="182">
        <f t="shared" ref="E39:O39" si="17">E35*$D$6</f>
        <v>16691199.512944216</v>
      </c>
      <c r="F39" s="182">
        <f t="shared" si="17"/>
        <v>17145311.304986507</v>
      </c>
      <c r="G39" s="182">
        <f t="shared" si="17"/>
        <v>12297525.216113416</v>
      </c>
      <c r="H39" s="182">
        <f t="shared" si="17"/>
        <v>16184022.112495553</v>
      </c>
      <c r="I39" s="182">
        <f t="shared" si="17"/>
        <v>9849671.0511071086</v>
      </c>
      <c r="J39" s="182">
        <f t="shared" si="17"/>
        <v>15758410.173597094</v>
      </c>
      <c r="K39" s="182">
        <f t="shared" si="17"/>
        <v>8226539.5612081299</v>
      </c>
      <c r="L39" s="182">
        <f t="shared" si="17"/>
        <v>4864125.8741258737</v>
      </c>
      <c r="M39" s="182">
        <f t="shared" si="17"/>
        <v>6884466.7216710271</v>
      </c>
      <c r="N39" s="182">
        <f t="shared" si="17"/>
        <v>5995342.2288114661</v>
      </c>
      <c r="O39" s="182">
        <f t="shared" si="17"/>
        <v>8342945.1537814457</v>
      </c>
    </row>
    <row r="40" spans="1:16" s="171" customFormat="1" ht="12.75">
      <c r="A40" s="183"/>
      <c r="B40" s="181" t="s">
        <v>2019</v>
      </c>
      <c r="C40" s="125"/>
      <c r="D40" s="184">
        <f>D36*D46</f>
        <v>240000</v>
      </c>
      <c r="E40" s="184">
        <f t="shared" ref="E40:O40" si="18">E36*E46</f>
        <v>240000</v>
      </c>
      <c r="F40" s="184">
        <f t="shared" si="18"/>
        <v>240000</v>
      </c>
      <c r="G40" s="184">
        <f t="shared" si="18"/>
        <v>240000</v>
      </c>
      <c r="H40" s="184">
        <f t="shared" si="18"/>
        <v>240000</v>
      </c>
      <c r="I40" s="184">
        <f t="shared" si="18"/>
        <v>240000</v>
      </c>
      <c r="J40" s="184">
        <f t="shared" si="18"/>
        <v>240000</v>
      </c>
      <c r="K40" s="184">
        <f t="shared" si="18"/>
        <v>240000</v>
      </c>
      <c r="L40" s="184">
        <f t="shared" si="18"/>
        <v>240000</v>
      </c>
      <c r="M40" s="184">
        <f t="shared" si="18"/>
        <v>240000</v>
      </c>
      <c r="N40" s="184">
        <f t="shared" si="18"/>
        <v>240000</v>
      </c>
      <c r="O40" s="184">
        <f t="shared" si="18"/>
        <v>240000</v>
      </c>
    </row>
    <row r="41" spans="1:16" s="171" customFormat="1" ht="12.75">
      <c r="A41" s="185"/>
      <c r="B41" s="496" t="s">
        <v>1683</v>
      </c>
      <c r="C41" s="125"/>
      <c r="D41" s="500">
        <f>SUM(D33:D36)*5%</f>
        <v>19427560.129779667</v>
      </c>
      <c r="E41" s="500">
        <f t="shared" ref="E41:O41" si="19">SUM(E33:E36)*5%</f>
        <v>17160760.072093111</v>
      </c>
      <c r="F41" s="500">
        <f t="shared" si="19"/>
        <v>19490557.589995239</v>
      </c>
      <c r="G41" s="500">
        <f t="shared" si="19"/>
        <v>15068304.24060433</v>
      </c>
      <c r="H41" s="500">
        <f t="shared" si="19"/>
        <v>25252074.718427077</v>
      </c>
      <c r="I41" s="500">
        <f t="shared" si="19"/>
        <v>15042996.883771373</v>
      </c>
      <c r="J41" s="500">
        <f t="shared" si="19"/>
        <v>17115461.309325796</v>
      </c>
      <c r="K41" s="500">
        <f t="shared" si="19"/>
        <v>11189284.848372737</v>
      </c>
      <c r="L41" s="500">
        <f t="shared" si="19"/>
        <v>7479937.7790209791</v>
      </c>
      <c r="M41" s="500">
        <f t="shared" si="19"/>
        <v>10594523.175917888</v>
      </c>
      <c r="N41" s="500">
        <f t="shared" si="19"/>
        <v>7507321.340252039</v>
      </c>
      <c r="O41" s="500">
        <f t="shared" si="19"/>
        <v>11996028.30840411</v>
      </c>
    </row>
    <row r="42" spans="1:16">
      <c r="A42" s="124"/>
      <c r="B42" s="124" t="s">
        <v>2348</v>
      </c>
      <c r="C42" s="149"/>
      <c r="D42" s="188"/>
      <c r="E42" s="188"/>
      <c r="F42" s="188"/>
      <c r="G42" s="188"/>
      <c r="H42" s="188"/>
      <c r="I42" s="188"/>
      <c r="J42" s="188"/>
      <c r="K42" s="188"/>
      <c r="L42" s="188"/>
      <c r="M42" s="188"/>
      <c r="N42" s="188"/>
      <c r="O42" s="188"/>
    </row>
    <row r="43" spans="1:16">
      <c r="A43" s="124"/>
      <c r="B43" s="124"/>
      <c r="C43" s="124" t="s">
        <v>2349</v>
      </c>
      <c r="D43" s="145"/>
      <c r="E43" s="145"/>
      <c r="F43" s="145"/>
      <c r="G43" s="145"/>
      <c r="H43" s="145"/>
      <c r="I43" s="145"/>
      <c r="J43" s="145"/>
      <c r="K43" s="145"/>
      <c r="L43" s="145"/>
      <c r="M43" s="145"/>
      <c r="N43" s="145"/>
      <c r="O43" s="145"/>
      <c r="P43" s="191">
        <f>SUM(D43:O43)/12</f>
        <v>0</v>
      </c>
    </row>
    <row r="44" spans="1:16">
      <c r="A44" s="152"/>
      <c r="C44" s="155" t="s">
        <v>2350</v>
      </c>
      <c r="D44" s="192">
        <f>D38/D34</f>
        <v>0.23333333333333339</v>
      </c>
      <c r="E44" s="192">
        <f>E38/E34</f>
        <v>0.23333333333333336</v>
      </c>
      <c r="F44" s="192">
        <f t="shared" ref="F44:O44" si="20">F38/F34</f>
        <v>0.23333333333333336</v>
      </c>
      <c r="G44" s="192">
        <f t="shared" si="20"/>
        <v>0.23333333333333336</v>
      </c>
      <c r="H44" s="192">
        <f t="shared" si="20"/>
        <v>0.23333333333333334</v>
      </c>
      <c r="I44" s="192">
        <f t="shared" si="20"/>
        <v>0.23333333333333336</v>
      </c>
      <c r="J44" s="192">
        <f t="shared" si="20"/>
        <v>0.23333333333333336</v>
      </c>
      <c r="K44" s="192">
        <f t="shared" si="20"/>
        <v>0.23333333333333334</v>
      </c>
      <c r="L44" s="192">
        <f t="shared" si="20"/>
        <v>0.23333333333333336</v>
      </c>
      <c r="M44" s="192">
        <f t="shared" si="20"/>
        <v>0.23333333333333336</v>
      </c>
      <c r="N44" s="192">
        <f t="shared" si="20"/>
        <v>0.23333333333333336</v>
      </c>
      <c r="O44" s="192">
        <f t="shared" si="20"/>
        <v>0.23333333333333334</v>
      </c>
      <c r="P44" s="191">
        <f>SUM(D44:O44)/12</f>
        <v>0.23333333333333339</v>
      </c>
    </row>
    <row r="45" spans="1:16">
      <c r="A45" s="152"/>
      <c r="C45" s="155" t="s">
        <v>2351</v>
      </c>
      <c r="D45" s="192">
        <f>D39/D35</f>
        <v>0.20833333333333337</v>
      </c>
      <c r="E45" s="192">
        <f t="shared" ref="E45:O45" si="21">E39/E35</f>
        <v>0.20833333333333334</v>
      </c>
      <c r="F45" s="192">
        <f t="shared" si="21"/>
        <v>0.20833333333333334</v>
      </c>
      <c r="G45" s="192">
        <f t="shared" si="21"/>
        <v>0.20833333333333334</v>
      </c>
      <c r="H45" s="192">
        <f t="shared" si="21"/>
        <v>0.20833333333333334</v>
      </c>
      <c r="I45" s="192">
        <f t="shared" si="21"/>
        <v>0.20833333333333334</v>
      </c>
      <c r="J45" s="192">
        <f t="shared" si="21"/>
        <v>0.20833333333333334</v>
      </c>
      <c r="K45" s="192">
        <f t="shared" si="21"/>
        <v>0.20833333333333334</v>
      </c>
      <c r="L45" s="192">
        <f t="shared" si="21"/>
        <v>0.20833333333333334</v>
      </c>
      <c r="M45" s="192">
        <f t="shared" si="21"/>
        <v>0.20833333333333334</v>
      </c>
      <c r="N45" s="192">
        <f t="shared" si="21"/>
        <v>0.20833333333333334</v>
      </c>
      <c r="O45" s="192">
        <f t="shared" si="21"/>
        <v>0.20833333333333334</v>
      </c>
      <c r="P45" s="191">
        <f>SUM(D45:O45)/12</f>
        <v>0.20833333333333334</v>
      </c>
    </row>
    <row r="46" spans="1:16">
      <c r="A46" s="175"/>
      <c r="C46" s="155" t="s">
        <v>2352</v>
      </c>
      <c r="D46" s="145">
        <v>0.24</v>
      </c>
      <c r="E46" s="145">
        <v>0.24</v>
      </c>
      <c r="F46" s="145">
        <v>0.24</v>
      </c>
      <c r="G46" s="145">
        <v>0.24</v>
      </c>
      <c r="H46" s="145">
        <v>0.24</v>
      </c>
      <c r="I46" s="145">
        <v>0.24</v>
      </c>
      <c r="J46" s="145">
        <v>0.24</v>
      </c>
      <c r="K46" s="145">
        <v>0.24</v>
      </c>
      <c r="L46" s="145">
        <v>0.24</v>
      </c>
      <c r="M46" s="145">
        <v>0.24</v>
      </c>
      <c r="N46" s="145">
        <v>0.24</v>
      </c>
      <c r="O46" s="145">
        <v>0.24</v>
      </c>
    </row>
    <row r="47" spans="1:16">
      <c r="A47" s="193" t="s">
        <v>2377</v>
      </c>
      <c r="B47" s="194"/>
      <c r="C47" s="195"/>
      <c r="D47" s="196">
        <f t="shared" ref="D47:O47" si="22">SUM(D33:D36)-SUM(D37:D40)</f>
        <v>300024233.26851618</v>
      </c>
      <c r="E47" s="196">
        <f t="shared" si="22"/>
        <v>265127931.71364766</v>
      </c>
      <c r="F47" s="196">
        <f t="shared" si="22"/>
        <v>300905987.06985867</v>
      </c>
      <c r="G47" s="196">
        <f t="shared" si="22"/>
        <v>232516368.04853332</v>
      </c>
      <c r="H47" s="196">
        <f t="shared" si="22"/>
        <v>389133895.00271457</v>
      </c>
      <c r="I47" s="196">
        <f t="shared" si="22"/>
        <v>231834579.41062722</v>
      </c>
      <c r="J47" s="196">
        <f t="shared" si="22"/>
        <v>264321415.96382719</v>
      </c>
      <c r="K47" s="196">
        <f t="shared" si="22"/>
        <v>172549552.42239359</v>
      </c>
      <c r="L47" s="196">
        <f t="shared" si="22"/>
        <v>115269407.71655011</v>
      </c>
      <c r="M47" s="196">
        <f t="shared" si="22"/>
        <v>163268824.70400813</v>
      </c>
      <c r="N47" s="196">
        <f t="shared" si="22"/>
        <v>115825034.95132196</v>
      </c>
      <c r="O47" s="196">
        <f t="shared" si="22"/>
        <v>184933587.48065013</v>
      </c>
      <c r="P47" s="197"/>
    </row>
    <row r="51" spans="1:17" s="136" customFormat="1" ht="19.5">
      <c r="A51" s="626">
        <v>2013</v>
      </c>
      <c r="B51" s="626"/>
      <c r="C51" s="626"/>
      <c r="D51" s="222" t="s">
        <v>2319</v>
      </c>
      <c r="E51" s="222" t="s">
        <v>2320</v>
      </c>
      <c r="F51" s="222" t="s">
        <v>2321</v>
      </c>
      <c r="G51" s="222" t="s">
        <v>2322</v>
      </c>
      <c r="H51" s="222" t="s">
        <v>2323</v>
      </c>
      <c r="I51" s="222" t="s">
        <v>2324</v>
      </c>
      <c r="J51" s="222" t="s">
        <v>2325</v>
      </c>
      <c r="K51" s="222" t="s">
        <v>2326</v>
      </c>
      <c r="L51" s="222" t="s">
        <v>2327</v>
      </c>
      <c r="M51" s="222" t="s">
        <v>2328</v>
      </c>
      <c r="N51" s="222" t="s">
        <v>2329</v>
      </c>
      <c r="O51" s="222" t="s">
        <v>2330</v>
      </c>
      <c r="P51" s="236" t="s">
        <v>2353</v>
      </c>
    </row>
    <row r="52" spans="1:17" s="136" customFormat="1">
      <c r="A52" s="625" t="s">
        <v>2331</v>
      </c>
      <c r="B52" s="625"/>
      <c r="C52" s="625"/>
      <c r="D52" s="134">
        <v>2604</v>
      </c>
      <c r="E52" s="134">
        <v>2337.6</v>
      </c>
      <c r="F52" s="134">
        <v>2586</v>
      </c>
      <c r="G52" s="134">
        <v>2515.1999999999998</v>
      </c>
      <c r="H52" s="134">
        <v>2599.1999999999998</v>
      </c>
      <c r="I52" s="134">
        <v>2506.1999999999998</v>
      </c>
      <c r="J52" s="134">
        <v>2593.1999999999998</v>
      </c>
      <c r="K52" s="134">
        <v>2604</v>
      </c>
      <c r="L52" s="134">
        <v>2520</v>
      </c>
      <c r="M52" s="134">
        <v>2604</v>
      </c>
      <c r="N52" s="134">
        <v>2520</v>
      </c>
      <c r="O52" s="134">
        <v>2604</v>
      </c>
      <c r="P52" s="237">
        <f>SUM(D52:O52)/12</f>
        <v>2549.4500000000003</v>
      </c>
    </row>
    <row r="53" spans="1:17" s="136" customFormat="1">
      <c r="A53" s="625" t="s">
        <v>2332</v>
      </c>
      <c r="B53" s="625"/>
      <c r="C53" s="625"/>
      <c r="D53" s="134">
        <v>1500</v>
      </c>
      <c r="E53" s="134">
        <v>1264</v>
      </c>
      <c r="F53" s="134">
        <v>1664</v>
      </c>
      <c r="G53" s="134">
        <v>1482</v>
      </c>
      <c r="H53" s="134">
        <v>1133</v>
      </c>
      <c r="I53" s="134">
        <v>1460</v>
      </c>
      <c r="J53" s="134">
        <v>1892</v>
      </c>
      <c r="K53" s="134">
        <v>2079</v>
      </c>
      <c r="L53" s="134">
        <v>1257</v>
      </c>
      <c r="M53" s="134">
        <v>1582</v>
      </c>
      <c r="N53" s="134">
        <v>1291</v>
      </c>
      <c r="O53" s="134">
        <v>1406</v>
      </c>
      <c r="P53" s="237">
        <f>SUM(D53:O53)/12</f>
        <v>1500.8333333333333</v>
      </c>
      <c r="Q53" s="138"/>
    </row>
    <row r="54" spans="1:17" s="136" customFormat="1">
      <c r="A54" s="625" t="s">
        <v>2333</v>
      </c>
      <c r="B54" s="625"/>
      <c r="C54" s="625"/>
      <c r="D54" s="134">
        <v>3758</v>
      </c>
      <c r="E54" s="134">
        <v>3222</v>
      </c>
      <c r="F54" s="134">
        <v>4198</v>
      </c>
      <c r="G54" s="134">
        <v>3374</v>
      </c>
      <c r="H54" s="134">
        <v>2811</v>
      </c>
      <c r="I54" s="134">
        <v>3884</v>
      </c>
      <c r="J54" s="134">
        <v>4954</v>
      </c>
      <c r="K54" s="134">
        <v>5304</v>
      </c>
      <c r="L54" s="134">
        <v>2844</v>
      </c>
      <c r="M54" s="134">
        <v>3706</v>
      </c>
      <c r="N54" s="134">
        <v>2739</v>
      </c>
      <c r="O54" s="134">
        <v>3180</v>
      </c>
      <c r="P54" s="237">
        <f>SUM(D54:O54)/12</f>
        <v>3664.5</v>
      </c>
      <c r="Q54" s="138"/>
    </row>
    <row r="55" spans="1:17" s="136" customFormat="1">
      <c r="A55" s="625" t="s">
        <v>2334</v>
      </c>
      <c r="B55" s="625"/>
      <c r="C55" s="625"/>
      <c r="D55" s="147">
        <f>D53/D52</f>
        <v>0.57603686635944695</v>
      </c>
      <c r="E55" s="147">
        <f t="shared" ref="E55:O55" si="23">E53/E52</f>
        <v>0.54072553045859006</v>
      </c>
      <c r="F55" s="147">
        <f t="shared" si="23"/>
        <v>0.64346481051817483</v>
      </c>
      <c r="G55" s="147">
        <f t="shared" si="23"/>
        <v>0.58921755725190839</v>
      </c>
      <c r="H55" s="147">
        <f t="shared" si="23"/>
        <v>0.43590335487842419</v>
      </c>
      <c r="I55" s="147">
        <f t="shared" si="23"/>
        <v>0.58255526294788929</v>
      </c>
      <c r="J55" s="147">
        <f t="shared" si="23"/>
        <v>0.72960049359864265</v>
      </c>
      <c r="K55" s="147">
        <f t="shared" si="23"/>
        <v>0.79838709677419351</v>
      </c>
      <c r="L55" s="147">
        <f t="shared" si="23"/>
        <v>0.49880952380952381</v>
      </c>
      <c r="M55" s="147">
        <f t="shared" si="23"/>
        <v>0.60752688172043012</v>
      </c>
      <c r="N55" s="147">
        <f t="shared" si="23"/>
        <v>0.51230158730158726</v>
      </c>
      <c r="O55" s="147">
        <f t="shared" si="23"/>
        <v>0.53993855606758834</v>
      </c>
      <c r="P55" s="238">
        <f>SUM(D55:O55)/12</f>
        <v>0.58787229347386671</v>
      </c>
      <c r="Q55" s="138"/>
    </row>
    <row r="56" spans="1:17" s="136" customFormat="1">
      <c r="A56" s="240"/>
      <c r="B56" s="240"/>
      <c r="C56" s="240"/>
      <c r="D56" s="147"/>
      <c r="E56" s="147"/>
      <c r="F56" s="147"/>
      <c r="G56" s="147"/>
      <c r="H56" s="147"/>
      <c r="I56" s="147"/>
      <c r="J56" s="147"/>
      <c r="K56" s="147"/>
      <c r="L56" s="147"/>
      <c r="M56" s="147"/>
      <c r="N56" s="147"/>
      <c r="O56" s="147"/>
      <c r="P56" s="238"/>
      <c r="Q56" s="138"/>
    </row>
    <row r="57" spans="1:17" s="136" customFormat="1">
      <c r="A57" s="241" t="s">
        <v>2378</v>
      </c>
      <c r="B57" s="240"/>
      <c r="C57" s="240"/>
      <c r="D57" s="147"/>
      <c r="E57" s="147"/>
      <c r="F57" s="147"/>
      <c r="G57" s="147"/>
      <c r="H57" s="147"/>
      <c r="I57" s="147"/>
      <c r="J57" s="147"/>
      <c r="K57" s="147"/>
      <c r="L57" s="147"/>
      <c r="M57" s="147"/>
      <c r="N57" s="147"/>
      <c r="O57" s="147"/>
      <c r="P57" s="238"/>
      <c r="Q57" s="138"/>
    </row>
    <row r="58" spans="1:17" s="136" customFormat="1">
      <c r="A58" s="226"/>
      <c r="B58" s="226" t="s">
        <v>2335</v>
      </c>
      <c r="C58" s="226"/>
      <c r="D58" s="224">
        <f t="shared" ref="D58:O58" si="24">+D63/D54</f>
        <v>1.5522441014724144E-3</v>
      </c>
      <c r="E58" s="224">
        <f t="shared" si="24"/>
        <v>1.8259879991723569E-3</v>
      </c>
      <c r="F58" s="224">
        <f t="shared" si="24"/>
        <v>1.6277592504367157E-3</v>
      </c>
      <c r="G58" s="224">
        <f t="shared" si="24"/>
        <v>1.7486662714878483E-3</v>
      </c>
      <c r="H58" s="224">
        <f t="shared" si="24"/>
        <v>2.2234080398434719E-3</v>
      </c>
      <c r="I58" s="224">
        <f t="shared" si="24"/>
        <v>1.2229660144181256E-3</v>
      </c>
      <c r="J58" s="224">
        <f t="shared" si="24"/>
        <v>0</v>
      </c>
      <c r="K58" s="224">
        <f t="shared" si="24"/>
        <v>0</v>
      </c>
      <c r="L58" s="224">
        <f t="shared" si="24"/>
        <v>0</v>
      </c>
      <c r="M58" s="224">
        <f t="shared" si="24"/>
        <v>0</v>
      </c>
      <c r="N58" s="224">
        <f t="shared" si="24"/>
        <v>0</v>
      </c>
      <c r="O58" s="224">
        <f t="shared" si="24"/>
        <v>0</v>
      </c>
      <c r="P58" s="238">
        <f>SUM(D58:O58)/12</f>
        <v>8.5008597306924442E-4</v>
      </c>
    </row>
    <row r="59" spans="1:17" s="136" customFormat="1">
      <c r="A59" s="226"/>
      <c r="B59" s="226" t="s">
        <v>2337</v>
      </c>
      <c r="C59" s="226"/>
      <c r="D59" s="242">
        <f t="shared" ref="D59:O59" si="25">+D64/D54</f>
        <v>4.8962213943587012E-2</v>
      </c>
      <c r="E59" s="242">
        <f t="shared" si="25"/>
        <v>3.8175046554934824E-2</v>
      </c>
      <c r="F59" s="242">
        <f t="shared" si="25"/>
        <v>4.7403525488327776E-2</v>
      </c>
      <c r="G59" s="242">
        <f t="shared" si="25"/>
        <v>6.8168346176644926E-2</v>
      </c>
      <c r="H59" s="242">
        <f t="shared" si="25"/>
        <v>0.14941302027748132</v>
      </c>
      <c r="I59" s="242">
        <f t="shared" si="25"/>
        <v>7.6210092687950565E-2</v>
      </c>
      <c r="J59" s="242">
        <f t="shared" si="25"/>
        <v>4.2389987888574891E-2</v>
      </c>
      <c r="K59" s="242">
        <f t="shared" si="25"/>
        <v>5.1847662141779792E-2</v>
      </c>
      <c r="L59" s="242">
        <f t="shared" si="25"/>
        <v>5.0281293952180027E-2</v>
      </c>
      <c r="M59" s="242">
        <f t="shared" si="25"/>
        <v>5.2617377226119803E-2</v>
      </c>
      <c r="N59" s="242">
        <f t="shared" si="25"/>
        <v>3.4684191310697332E-2</v>
      </c>
      <c r="O59" s="242">
        <f t="shared" si="25"/>
        <v>7.9559748427672952E-2</v>
      </c>
      <c r="P59" s="238">
        <f>SUM(D59:O59)/12</f>
        <v>6.1642708839662608E-2</v>
      </c>
    </row>
    <row r="60" spans="1:17" s="136" customFormat="1">
      <c r="A60" s="226"/>
      <c r="B60" s="226" t="s">
        <v>2339</v>
      </c>
      <c r="C60" s="226"/>
      <c r="D60" s="224">
        <f t="shared" ref="D60:O60" si="26">+D65/D54</f>
        <v>9.3134646088344861E-2</v>
      </c>
      <c r="E60" s="224">
        <f>+E65/E54</f>
        <v>0.1095592799503414</v>
      </c>
      <c r="F60" s="224">
        <f t="shared" si="26"/>
        <v>9.7665555026202958E-2</v>
      </c>
      <c r="G60" s="224">
        <f t="shared" si="26"/>
        <v>0.1049199762892709</v>
      </c>
      <c r="H60" s="224">
        <f t="shared" si="26"/>
        <v>0.13340448239060831</v>
      </c>
      <c r="I60" s="224">
        <f t="shared" si="26"/>
        <v>7.3377960865087535E-2</v>
      </c>
      <c r="J60" s="224">
        <f t="shared" si="26"/>
        <v>9.7496972143722244E-2</v>
      </c>
      <c r="K60" s="224">
        <f t="shared" si="26"/>
        <v>6.0520361990950226E-2</v>
      </c>
      <c r="L60" s="224">
        <f t="shared" si="26"/>
        <v>9.6694796061884664E-2</v>
      </c>
      <c r="M60" s="224">
        <f t="shared" si="26"/>
        <v>9.6600107933081492E-2</v>
      </c>
      <c r="N60" s="224">
        <f t="shared" si="26"/>
        <v>7.7765607886089813E-2</v>
      </c>
      <c r="O60" s="224">
        <f t="shared" si="26"/>
        <v>0.10786163522012579</v>
      </c>
      <c r="P60" s="238">
        <f>SUM(D60:O60)/12</f>
        <v>9.5750115153809198E-2</v>
      </c>
    </row>
    <row r="61" spans="1:17" s="136" customFormat="1">
      <c r="A61" s="226"/>
      <c r="B61" s="226"/>
      <c r="C61" s="226"/>
      <c r="D61" s="224"/>
      <c r="E61" s="224"/>
      <c r="F61" s="224"/>
      <c r="G61" s="224"/>
      <c r="H61" s="224"/>
      <c r="I61" s="224"/>
      <c r="J61" s="224"/>
      <c r="K61" s="224"/>
      <c r="L61" s="224"/>
      <c r="M61" s="224"/>
      <c r="N61" s="224"/>
      <c r="O61" s="224"/>
      <c r="P61" s="225"/>
    </row>
    <row r="62" spans="1:17" s="136" customFormat="1">
      <c r="A62" s="227" t="s">
        <v>2340</v>
      </c>
      <c r="B62" s="226"/>
      <c r="C62" s="227"/>
      <c r="D62" s="227"/>
      <c r="E62" s="227"/>
      <c r="F62" s="227"/>
      <c r="G62" s="227"/>
      <c r="H62" s="227"/>
      <c r="I62" s="227"/>
      <c r="J62" s="227"/>
      <c r="K62" s="227"/>
      <c r="L62" s="227"/>
      <c r="M62" s="227"/>
      <c r="N62" s="227"/>
      <c r="O62" s="227"/>
      <c r="P62" s="138">
        <f>SUM(D62:O62)/12</f>
        <v>0</v>
      </c>
    </row>
    <row r="63" spans="1:17" s="136" customFormat="1">
      <c r="A63" s="226"/>
      <c r="B63" s="227"/>
      <c r="C63" s="227" t="s">
        <v>2341</v>
      </c>
      <c r="D63" s="243">
        <f>D65/30/2</f>
        <v>5.833333333333333</v>
      </c>
      <c r="E63" s="243">
        <f>E65/30/2</f>
        <v>5.8833333333333337</v>
      </c>
      <c r="F63" s="243">
        <f t="shared" ref="F63:I63" si="27">F65/30/2</f>
        <v>6.833333333333333</v>
      </c>
      <c r="G63" s="243">
        <f t="shared" si="27"/>
        <v>5.9</v>
      </c>
      <c r="H63" s="243">
        <f t="shared" si="27"/>
        <v>6.25</v>
      </c>
      <c r="I63" s="243">
        <f t="shared" si="27"/>
        <v>4.75</v>
      </c>
      <c r="J63" s="243"/>
      <c r="K63" s="243"/>
      <c r="L63" s="243"/>
      <c r="M63" s="243"/>
      <c r="N63" s="243"/>
      <c r="O63" s="243"/>
      <c r="P63" s="138"/>
    </row>
    <row r="64" spans="1:17" s="136" customFormat="1" ht="12.75">
      <c r="A64" s="226"/>
      <c r="B64" s="227"/>
      <c r="C64" s="227" t="s">
        <v>2342</v>
      </c>
      <c r="D64" s="213">
        <v>184</v>
      </c>
      <c r="E64" s="213">
        <v>123</v>
      </c>
      <c r="F64" s="213">
        <v>199</v>
      </c>
      <c r="G64" s="213">
        <v>230</v>
      </c>
      <c r="H64" s="213">
        <v>420</v>
      </c>
      <c r="I64" s="213">
        <v>296</v>
      </c>
      <c r="J64" s="213">
        <v>210</v>
      </c>
      <c r="K64" s="215">
        <v>275</v>
      </c>
      <c r="L64" s="216">
        <v>143</v>
      </c>
      <c r="M64" s="213">
        <v>195</v>
      </c>
      <c r="N64" s="246">
        <v>95</v>
      </c>
      <c r="O64" s="246">
        <v>253</v>
      </c>
      <c r="P64" s="138"/>
    </row>
    <row r="65" spans="1:16" s="136" customFormat="1" ht="12.75">
      <c r="A65" s="226"/>
      <c r="B65" s="227"/>
      <c r="C65" s="227" t="s">
        <v>2343</v>
      </c>
      <c r="D65" s="213">
        <v>350</v>
      </c>
      <c r="E65" s="213">
        <v>353</v>
      </c>
      <c r="F65" s="213">
        <v>410</v>
      </c>
      <c r="G65" s="213">
        <v>354</v>
      </c>
      <c r="H65" s="213">
        <v>375</v>
      </c>
      <c r="I65" s="213">
        <v>285</v>
      </c>
      <c r="J65" s="213">
        <v>483</v>
      </c>
      <c r="K65" s="215">
        <v>321</v>
      </c>
      <c r="L65" s="215">
        <v>275</v>
      </c>
      <c r="M65" s="215">
        <v>358</v>
      </c>
      <c r="N65" s="246">
        <v>213</v>
      </c>
      <c r="O65" s="246">
        <v>343</v>
      </c>
      <c r="P65" s="138"/>
    </row>
    <row r="66" spans="1:16" s="229" customFormat="1" ht="12.75">
      <c r="A66" s="223" t="s">
        <v>2344</v>
      </c>
      <c r="B66" s="223"/>
      <c r="C66" s="227" t="s">
        <v>2345</v>
      </c>
      <c r="D66" s="247"/>
      <c r="E66" s="247"/>
      <c r="F66" s="247"/>
      <c r="G66" s="247"/>
      <c r="H66" s="247"/>
      <c r="I66" s="247"/>
      <c r="J66" s="247"/>
      <c r="K66" s="247"/>
      <c r="L66" s="247"/>
      <c r="M66" s="248"/>
      <c r="N66" s="248"/>
      <c r="O66" s="248"/>
      <c r="P66" s="230">
        <f>SUM(D66:O66)/12</f>
        <v>0</v>
      </c>
    </row>
    <row r="67" spans="1:16" s="136" customFormat="1" ht="12.75">
      <c r="A67" s="227"/>
      <c r="B67" s="226"/>
      <c r="C67" s="227" t="s">
        <v>2341</v>
      </c>
      <c r="D67" s="211">
        <v>1839000</v>
      </c>
      <c r="E67" s="205">
        <v>2337000</v>
      </c>
      <c r="F67" s="205">
        <v>4057000</v>
      </c>
      <c r="G67" s="205">
        <v>2248584</v>
      </c>
      <c r="H67" s="205">
        <v>1412000</v>
      </c>
      <c r="I67" s="205">
        <v>1933584</v>
      </c>
      <c r="J67" s="205">
        <v>806056</v>
      </c>
      <c r="K67" s="205">
        <v>3192000</v>
      </c>
      <c r="L67" s="247"/>
      <c r="M67" s="134">
        <v>1424000</v>
      </c>
      <c r="N67" s="134">
        <v>2015000</v>
      </c>
      <c r="O67" s="205">
        <v>1933584</v>
      </c>
      <c r="P67" s="231">
        <f t="shared" ref="P67:P91" si="28">SUM(D67:O67)/12</f>
        <v>1933150.6666666667</v>
      </c>
    </row>
    <row r="68" spans="1:16" s="136" customFormat="1" ht="12.75">
      <c r="A68" s="226"/>
      <c r="B68" s="227"/>
      <c r="C68" s="227" t="s">
        <v>2342</v>
      </c>
      <c r="D68" s="211">
        <v>53221684</v>
      </c>
      <c r="E68" s="205">
        <v>31839627</v>
      </c>
      <c r="F68" s="205">
        <v>56862000</v>
      </c>
      <c r="G68" s="205">
        <v>66584241</v>
      </c>
      <c r="H68" s="205">
        <v>124746305</v>
      </c>
      <c r="I68" s="205">
        <v>77851864</v>
      </c>
      <c r="J68" s="205">
        <v>52234003</v>
      </c>
      <c r="K68" s="205">
        <v>66133459</v>
      </c>
      <c r="L68" s="205">
        <v>33641500</v>
      </c>
      <c r="M68" s="134">
        <v>49632892</v>
      </c>
      <c r="N68" s="134">
        <v>24152528</v>
      </c>
      <c r="O68" s="205">
        <v>77851864</v>
      </c>
      <c r="P68" s="231">
        <f t="shared" si="28"/>
        <v>59562663.916666664</v>
      </c>
    </row>
    <row r="69" spans="1:16" s="136" customFormat="1" ht="12.75">
      <c r="A69" s="226"/>
      <c r="B69" s="227"/>
      <c r="C69" s="227" t="s">
        <v>2343</v>
      </c>
      <c r="D69" s="211">
        <v>137207123</v>
      </c>
      <c r="E69" s="205">
        <v>121087267</v>
      </c>
      <c r="F69" s="205">
        <v>162349900</v>
      </c>
      <c r="G69" s="205">
        <v>115300334</v>
      </c>
      <c r="H69" s="205">
        <v>124739064</v>
      </c>
      <c r="I69" s="205">
        <v>104677086</v>
      </c>
      <c r="J69" s="205">
        <v>162719744</v>
      </c>
      <c r="K69" s="205">
        <v>105072745</v>
      </c>
      <c r="L69" s="205">
        <v>93248308</v>
      </c>
      <c r="M69" s="134">
        <v>116353694</v>
      </c>
      <c r="N69" s="134">
        <v>67411000</v>
      </c>
      <c r="O69" s="205">
        <v>104677086</v>
      </c>
      <c r="P69" s="231">
        <f t="shared" si="28"/>
        <v>117903612.58333333</v>
      </c>
    </row>
    <row r="70" spans="1:16" s="136" customFormat="1" ht="12.75">
      <c r="A70" s="223" t="s">
        <v>2346</v>
      </c>
      <c r="B70" s="227"/>
      <c r="C70" s="227" t="s">
        <v>2341</v>
      </c>
      <c r="D70" s="211">
        <v>6124000</v>
      </c>
      <c r="E70" s="205">
        <v>400000</v>
      </c>
      <c r="F70" s="205">
        <v>360000</v>
      </c>
      <c r="G70" s="205">
        <v>126000</v>
      </c>
      <c r="H70" s="205">
        <v>1264500</v>
      </c>
      <c r="I70" s="205">
        <v>288000</v>
      </c>
      <c r="J70" s="205">
        <v>1898000</v>
      </c>
      <c r="K70" s="205">
        <v>60000</v>
      </c>
      <c r="L70" s="205">
        <v>420000</v>
      </c>
      <c r="M70" s="134">
        <v>648000</v>
      </c>
      <c r="N70" s="134">
        <v>1050000</v>
      </c>
      <c r="O70" s="205">
        <v>288000</v>
      </c>
      <c r="P70" s="231">
        <f t="shared" si="28"/>
        <v>1077208.3333333333</v>
      </c>
    </row>
    <row r="71" spans="1:16" s="136" customFormat="1" ht="12.75">
      <c r="A71" s="226"/>
      <c r="B71" s="227"/>
      <c r="C71" s="227" t="s">
        <v>2342</v>
      </c>
      <c r="D71" s="205">
        <v>14951000</v>
      </c>
      <c r="E71" s="205">
        <v>3227925</v>
      </c>
      <c r="F71" s="205">
        <v>19820500</v>
      </c>
      <c r="G71" s="205">
        <v>13669000</v>
      </c>
      <c r="H71" s="205">
        <v>13758000</v>
      </c>
      <c r="I71" s="205">
        <v>8109000</v>
      </c>
      <c r="J71" s="205">
        <v>7637000</v>
      </c>
      <c r="K71" s="205">
        <v>8824967</v>
      </c>
      <c r="L71" s="205">
        <v>5961000</v>
      </c>
      <c r="M71" s="134">
        <v>3083000</v>
      </c>
      <c r="N71" s="134">
        <v>2517000</v>
      </c>
      <c r="O71" s="205">
        <v>8109000</v>
      </c>
      <c r="P71" s="231">
        <f t="shared" si="28"/>
        <v>9138949.333333334</v>
      </c>
    </row>
    <row r="72" spans="1:16" s="136" customFormat="1" ht="12.75">
      <c r="A72" s="226"/>
      <c r="B72" s="227"/>
      <c r="C72" s="227" t="s">
        <v>2343</v>
      </c>
      <c r="D72" s="205">
        <v>39077000</v>
      </c>
      <c r="E72" s="205">
        <v>43097051</v>
      </c>
      <c r="F72" s="205">
        <v>39332000</v>
      </c>
      <c r="G72" s="205">
        <v>30648000</v>
      </c>
      <c r="H72" s="205">
        <v>31117273</v>
      </c>
      <c r="I72" s="205">
        <v>25638000</v>
      </c>
      <c r="J72" s="205">
        <v>53095000</v>
      </c>
      <c r="K72" s="205">
        <v>27706035</v>
      </c>
      <c r="L72" s="205">
        <v>17581000</v>
      </c>
      <c r="M72" s="134">
        <v>25554000</v>
      </c>
      <c r="N72" s="134">
        <v>18551000</v>
      </c>
      <c r="O72" s="205">
        <v>25638000</v>
      </c>
      <c r="P72" s="231">
        <f t="shared" si="28"/>
        <v>31419529.916666668</v>
      </c>
    </row>
    <row r="73" spans="1:16" s="232" customFormat="1" ht="12.75">
      <c r="A73" s="249"/>
      <c r="B73" s="250"/>
      <c r="C73" s="223" t="s">
        <v>2347</v>
      </c>
      <c r="D73" s="205">
        <v>840000</v>
      </c>
      <c r="E73" s="205">
        <v>84000</v>
      </c>
      <c r="F73" s="205">
        <v>1176000</v>
      </c>
      <c r="G73" s="205">
        <v>672000</v>
      </c>
      <c r="H73" s="205">
        <v>588000</v>
      </c>
      <c r="I73" s="205">
        <v>420000</v>
      </c>
      <c r="J73" s="205">
        <v>924000</v>
      </c>
      <c r="K73" s="205">
        <v>671978</v>
      </c>
      <c r="L73" s="205">
        <v>588000</v>
      </c>
      <c r="M73" s="134">
        <v>336000</v>
      </c>
      <c r="N73" s="134"/>
      <c r="O73" s="205"/>
      <c r="P73" s="231">
        <f t="shared" si="28"/>
        <v>524998.16666666663</v>
      </c>
    </row>
    <row r="74" spans="1:16" s="136" customFormat="1" ht="12.75">
      <c r="A74" s="226"/>
      <c r="B74" s="227"/>
      <c r="C74" s="227"/>
      <c r="D74" s="247"/>
      <c r="E74" s="247"/>
      <c r="F74" s="247"/>
      <c r="G74" s="247"/>
      <c r="H74" s="247"/>
      <c r="I74" s="247"/>
      <c r="J74" s="247"/>
      <c r="K74" s="247"/>
      <c r="L74" s="247"/>
      <c r="M74" s="134"/>
      <c r="N74" s="134"/>
      <c r="O74" s="134"/>
      <c r="P74" s="239"/>
    </row>
    <row r="75" spans="1:16" s="136" customFormat="1" ht="12.75">
      <c r="A75" s="223" t="s">
        <v>2354</v>
      </c>
      <c r="B75" s="223"/>
      <c r="C75" s="227" t="s">
        <v>2341</v>
      </c>
      <c r="D75" s="247"/>
      <c r="E75" s="247"/>
      <c r="F75" s="247"/>
      <c r="G75" s="247"/>
      <c r="H75" s="247"/>
      <c r="I75" s="247"/>
      <c r="J75" s="247"/>
      <c r="K75" s="247"/>
      <c r="L75" s="247"/>
      <c r="M75" s="247"/>
      <c r="N75" s="247"/>
      <c r="O75" s="247"/>
      <c r="P75" s="231">
        <f t="shared" si="28"/>
        <v>0</v>
      </c>
    </row>
    <row r="76" spans="1:16" s="136" customFormat="1" ht="12.75">
      <c r="A76" s="227"/>
      <c r="B76" s="226"/>
      <c r="C76" s="227" t="s">
        <v>2342</v>
      </c>
      <c r="D76" s="247">
        <f t="shared" ref="D76:O77" si="29">D68/D64</f>
        <v>289248.28260869568</v>
      </c>
      <c r="E76" s="247">
        <f t="shared" si="29"/>
        <v>258858.75609756098</v>
      </c>
      <c r="F76" s="247">
        <f t="shared" si="29"/>
        <v>285738.69346733671</v>
      </c>
      <c r="G76" s="247">
        <f t="shared" si="29"/>
        <v>289496.7</v>
      </c>
      <c r="H76" s="247">
        <f t="shared" si="29"/>
        <v>297015.01190476189</v>
      </c>
      <c r="I76" s="247">
        <f t="shared" si="29"/>
        <v>263013.05405405408</v>
      </c>
      <c r="J76" s="247">
        <f t="shared" si="29"/>
        <v>248733.34761904762</v>
      </c>
      <c r="K76" s="247">
        <f t="shared" si="29"/>
        <v>240485.30545454545</v>
      </c>
      <c r="L76" s="247">
        <f t="shared" si="29"/>
        <v>235255.24475524476</v>
      </c>
      <c r="M76" s="247">
        <f t="shared" si="29"/>
        <v>254527.65128205129</v>
      </c>
      <c r="N76" s="247">
        <f t="shared" si="29"/>
        <v>254237.13684210528</v>
      </c>
      <c r="O76" s="247">
        <f>O68/O64</f>
        <v>307714.87747035571</v>
      </c>
      <c r="P76" s="231">
        <f t="shared" si="28"/>
        <v>268693.67179631325</v>
      </c>
    </row>
    <row r="77" spans="1:16" s="136" customFormat="1" ht="12.75">
      <c r="A77" s="226"/>
      <c r="B77" s="227"/>
      <c r="C77" s="227" t="s">
        <v>2343</v>
      </c>
      <c r="D77" s="247">
        <f t="shared" si="29"/>
        <v>392020.35142857145</v>
      </c>
      <c r="E77" s="247">
        <f>E69/E65</f>
        <v>343023.41926345607</v>
      </c>
      <c r="F77" s="247">
        <f t="shared" si="29"/>
        <v>395975.36585365853</v>
      </c>
      <c r="G77" s="247">
        <f t="shared" si="29"/>
        <v>325707.1581920904</v>
      </c>
      <c r="H77" s="247">
        <f t="shared" si="29"/>
        <v>332637.50400000002</v>
      </c>
      <c r="I77" s="247">
        <f t="shared" si="29"/>
        <v>367288.02105263161</v>
      </c>
      <c r="J77" s="247">
        <f t="shared" si="29"/>
        <v>336893.87991718424</v>
      </c>
      <c r="K77" s="247">
        <f t="shared" si="29"/>
        <v>327329.42367601243</v>
      </c>
      <c r="L77" s="247">
        <f t="shared" si="29"/>
        <v>339084.75636363635</v>
      </c>
      <c r="M77" s="247">
        <f t="shared" si="29"/>
        <v>325010.31843575416</v>
      </c>
      <c r="N77" s="247">
        <f t="shared" si="29"/>
        <v>316483.56807511736</v>
      </c>
      <c r="O77" s="247">
        <f t="shared" si="29"/>
        <v>305181.00874635571</v>
      </c>
      <c r="P77" s="231">
        <f t="shared" si="28"/>
        <v>342219.56458370568</v>
      </c>
    </row>
    <row r="78" spans="1:16" s="136" customFormat="1" ht="12.75">
      <c r="A78" s="223" t="s">
        <v>2355</v>
      </c>
      <c r="B78" s="227"/>
      <c r="C78" s="227" t="s">
        <v>2341</v>
      </c>
      <c r="D78" s="247"/>
      <c r="E78" s="247"/>
      <c r="F78" s="247"/>
      <c r="G78" s="247"/>
      <c r="H78" s="247"/>
      <c r="I78" s="247"/>
      <c r="J78" s="247"/>
      <c r="K78" s="247"/>
      <c r="L78" s="247"/>
      <c r="M78" s="247"/>
      <c r="N78" s="247"/>
      <c r="O78" s="247"/>
      <c r="P78" s="231">
        <f t="shared" si="28"/>
        <v>0</v>
      </c>
    </row>
    <row r="79" spans="1:16" s="136" customFormat="1" ht="12.75">
      <c r="A79" s="226"/>
      <c r="B79" s="227"/>
      <c r="C79" s="227" t="s">
        <v>2342</v>
      </c>
      <c r="D79" s="247">
        <f t="shared" ref="D79:O80" si="30">D71/D64</f>
        <v>81255.434782608689</v>
      </c>
      <c r="E79" s="247">
        <f t="shared" si="30"/>
        <v>26243.292682926829</v>
      </c>
      <c r="F79" s="247">
        <f t="shared" si="30"/>
        <v>99600.502512562816</v>
      </c>
      <c r="G79" s="247">
        <f t="shared" si="30"/>
        <v>59430.434782608696</v>
      </c>
      <c r="H79" s="247">
        <f t="shared" si="30"/>
        <v>32757.142857142859</v>
      </c>
      <c r="I79" s="247">
        <f t="shared" si="30"/>
        <v>27395.27027027027</v>
      </c>
      <c r="J79" s="247">
        <f t="shared" si="30"/>
        <v>36366.666666666664</v>
      </c>
      <c r="K79" s="247">
        <f t="shared" si="30"/>
        <v>32090.789090909089</v>
      </c>
      <c r="L79" s="247">
        <f t="shared" si="30"/>
        <v>41685.314685314683</v>
      </c>
      <c r="M79" s="247">
        <f t="shared" si="30"/>
        <v>15810.25641025641</v>
      </c>
      <c r="N79" s="247">
        <f t="shared" si="30"/>
        <v>26494.736842105263</v>
      </c>
      <c r="O79" s="247">
        <f t="shared" si="30"/>
        <v>32051.383399209488</v>
      </c>
      <c r="P79" s="231">
        <f t="shared" si="28"/>
        <v>42598.435415215143</v>
      </c>
    </row>
    <row r="80" spans="1:16" s="136" customFormat="1" ht="12.75">
      <c r="A80" s="226"/>
      <c r="B80" s="227"/>
      <c r="C80" s="227" t="s">
        <v>2343</v>
      </c>
      <c r="D80" s="247">
        <f t="shared" si="30"/>
        <v>111648.57142857143</v>
      </c>
      <c r="E80" s="247">
        <f>E72/E65</f>
        <v>122087.96317280454</v>
      </c>
      <c r="F80" s="247">
        <f t="shared" si="30"/>
        <v>95931.707317073175</v>
      </c>
      <c r="G80" s="247">
        <f t="shared" si="30"/>
        <v>86576.271186440674</v>
      </c>
      <c r="H80" s="247">
        <f t="shared" si="30"/>
        <v>82979.39466666666</v>
      </c>
      <c r="I80" s="247">
        <f t="shared" si="30"/>
        <v>89957.894736842107</v>
      </c>
      <c r="J80" s="247">
        <f t="shared" si="30"/>
        <v>109927.53623188406</v>
      </c>
      <c r="K80" s="247">
        <f t="shared" si="30"/>
        <v>86311.635514018693</v>
      </c>
      <c r="L80" s="247">
        <f t="shared" si="30"/>
        <v>63930.909090909088</v>
      </c>
      <c r="M80" s="247">
        <f t="shared" si="30"/>
        <v>71379.888268156428</v>
      </c>
      <c r="N80" s="247">
        <f t="shared" si="30"/>
        <v>87093.896713615017</v>
      </c>
      <c r="O80" s="247">
        <f t="shared" si="30"/>
        <v>74746.355685131202</v>
      </c>
      <c r="P80" s="231">
        <f t="shared" si="28"/>
        <v>90214.335334342773</v>
      </c>
    </row>
    <row r="81" spans="1:16" s="136" customFormat="1" ht="12.75">
      <c r="A81" s="249"/>
      <c r="B81" s="250"/>
      <c r="C81" s="223" t="s">
        <v>2347</v>
      </c>
      <c r="D81" s="247">
        <f t="shared" ref="D81:O81" si="31">D73/D54</f>
        <v>223.52315061202768</v>
      </c>
      <c r="E81" s="247">
        <f t="shared" si="31"/>
        <v>26.070763500931097</v>
      </c>
      <c r="F81" s="247">
        <f t="shared" si="31"/>
        <v>280.13339685564557</v>
      </c>
      <c r="G81" s="247">
        <f t="shared" si="31"/>
        <v>199.1701244813278</v>
      </c>
      <c r="H81" s="247">
        <f t="shared" si="31"/>
        <v>209.17822838847385</v>
      </c>
      <c r="I81" s="247">
        <f t="shared" si="31"/>
        <v>108.13594232749743</v>
      </c>
      <c r="J81" s="247">
        <f t="shared" si="31"/>
        <v>186.51594670972952</v>
      </c>
      <c r="K81" s="247">
        <f t="shared" si="31"/>
        <v>126.69268476621417</v>
      </c>
      <c r="L81" s="247">
        <f t="shared" si="31"/>
        <v>206.75105485232066</v>
      </c>
      <c r="M81" s="247">
        <f t="shared" si="31"/>
        <v>90.663788451160286</v>
      </c>
      <c r="N81" s="247">
        <f t="shared" si="31"/>
        <v>0</v>
      </c>
      <c r="O81" s="247">
        <f t="shared" si="31"/>
        <v>0</v>
      </c>
      <c r="P81" s="231">
        <f t="shared" si="28"/>
        <v>138.06959007877734</v>
      </c>
    </row>
    <row r="82" spans="1:16" s="136" customFormat="1" ht="12.75">
      <c r="A82" s="226"/>
      <c r="B82" s="227"/>
      <c r="C82" s="227"/>
      <c r="D82" s="247"/>
      <c r="E82" s="247"/>
      <c r="F82" s="247"/>
      <c r="G82" s="247"/>
      <c r="H82" s="247"/>
      <c r="I82" s="247"/>
      <c r="J82" s="247"/>
      <c r="K82" s="247"/>
      <c r="L82" s="247"/>
      <c r="M82" s="134"/>
      <c r="N82" s="134"/>
      <c r="O82" s="134"/>
      <c r="P82" s="239"/>
    </row>
    <row r="83" spans="1:16" s="136" customFormat="1">
      <c r="A83" s="226"/>
      <c r="B83" s="250" t="s">
        <v>1907</v>
      </c>
      <c r="C83" s="227"/>
      <c r="D83" s="251">
        <f>D66</f>
        <v>0</v>
      </c>
      <c r="E83" s="251">
        <f>E66</f>
        <v>0</v>
      </c>
      <c r="F83" s="251">
        <f t="shared" ref="F83:O83" si="32">F66</f>
        <v>0</v>
      </c>
      <c r="G83" s="251">
        <f t="shared" si="32"/>
        <v>0</v>
      </c>
      <c r="H83" s="251">
        <f t="shared" si="32"/>
        <v>0</v>
      </c>
      <c r="I83" s="251">
        <f t="shared" si="32"/>
        <v>0</v>
      </c>
      <c r="J83" s="251">
        <f t="shared" si="32"/>
        <v>0</v>
      </c>
      <c r="K83" s="251">
        <f t="shared" si="32"/>
        <v>0</v>
      </c>
      <c r="L83" s="251">
        <f t="shared" si="32"/>
        <v>0</v>
      </c>
      <c r="M83" s="251">
        <f t="shared" si="32"/>
        <v>0</v>
      </c>
      <c r="N83" s="251">
        <f t="shared" si="32"/>
        <v>0</v>
      </c>
      <c r="O83" s="251">
        <f t="shared" si="32"/>
        <v>0</v>
      </c>
      <c r="P83" s="231">
        <f t="shared" si="28"/>
        <v>0</v>
      </c>
    </row>
    <row r="84" spans="1:16" s="229" customFormat="1">
      <c r="A84" s="223"/>
      <c r="B84" s="250" t="s">
        <v>1904</v>
      </c>
      <c r="C84" s="252"/>
      <c r="D84" s="248">
        <f>SUM(D67:D69)</f>
        <v>192267807</v>
      </c>
      <c r="E84" s="248">
        <f t="shared" ref="E84:N84" si="33">SUM(E67:E69)</f>
        <v>155263894</v>
      </c>
      <c r="F84" s="248">
        <f t="shared" si="33"/>
        <v>223268900</v>
      </c>
      <c r="G84" s="248">
        <f t="shared" si="33"/>
        <v>184133159</v>
      </c>
      <c r="H84" s="248">
        <f t="shared" si="33"/>
        <v>250897369</v>
      </c>
      <c r="I84" s="248">
        <f t="shared" si="33"/>
        <v>184462534</v>
      </c>
      <c r="J84" s="248">
        <f t="shared" si="33"/>
        <v>215759803</v>
      </c>
      <c r="K84" s="248">
        <f t="shared" si="33"/>
        <v>174398204</v>
      </c>
      <c r="L84" s="248">
        <f t="shared" si="33"/>
        <v>126889808</v>
      </c>
      <c r="M84" s="248">
        <f t="shared" si="33"/>
        <v>167410586</v>
      </c>
      <c r="N84" s="248">
        <f t="shared" si="33"/>
        <v>93578528</v>
      </c>
      <c r="O84" s="248">
        <f>SUM(O67:O69)</f>
        <v>184462534</v>
      </c>
      <c r="P84" s="231">
        <f t="shared" si="28"/>
        <v>179399427.16666666</v>
      </c>
    </row>
    <row r="85" spans="1:16" s="136" customFormat="1">
      <c r="A85" s="226"/>
      <c r="B85" s="250" t="s">
        <v>1909</v>
      </c>
      <c r="C85" s="226"/>
      <c r="D85" s="253">
        <f>SUM(D70:D72)</f>
        <v>60152000</v>
      </c>
      <c r="E85" s="253">
        <f t="shared" ref="E85:O85" si="34">SUM(E70:E72)</f>
        <v>46724976</v>
      </c>
      <c r="F85" s="253">
        <f t="shared" si="34"/>
        <v>59512500</v>
      </c>
      <c r="G85" s="253">
        <f t="shared" si="34"/>
        <v>44443000</v>
      </c>
      <c r="H85" s="253">
        <f t="shared" si="34"/>
        <v>46139773</v>
      </c>
      <c r="I85" s="253">
        <f t="shared" si="34"/>
        <v>34035000</v>
      </c>
      <c r="J85" s="253">
        <f t="shared" si="34"/>
        <v>62630000</v>
      </c>
      <c r="K85" s="253">
        <f t="shared" si="34"/>
        <v>36591002</v>
      </c>
      <c r="L85" s="253">
        <f t="shared" si="34"/>
        <v>23962000</v>
      </c>
      <c r="M85" s="253">
        <f t="shared" si="34"/>
        <v>29285000</v>
      </c>
      <c r="N85" s="253">
        <f t="shared" si="34"/>
        <v>22118000</v>
      </c>
      <c r="O85" s="253">
        <f t="shared" si="34"/>
        <v>34035000</v>
      </c>
      <c r="P85" s="231">
        <f t="shared" si="28"/>
        <v>41635687.583333336</v>
      </c>
    </row>
    <row r="86" spans="1:16" s="136" customFormat="1">
      <c r="A86" s="226"/>
      <c r="B86" s="250" t="s">
        <v>1919</v>
      </c>
      <c r="C86" s="226"/>
      <c r="D86" s="253">
        <f>D73</f>
        <v>840000</v>
      </c>
      <c r="E86" s="253">
        <f t="shared" ref="E86:O86" si="35">E73</f>
        <v>84000</v>
      </c>
      <c r="F86" s="253">
        <f t="shared" si="35"/>
        <v>1176000</v>
      </c>
      <c r="G86" s="253">
        <f t="shared" si="35"/>
        <v>672000</v>
      </c>
      <c r="H86" s="253">
        <f t="shared" si="35"/>
        <v>588000</v>
      </c>
      <c r="I86" s="253">
        <f t="shared" si="35"/>
        <v>420000</v>
      </c>
      <c r="J86" s="253">
        <f t="shared" si="35"/>
        <v>924000</v>
      </c>
      <c r="K86" s="253">
        <f t="shared" si="35"/>
        <v>671978</v>
      </c>
      <c r="L86" s="253">
        <f t="shared" si="35"/>
        <v>588000</v>
      </c>
      <c r="M86" s="253">
        <f t="shared" si="35"/>
        <v>336000</v>
      </c>
      <c r="N86" s="253">
        <f t="shared" si="35"/>
        <v>0</v>
      </c>
      <c r="O86" s="253">
        <f t="shared" si="35"/>
        <v>0</v>
      </c>
      <c r="P86" s="231">
        <f t="shared" si="28"/>
        <v>524998.16666666663</v>
      </c>
    </row>
    <row r="87" spans="1:16" s="232" customFormat="1" ht="12.75">
      <c r="A87" s="249"/>
      <c r="B87" s="250" t="s">
        <v>2005</v>
      </c>
      <c r="C87" s="252"/>
      <c r="D87" s="205" t="s">
        <v>2359</v>
      </c>
      <c r="E87" s="247" t="s">
        <v>2359</v>
      </c>
      <c r="F87" s="247" t="s">
        <v>2359</v>
      </c>
      <c r="G87" s="247" t="s">
        <v>2359</v>
      </c>
      <c r="H87" s="247" t="s">
        <v>2359</v>
      </c>
      <c r="I87" s="247" t="s">
        <v>2359</v>
      </c>
      <c r="J87" s="247" t="s">
        <v>2359</v>
      </c>
      <c r="K87" s="247" t="s">
        <v>2359</v>
      </c>
      <c r="L87" s="247"/>
      <c r="M87" s="254"/>
      <c r="N87" s="254"/>
      <c r="O87" s="254"/>
      <c r="P87" s="231">
        <f t="shared" si="28"/>
        <v>0</v>
      </c>
    </row>
    <row r="88" spans="1:16" s="232" customFormat="1" ht="12.75">
      <c r="A88" s="249"/>
      <c r="B88" s="250" t="s">
        <v>2002</v>
      </c>
      <c r="C88" s="252"/>
      <c r="D88" s="205">
        <v>53501112</v>
      </c>
      <c r="E88" s="205">
        <v>41106002</v>
      </c>
      <c r="F88" s="205">
        <v>53115777</v>
      </c>
      <c r="G88" s="205">
        <v>43100333</v>
      </c>
      <c r="H88" s="205">
        <v>66402030</v>
      </c>
      <c r="I88" s="205">
        <v>46255644</v>
      </c>
      <c r="J88" s="205">
        <v>51000111</v>
      </c>
      <c r="K88" s="205">
        <v>40260000</v>
      </c>
      <c r="L88" s="205">
        <v>30654233</v>
      </c>
      <c r="M88" s="255">
        <f t="shared" ref="M88:O90" si="36">M94*M84</f>
        <v>50223175.799999997</v>
      </c>
      <c r="N88" s="255">
        <f t="shared" si="36"/>
        <v>28073558.399999999</v>
      </c>
      <c r="O88" s="255">
        <f t="shared" si="36"/>
        <v>55338760.199999996</v>
      </c>
      <c r="P88" s="231">
        <f t="shared" si="28"/>
        <v>46585894.699999996</v>
      </c>
    </row>
    <row r="89" spans="1:16" s="232" customFormat="1" ht="12.75">
      <c r="A89" s="249"/>
      <c r="B89" s="250" t="s">
        <v>2007</v>
      </c>
      <c r="C89" s="252"/>
      <c r="D89" s="205">
        <v>13825221</v>
      </c>
      <c r="E89" s="205">
        <v>10512348</v>
      </c>
      <c r="F89" s="205">
        <v>11599374</v>
      </c>
      <c r="G89" s="205">
        <v>8501925</v>
      </c>
      <c r="H89" s="205">
        <v>9724532</v>
      </c>
      <c r="I89" s="205">
        <v>7859611</v>
      </c>
      <c r="J89" s="205">
        <v>13295188</v>
      </c>
      <c r="K89" s="205">
        <v>7043354</v>
      </c>
      <c r="L89" s="205">
        <v>5702005</v>
      </c>
      <c r="M89" s="255">
        <f t="shared" si="36"/>
        <v>7028400</v>
      </c>
      <c r="N89" s="255">
        <f t="shared" si="36"/>
        <v>5308320</v>
      </c>
      <c r="O89" s="255">
        <f t="shared" si="36"/>
        <v>8168400</v>
      </c>
      <c r="P89" s="231">
        <f t="shared" si="28"/>
        <v>9047389.833333334</v>
      </c>
    </row>
    <row r="90" spans="1:16" s="232" customFormat="1" ht="12.75">
      <c r="A90" s="256"/>
      <c r="B90" s="250" t="s">
        <v>2019</v>
      </c>
      <c r="C90" s="252"/>
      <c r="D90" s="205">
        <v>207207</v>
      </c>
      <c r="E90" s="205">
        <v>22000</v>
      </c>
      <c r="F90" s="205">
        <v>272015</v>
      </c>
      <c r="G90" s="205">
        <v>185133</v>
      </c>
      <c r="H90" s="205">
        <v>132333</v>
      </c>
      <c r="I90" s="205">
        <v>118552</v>
      </c>
      <c r="J90" s="205">
        <v>258124</v>
      </c>
      <c r="K90" s="205">
        <v>181222</v>
      </c>
      <c r="L90" s="205">
        <v>118000</v>
      </c>
      <c r="M90" s="255">
        <f t="shared" si="36"/>
        <v>84000</v>
      </c>
      <c r="N90" s="255">
        <f t="shared" si="36"/>
        <v>0</v>
      </c>
      <c r="O90" s="255">
        <f t="shared" si="36"/>
        <v>0</v>
      </c>
      <c r="P90" s="231">
        <f t="shared" si="28"/>
        <v>131548.83333333334</v>
      </c>
    </row>
    <row r="91" spans="1:16" s="232" customFormat="1" ht="12.75">
      <c r="A91" s="256"/>
      <c r="B91" s="250"/>
      <c r="C91" s="252"/>
      <c r="D91" s="247"/>
      <c r="E91" s="247"/>
      <c r="F91" s="247"/>
      <c r="G91" s="257"/>
      <c r="H91" s="247"/>
      <c r="I91" s="247"/>
      <c r="J91" s="247"/>
      <c r="K91" s="247"/>
      <c r="L91" s="247"/>
      <c r="M91" s="257"/>
      <c r="N91" s="257"/>
      <c r="O91" s="257"/>
      <c r="P91" s="231">
        <f t="shared" si="28"/>
        <v>0</v>
      </c>
    </row>
    <row r="92" spans="1:16" s="136" customFormat="1">
      <c r="A92" s="226"/>
      <c r="B92" s="226" t="s">
        <v>2348</v>
      </c>
      <c r="C92" s="226"/>
      <c r="D92" s="233"/>
      <c r="E92" s="233"/>
      <c r="F92" s="233"/>
      <c r="G92" s="233"/>
      <c r="H92" s="233"/>
      <c r="I92" s="233"/>
      <c r="J92" s="233"/>
      <c r="K92" s="233"/>
      <c r="L92" s="233"/>
      <c r="M92" s="233"/>
      <c r="N92" s="233"/>
      <c r="O92" s="233"/>
    </row>
    <row r="93" spans="1:16" s="136" customFormat="1">
      <c r="A93" s="226"/>
      <c r="B93" s="226"/>
      <c r="C93" s="226" t="s">
        <v>2349</v>
      </c>
      <c r="D93" s="147"/>
      <c r="E93" s="147"/>
      <c r="F93" s="147"/>
      <c r="G93" s="147"/>
      <c r="H93" s="147"/>
      <c r="I93" s="147"/>
      <c r="J93" s="147"/>
      <c r="K93" s="147"/>
      <c r="L93" s="147"/>
      <c r="M93" s="147"/>
      <c r="N93" s="147"/>
      <c r="O93" s="147"/>
      <c r="P93" s="234">
        <f>SUM(D93:O93)/12</f>
        <v>0</v>
      </c>
    </row>
    <row r="94" spans="1:16" s="136" customFormat="1">
      <c r="A94" s="226"/>
      <c r="B94" s="226"/>
      <c r="C94" s="227" t="s">
        <v>2350</v>
      </c>
      <c r="D94" s="258">
        <f t="shared" ref="D94:L96" si="37">D88/D84</f>
        <v>0.27826349525066357</v>
      </c>
      <c r="E94" s="258">
        <f t="shared" si="37"/>
        <v>0.26474926617517397</v>
      </c>
      <c r="F94" s="258">
        <f t="shared" si="37"/>
        <v>0.23790047337537831</v>
      </c>
      <c r="G94" s="258">
        <f t="shared" si="37"/>
        <v>0.23407154493015569</v>
      </c>
      <c r="H94" s="258">
        <f>H88/H84</f>
        <v>0.2646581359727212</v>
      </c>
      <c r="I94" s="258">
        <f t="shared" si="37"/>
        <v>0.25075901863085109</v>
      </c>
      <c r="J94" s="258">
        <f t="shared" si="37"/>
        <v>0.23637447889215954</v>
      </c>
      <c r="K94" s="258">
        <f t="shared" si="37"/>
        <v>0.23085100119494351</v>
      </c>
      <c r="L94" s="258">
        <f t="shared" si="37"/>
        <v>0.24158152244977785</v>
      </c>
      <c r="M94" s="258">
        <v>0.3</v>
      </c>
      <c r="N94" s="258">
        <v>0.3</v>
      </c>
      <c r="O94" s="258">
        <v>0.3</v>
      </c>
      <c r="P94" s="234">
        <f>SUM(D94:O94)/12</f>
        <v>0.26160074473931866</v>
      </c>
    </row>
    <row r="95" spans="1:16" s="136" customFormat="1">
      <c r="A95" s="226"/>
      <c r="B95" s="226"/>
      <c r="C95" s="227" t="s">
        <v>2351</v>
      </c>
      <c r="D95" s="258">
        <f t="shared" si="37"/>
        <v>0.2298380934964756</v>
      </c>
      <c r="E95" s="258">
        <f t="shared" si="37"/>
        <v>0.22498348634785817</v>
      </c>
      <c r="F95" s="258">
        <f t="shared" si="37"/>
        <v>0.19490651543793322</v>
      </c>
      <c r="G95" s="258">
        <f t="shared" si="37"/>
        <v>0.19129952973471637</v>
      </c>
      <c r="H95" s="258">
        <f t="shared" si="37"/>
        <v>0.21076245867096052</v>
      </c>
      <c r="I95" s="258">
        <f t="shared" si="37"/>
        <v>0.23092731012193329</v>
      </c>
      <c r="J95" s="258">
        <f t="shared" si="37"/>
        <v>0.21228146255787961</v>
      </c>
      <c r="K95" s="258">
        <f t="shared" si="37"/>
        <v>0.19248868888586326</v>
      </c>
      <c r="L95" s="258">
        <f t="shared" si="37"/>
        <v>0.23796031216092145</v>
      </c>
      <c r="M95" s="258">
        <v>0.24</v>
      </c>
      <c r="N95" s="258">
        <v>0.24</v>
      </c>
      <c r="O95" s="258">
        <v>0.24</v>
      </c>
      <c r="P95" s="234">
        <f>SUM(D95:O95)/12</f>
        <v>0.2204539881178785</v>
      </c>
    </row>
    <row r="96" spans="1:16" s="136" customFormat="1">
      <c r="A96" s="134"/>
      <c r="B96" s="226"/>
      <c r="C96" s="227" t="s">
        <v>2352</v>
      </c>
      <c r="D96" s="147">
        <f>D90/D86</f>
        <v>0.24667500000000001</v>
      </c>
      <c r="E96" s="147">
        <f>E90/E86</f>
        <v>0.26190476190476192</v>
      </c>
      <c r="F96" s="147">
        <f>F90/F86</f>
        <v>0.23130527210884352</v>
      </c>
      <c r="G96" s="147"/>
      <c r="H96" s="147">
        <f t="shared" si="37"/>
        <v>0.2250561224489796</v>
      </c>
      <c r="I96" s="147">
        <f t="shared" si="37"/>
        <v>0.28226666666666667</v>
      </c>
      <c r="J96" s="147">
        <f t="shared" si="37"/>
        <v>0.27935497835497836</v>
      </c>
      <c r="K96" s="147">
        <f t="shared" si="37"/>
        <v>0.26968442419245869</v>
      </c>
      <c r="L96" s="147">
        <f t="shared" si="37"/>
        <v>0.20068027210884354</v>
      </c>
      <c r="M96" s="147">
        <v>0.25</v>
      </c>
      <c r="N96" s="147">
        <v>0.25</v>
      </c>
      <c r="O96" s="147">
        <v>0.25</v>
      </c>
      <c r="P96" s="234">
        <f>SUM(D96:O96)/12</f>
        <v>0.22891062481546107</v>
      </c>
    </row>
    <row r="97" spans="1:16" s="136" customFormat="1">
      <c r="A97" s="223" t="s">
        <v>2377</v>
      </c>
      <c r="B97" s="226"/>
      <c r="C97" s="226"/>
      <c r="D97" s="259">
        <f t="shared" ref="D97:O97" si="38">SUM(D83:D86)-SUM(D87:D90)</f>
        <v>185726267</v>
      </c>
      <c r="E97" s="259">
        <f t="shared" si="38"/>
        <v>150432520</v>
      </c>
      <c r="F97" s="259">
        <f t="shared" si="38"/>
        <v>218970234</v>
      </c>
      <c r="G97" s="259">
        <f t="shared" si="38"/>
        <v>177460768</v>
      </c>
      <c r="H97" s="259">
        <f t="shared" si="38"/>
        <v>221366247</v>
      </c>
      <c r="I97" s="259">
        <f t="shared" si="38"/>
        <v>164683727</v>
      </c>
      <c r="J97" s="259">
        <f t="shared" si="38"/>
        <v>214760380</v>
      </c>
      <c r="K97" s="259">
        <f t="shared" si="38"/>
        <v>164176608</v>
      </c>
      <c r="L97" s="259">
        <f t="shared" si="38"/>
        <v>114965570</v>
      </c>
      <c r="M97" s="259">
        <f t="shared" si="38"/>
        <v>139696010.19999999</v>
      </c>
      <c r="N97" s="259">
        <f t="shared" si="38"/>
        <v>82314649.599999994</v>
      </c>
      <c r="O97" s="259">
        <f t="shared" si="38"/>
        <v>154990373.80000001</v>
      </c>
      <c r="P97" s="235"/>
    </row>
    <row r="98" spans="1:16" s="136" customFormat="1"/>
    <row r="99" spans="1:16" s="136" customFormat="1">
      <c r="D99" s="234"/>
      <c r="E99" s="234"/>
      <c r="F99" s="234"/>
      <c r="G99" s="234"/>
      <c r="H99" s="234"/>
      <c r="I99" s="234"/>
      <c r="J99" s="234"/>
      <c r="K99" s="234"/>
      <c r="L99" s="234"/>
      <c r="M99" s="234"/>
      <c r="N99" s="234"/>
      <c r="O99" s="234"/>
      <c r="P99" s="234"/>
    </row>
    <row r="100" spans="1:16">
      <c r="E100" s="208"/>
    </row>
    <row r="103" spans="1:16">
      <c r="G103" s="209"/>
      <c r="H103" s="209"/>
      <c r="I103" s="209"/>
      <c r="J103" s="209"/>
      <c r="K103" s="209"/>
      <c r="L103" s="209"/>
      <c r="M103" s="209"/>
    </row>
  </sheetData>
  <mergeCells count="11">
    <mergeCell ref="A13:C13"/>
    <mergeCell ref="A52:C52"/>
    <mergeCell ref="A53:C53"/>
    <mergeCell ref="A54:C54"/>
    <mergeCell ref="A55:C55"/>
    <mergeCell ref="A51:C51"/>
    <mergeCell ref="A8:C8"/>
    <mergeCell ref="A9:C9"/>
    <mergeCell ref="A10:C10"/>
    <mergeCell ref="A11:C11"/>
    <mergeCell ref="A12:C12"/>
  </mergeCells>
  <dataValidations count="41">
    <dataValidation type="textLength" errorStyle="information" allowBlank="1" showInputMessage="1" showErrorMessage="1" errorTitle="1010000053" sqref="WVO983049 A65545 JC65545 SY65545 ACU65545 AMQ65545 AWM65545 BGI65545 BQE65545 CAA65545 CJW65545 CTS65545 DDO65545 DNK65545 DXG65545 EHC65545 EQY65545 FAU65545 FKQ65545 FUM65545 GEI65545 GOE65545 GYA65545 HHW65545 HRS65545 IBO65545 ILK65545 IVG65545 JFC65545 JOY65545 JYU65545 KIQ65545 KSM65545 LCI65545 LME65545 LWA65545 MFW65545 MPS65545 MZO65545 NJK65545 NTG65545 ODC65545 OMY65545 OWU65545 PGQ65545 PQM65545 QAI65545 QKE65545 QUA65545 RDW65545 RNS65545 RXO65545 SHK65545 SRG65545 TBC65545 TKY65545 TUU65545 UEQ65545 UOM65545 UYI65545 VIE65545 VSA65545 WBW65545 WLS65545 WVO65545 A131081 JC131081 SY131081 ACU131081 AMQ131081 AWM131081 BGI131081 BQE131081 CAA131081 CJW131081 CTS131081 DDO131081 DNK131081 DXG131081 EHC131081 EQY131081 FAU131081 FKQ131081 FUM131081 GEI131081 GOE131081 GYA131081 HHW131081 HRS131081 IBO131081 ILK131081 IVG131081 JFC131081 JOY131081 JYU131081 KIQ131081 KSM131081 LCI131081 LME131081 LWA131081 MFW131081 MPS131081 MZO131081 NJK131081 NTG131081 ODC131081 OMY131081 OWU131081 PGQ131081 PQM131081 QAI131081 QKE131081 QUA131081 RDW131081 RNS131081 RXO131081 SHK131081 SRG131081 TBC131081 TKY131081 TUU131081 UEQ131081 UOM131081 UYI131081 VIE131081 VSA131081 WBW131081 WLS131081 WVO131081 A196617 JC196617 SY196617 ACU196617 AMQ196617 AWM196617 BGI196617 BQE196617 CAA196617 CJW196617 CTS196617 DDO196617 DNK196617 DXG196617 EHC196617 EQY196617 FAU196617 FKQ196617 FUM196617 GEI196617 GOE196617 GYA196617 HHW196617 HRS196617 IBO196617 ILK196617 IVG196617 JFC196617 JOY196617 JYU196617 KIQ196617 KSM196617 LCI196617 LME196617 LWA196617 MFW196617 MPS196617 MZO196617 NJK196617 NTG196617 ODC196617 OMY196617 OWU196617 PGQ196617 PQM196617 QAI196617 QKE196617 QUA196617 RDW196617 RNS196617 RXO196617 SHK196617 SRG196617 TBC196617 TKY196617 TUU196617 UEQ196617 UOM196617 UYI196617 VIE196617 VSA196617 WBW196617 WLS196617 WVO196617 A262153 JC262153 SY262153 ACU262153 AMQ262153 AWM262153 BGI262153 BQE262153 CAA262153 CJW262153 CTS262153 DDO262153 DNK262153 DXG262153 EHC262153 EQY262153 FAU262153 FKQ262153 FUM262153 GEI262153 GOE262153 GYA262153 HHW262153 HRS262153 IBO262153 ILK262153 IVG262153 JFC262153 JOY262153 JYU262153 KIQ262153 KSM262153 LCI262153 LME262153 LWA262153 MFW262153 MPS262153 MZO262153 NJK262153 NTG262153 ODC262153 OMY262153 OWU262153 PGQ262153 PQM262153 QAI262153 QKE262153 QUA262153 RDW262153 RNS262153 RXO262153 SHK262153 SRG262153 TBC262153 TKY262153 TUU262153 UEQ262153 UOM262153 UYI262153 VIE262153 VSA262153 WBW262153 WLS262153 WVO262153 A327689 JC327689 SY327689 ACU327689 AMQ327689 AWM327689 BGI327689 BQE327689 CAA327689 CJW327689 CTS327689 DDO327689 DNK327689 DXG327689 EHC327689 EQY327689 FAU327689 FKQ327689 FUM327689 GEI327689 GOE327689 GYA327689 HHW327689 HRS327689 IBO327689 ILK327689 IVG327689 JFC327689 JOY327689 JYU327689 KIQ327689 KSM327689 LCI327689 LME327689 LWA327689 MFW327689 MPS327689 MZO327689 NJK327689 NTG327689 ODC327689 OMY327689 OWU327689 PGQ327689 PQM327689 QAI327689 QKE327689 QUA327689 RDW327689 RNS327689 RXO327689 SHK327689 SRG327689 TBC327689 TKY327689 TUU327689 UEQ327689 UOM327689 UYI327689 VIE327689 VSA327689 WBW327689 WLS327689 WVO327689 A393225 JC393225 SY393225 ACU393225 AMQ393225 AWM393225 BGI393225 BQE393225 CAA393225 CJW393225 CTS393225 DDO393225 DNK393225 DXG393225 EHC393225 EQY393225 FAU393225 FKQ393225 FUM393225 GEI393225 GOE393225 GYA393225 HHW393225 HRS393225 IBO393225 ILK393225 IVG393225 JFC393225 JOY393225 JYU393225 KIQ393225 KSM393225 LCI393225 LME393225 LWA393225 MFW393225 MPS393225 MZO393225 NJK393225 NTG393225 ODC393225 OMY393225 OWU393225 PGQ393225 PQM393225 QAI393225 QKE393225 QUA393225 RDW393225 RNS393225 RXO393225 SHK393225 SRG393225 TBC393225 TKY393225 TUU393225 UEQ393225 UOM393225 UYI393225 VIE393225 VSA393225 WBW393225 WLS393225 WVO393225 A458761 JC458761 SY458761 ACU458761 AMQ458761 AWM458761 BGI458761 BQE458761 CAA458761 CJW458761 CTS458761 DDO458761 DNK458761 DXG458761 EHC458761 EQY458761 FAU458761 FKQ458761 FUM458761 GEI458761 GOE458761 GYA458761 HHW458761 HRS458761 IBO458761 ILK458761 IVG458761 JFC458761 JOY458761 JYU458761 KIQ458761 KSM458761 LCI458761 LME458761 LWA458761 MFW458761 MPS458761 MZO458761 NJK458761 NTG458761 ODC458761 OMY458761 OWU458761 PGQ458761 PQM458761 QAI458761 QKE458761 QUA458761 RDW458761 RNS458761 RXO458761 SHK458761 SRG458761 TBC458761 TKY458761 TUU458761 UEQ458761 UOM458761 UYI458761 VIE458761 VSA458761 WBW458761 WLS458761 WVO458761 A524297 JC524297 SY524297 ACU524297 AMQ524297 AWM524297 BGI524297 BQE524297 CAA524297 CJW524297 CTS524297 DDO524297 DNK524297 DXG524297 EHC524297 EQY524297 FAU524297 FKQ524297 FUM524297 GEI524297 GOE524297 GYA524297 HHW524297 HRS524297 IBO524297 ILK524297 IVG524297 JFC524297 JOY524297 JYU524297 KIQ524297 KSM524297 LCI524297 LME524297 LWA524297 MFW524297 MPS524297 MZO524297 NJK524297 NTG524297 ODC524297 OMY524297 OWU524297 PGQ524297 PQM524297 QAI524297 QKE524297 QUA524297 RDW524297 RNS524297 RXO524297 SHK524297 SRG524297 TBC524297 TKY524297 TUU524297 UEQ524297 UOM524297 UYI524297 VIE524297 VSA524297 WBW524297 WLS524297 WVO524297 A589833 JC589833 SY589833 ACU589833 AMQ589833 AWM589833 BGI589833 BQE589833 CAA589833 CJW589833 CTS589833 DDO589833 DNK589833 DXG589833 EHC589833 EQY589833 FAU589833 FKQ589833 FUM589833 GEI589833 GOE589833 GYA589833 HHW589833 HRS589833 IBO589833 ILK589833 IVG589833 JFC589833 JOY589833 JYU589833 KIQ589833 KSM589833 LCI589833 LME589833 LWA589833 MFW589833 MPS589833 MZO589833 NJK589833 NTG589833 ODC589833 OMY589833 OWU589833 PGQ589833 PQM589833 QAI589833 QKE589833 QUA589833 RDW589833 RNS589833 RXO589833 SHK589833 SRG589833 TBC589833 TKY589833 TUU589833 UEQ589833 UOM589833 UYI589833 VIE589833 VSA589833 WBW589833 WLS589833 WVO589833 A655369 JC655369 SY655369 ACU655369 AMQ655369 AWM655369 BGI655369 BQE655369 CAA655369 CJW655369 CTS655369 DDO655369 DNK655369 DXG655369 EHC655369 EQY655369 FAU655369 FKQ655369 FUM655369 GEI655369 GOE655369 GYA655369 HHW655369 HRS655369 IBO655369 ILK655369 IVG655369 JFC655369 JOY655369 JYU655369 KIQ655369 KSM655369 LCI655369 LME655369 LWA655369 MFW655369 MPS655369 MZO655369 NJK655369 NTG655369 ODC655369 OMY655369 OWU655369 PGQ655369 PQM655369 QAI655369 QKE655369 QUA655369 RDW655369 RNS655369 RXO655369 SHK655369 SRG655369 TBC655369 TKY655369 TUU655369 UEQ655369 UOM655369 UYI655369 VIE655369 VSA655369 WBW655369 WLS655369 WVO655369 A720905 JC720905 SY720905 ACU720905 AMQ720905 AWM720905 BGI720905 BQE720905 CAA720905 CJW720905 CTS720905 DDO720905 DNK720905 DXG720905 EHC720905 EQY720905 FAU720905 FKQ720905 FUM720905 GEI720905 GOE720905 GYA720905 HHW720905 HRS720905 IBO720905 ILK720905 IVG720905 JFC720905 JOY720905 JYU720905 KIQ720905 KSM720905 LCI720905 LME720905 LWA720905 MFW720905 MPS720905 MZO720905 NJK720905 NTG720905 ODC720905 OMY720905 OWU720905 PGQ720905 PQM720905 QAI720905 QKE720905 QUA720905 RDW720905 RNS720905 RXO720905 SHK720905 SRG720905 TBC720905 TKY720905 TUU720905 UEQ720905 UOM720905 UYI720905 VIE720905 VSA720905 WBW720905 WLS720905 WVO720905 A786441 JC786441 SY786441 ACU786441 AMQ786441 AWM786441 BGI786441 BQE786441 CAA786441 CJW786441 CTS786441 DDO786441 DNK786441 DXG786441 EHC786441 EQY786441 FAU786441 FKQ786441 FUM786441 GEI786441 GOE786441 GYA786441 HHW786441 HRS786441 IBO786441 ILK786441 IVG786441 JFC786441 JOY786441 JYU786441 KIQ786441 KSM786441 LCI786441 LME786441 LWA786441 MFW786441 MPS786441 MZO786441 NJK786441 NTG786441 ODC786441 OMY786441 OWU786441 PGQ786441 PQM786441 QAI786441 QKE786441 QUA786441 RDW786441 RNS786441 RXO786441 SHK786441 SRG786441 TBC786441 TKY786441 TUU786441 UEQ786441 UOM786441 UYI786441 VIE786441 VSA786441 WBW786441 WLS786441 WVO786441 A851977 JC851977 SY851977 ACU851977 AMQ851977 AWM851977 BGI851977 BQE851977 CAA851977 CJW851977 CTS851977 DDO851977 DNK851977 DXG851977 EHC851977 EQY851977 FAU851977 FKQ851977 FUM851977 GEI851977 GOE851977 GYA851977 HHW851977 HRS851977 IBO851977 ILK851977 IVG851977 JFC851977 JOY851977 JYU851977 KIQ851977 KSM851977 LCI851977 LME851977 LWA851977 MFW851977 MPS851977 MZO851977 NJK851977 NTG851977 ODC851977 OMY851977 OWU851977 PGQ851977 PQM851977 QAI851977 QKE851977 QUA851977 RDW851977 RNS851977 RXO851977 SHK851977 SRG851977 TBC851977 TKY851977 TUU851977 UEQ851977 UOM851977 UYI851977 VIE851977 VSA851977 WBW851977 WLS851977 WVO851977 A917513 JC917513 SY917513 ACU917513 AMQ917513 AWM917513 BGI917513 BQE917513 CAA917513 CJW917513 CTS917513 DDO917513 DNK917513 DXG917513 EHC917513 EQY917513 FAU917513 FKQ917513 FUM917513 GEI917513 GOE917513 GYA917513 HHW917513 HRS917513 IBO917513 ILK917513 IVG917513 JFC917513 JOY917513 JYU917513 KIQ917513 KSM917513 LCI917513 LME917513 LWA917513 MFW917513 MPS917513 MZO917513 NJK917513 NTG917513 ODC917513 OMY917513 OWU917513 PGQ917513 PQM917513 QAI917513 QKE917513 QUA917513 RDW917513 RNS917513 RXO917513 SHK917513 SRG917513 TBC917513 TKY917513 TUU917513 UEQ917513 UOM917513 UYI917513 VIE917513 VSA917513 WBW917513 WLS917513 WVO917513 A983049 JC983049 SY983049 ACU983049 AMQ983049 AWM983049 BGI983049 BQE983049 CAA983049 CJW983049 CTS983049 DDO983049 DNK983049 DXG983049 EHC983049 EQY983049 FAU983049 FKQ983049 FUM983049 GEI983049 GOE983049 GYA983049 HHW983049 HRS983049 IBO983049 ILK983049 IVG983049 JFC983049 JOY983049 JYU983049 KIQ983049 KSM983049 LCI983049 LME983049 LWA983049 MFW983049 MPS983049 MZO983049 NJK983049 NTG983049 ODC983049 OMY983049 OWU983049 PGQ983049 PQM983049 QAI983049 QKE983049 QUA983049 RDW983049 RNS983049 RXO983049 SHK983049 SRG983049 TBC983049 TKY983049 TUU983049 UEQ983049 UOM983049 UYI983049 VIE983049 VSA983049 WBW983049 WLS983049 A1 A5:A7 WVO1:WVO7 JC1:JC7 SY1:SY7 ACU1:ACU7 AMQ1:AMQ7 AWM1:AWM7 BGI1:BGI7 BQE1:BQE7 CAA1:CAA7 CJW1:CJW7 CTS1:CTS7 DDO1:DDO7 DNK1:DNK7 DXG1:DXG7 EHC1:EHC7 EQY1:EQY7 FAU1:FAU7 FKQ1:FKQ7 FUM1:FUM7 GEI1:GEI7 GOE1:GOE7 GYA1:GYA7 HHW1:HHW7 HRS1:HRS7 IBO1:IBO7 ILK1:ILK7 IVG1:IVG7 JFC1:JFC7 JOY1:JOY7 JYU1:JYU7 KIQ1:KIQ7 KSM1:KSM7 LCI1:LCI7 LME1:LME7 LWA1:LWA7 MFW1:MFW7 MPS1:MPS7 MZO1:MZO7 NJK1:NJK7 NTG1:NTG7 ODC1:ODC7 OMY1:OMY7 OWU1:OWU7 PGQ1:PGQ7 PQM1:PQM7 QAI1:QAI7 QKE1:QKE7 QUA1:QUA7 RDW1:RDW7 RNS1:RNS7 RXO1:RXO7 SHK1:SHK7 SRG1:SRG7 TBC1:TBC7 TKY1:TKY7 TUU1:TUU7 UEQ1:UEQ7 UOM1:UOM7 UYI1:UYI7 VIE1:VIE7 VSA1:VSA7 WBW1:WBW7 WLS1:WLS7">
      <formula1>0</formula1>
      <formula2>300</formula2>
    </dataValidation>
    <dataValidation type="textLength" errorStyle="information" allowBlank="1" showInputMessage="1" error="XLBVal:5=7.92380342564431E-02_x000d_&#10;" sqref="C62 JE62 TA62 ACW62 AMS62 AWO62 BGK62 BQG62 CAC62 CJY62 CTU62 DDQ62 DNM62 DXI62 EHE62 ERA62 FAW62 FKS62 FUO62 GEK62 GOG62 GYC62 HHY62 HRU62 IBQ62 ILM62 IVI62 JFE62 JPA62 JYW62 KIS62 KSO62 LCK62 LMG62 LWC62 MFY62 MPU62 MZQ62 NJM62 NTI62 ODE62 ONA62 OWW62 PGS62 PQO62 QAK62 QKG62 QUC62 RDY62 RNU62 RXQ62 SHM62 SRI62 TBE62 TLA62 TUW62 UES62 UOO62 UYK62 VIG62 VSC62 WBY62 WLU62 WVQ62 C65560 JE65560 TA65560 ACW65560 AMS65560 AWO65560 BGK65560 BQG65560 CAC65560 CJY65560 CTU65560 DDQ65560 DNM65560 DXI65560 EHE65560 ERA65560 FAW65560 FKS65560 FUO65560 GEK65560 GOG65560 GYC65560 HHY65560 HRU65560 IBQ65560 ILM65560 IVI65560 JFE65560 JPA65560 JYW65560 KIS65560 KSO65560 LCK65560 LMG65560 LWC65560 MFY65560 MPU65560 MZQ65560 NJM65560 NTI65560 ODE65560 ONA65560 OWW65560 PGS65560 PQO65560 QAK65560 QKG65560 QUC65560 RDY65560 RNU65560 RXQ65560 SHM65560 SRI65560 TBE65560 TLA65560 TUW65560 UES65560 UOO65560 UYK65560 VIG65560 VSC65560 WBY65560 WLU65560 WVQ65560 C131096 JE131096 TA131096 ACW131096 AMS131096 AWO131096 BGK131096 BQG131096 CAC131096 CJY131096 CTU131096 DDQ131096 DNM131096 DXI131096 EHE131096 ERA131096 FAW131096 FKS131096 FUO131096 GEK131096 GOG131096 GYC131096 HHY131096 HRU131096 IBQ131096 ILM131096 IVI131096 JFE131096 JPA131096 JYW131096 KIS131096 KSO131096 LCK131096 LMG131096 LWC131096 MFY131096 MPU131096 MZQ131096 NJM131096 NTI131096 ODE131096 ONA131096 OWW131096 PGS131096 PQO131096 QAK131096 QKG131096 QUC131096 RDY131096 RNU131096 RXQ131096 SHM131096 SRI131096 TBE131096 TLA131096 TUW131096 UES131096 UOO131096 UYK131096 VIG131096 VSC131096 WBY131096 WLU131096 WVQ131096 C196632 JE196632 TA196632 ACW196632 AMS196632 AWO196632 BGK196632 BQG196632 CAC196632 CJY196632 CTU196632 DDQ196632 DNM196632 DXI196632 EHE196632 ERA196632 FAW196632 FKS196632 FUO196632 GEK196632 GOG196632 GYC196632 HHY196632 HRU196632 IBQ196632 ILM196632 IVI196632 JFE196632 JPA196632 JYW196632 KIS196632 KSO196632 LCK196632 LMG196632 LWC196632 MFY196632 MPU196632 MZQ196632 NJM196632 NTI196632 ODE196632 ONA196632 OWW196632 PGS196632 PQO196632 QAK196632 QKG196632 QUC196632 RDY196632 RNU196632 RXQ196632 SHM196632 SRI196632 TBE196632 TLA196632 TUW196632 UES196632 UOO196632 UYK196632 VIG196632 VSC196632 WBY196632 WLU196632 WVQ196632 C262168 JE262168 TA262168 ACW262168 AMS262168 AWO262168 BGK262168 BQG262168 CAC262168 CJY262168 CTU262168 DDQ262168 DNM262168 DXI262168 EHE262168 ERA262168 FAW262168 FKS262168 FUO262168 GEK262168 GOG262168 GYC262168 HHY262168 HRU262168 IBQ262168 ILM262168 IVI262168 JFE262168 JPA262168 JYW262168 KIS262168 KSO262168 LCK262168 LMG262168 LWC262168 MFY262168 MPU262168 MZQ262168 NJM262168 NTI262168 ODE262168 ONA262168 OWW262168 PGS262168 PQO262168 QAK262168 QKG262168 QUC262168 RDY262168 RNU262168 RXQ262168 SHM262168 SRI262168 TBE262168 TLA262168 TUW262168 UES262168 UOO262168 UYK262168 VIG262168 VSC262168 WBY262168 WLU262168 WVQ262168 C327704 JE327704 TA327704 ACW327704 AMS327704 AWO327704 BGK327704 BQG327704 CAC327704 CJY327704 CTU327704 DDQ327704 DNM327704 DXI327704 EHE327704 ERA327704 FAW327704 FKS327704 FUO327704 GEK327704 GOG327704 GYC327704 HHY327704 HRU327704 IBQ327704 ILM327704 IVI327704 JFE327704 JPA327704 JYW327704 KIS327704 KSO327704 LCK327704 LMG327704 LWC327704 MFY327704 MPU327704 MZQ327704 NJM327704 NTI327704 ODE327704 ONA327704 OWW327704 PGS327704 PQO327704 QAK327704 QKG327704 QUC327704 RDY327704 RNU327704 RXQ327704 SHM327704 SRI327704 TBE327704 TLA327704 TUW327704 UES327704 UOO327704 UYK327704 VIG327704 VSC327704 WBY327704 WLU327704 WVQ327704 C393240 JE393240 TA393240 ACW393240 AMS393240 AWO393240 BGK393240 BQG393240 CAC393240 CJY393240 CTU393240 DDQ393240 DNM393240 DXI393240 EHE393240 ERA393240 FAW393240 FKS393240 FUO393240 GEK393240 GOG393240 GYC393240 HHY393240 HRU393240 IBQ393240 ILM393240 IVI393240 JFE393240 JPA393240 JYW393240 KIS393240 KSO393240 LCK393240 LMG393240 LWC393240 MFY393240 MPU393240 MZQ393240 NJM393240 NTI393240 ODE393240 ONA393240 OWW393240 PGS393240 PQO393240 QAK393240 QKG393240 QUC393240 RDY393240 RNU393240 RXQ393240 SHM393240 SRI393240 TBE393240 TLA393240 TUW393240 UES393240 UOO393240 UYK393240 VIG393240 VSC393240 WBY393240 WLU393240 WVQ393240 C458776 JE458776 TA458776 ACW458776 AMS458776 AWO458776 BGK458776 BQG458776 CAC458776 CJY458776 CTU458776 DDQ458776 DNM458776 DXI458776 EHE458776 ERA458776 FAW458776 FKS458776 FUO458776 GEK458776 GOG458776 GYC458776 HHY458776 HRU458776 IBQ458776 ILM458776 IVI458776 JFE458776 JPA458776 JYW458776 KIS458776 KSO458776 LCK458776 LMG458776 LWC458776 MFY458776 MPU458776 MZQ458776 NJM458776 NTI458776 ODE458776 ONA458776 OWW458776 PGS458776 PQO458776 QAK458776 QKG458776 QUC458776 RDY458776 RNU458776 RXQ458776 SHM458776 SRI458776 TBE458776 TLA458776 TUW458776 UES458776 UOO458776 UYK458776 VIG458776 VSC458776 WBY458776 WLU458776 WVQ458776 C524312 JE524312 TA524312 ACW524312 AMS524312 AWO524312 BGK524312 BQG524312 CAC524312 CJY524312 CTU524312 DDQ524312 DNM524312 DXI524312 EHE524312 ERA524312 FAW524312 FKS524312 FUO524312 GEK524312 GOG524312 GYC524312 HHY524312 HRU524312 IBQ524312 ILM524312 IVI524312 JFE524312 JPA524312 JYW524312 KIS524312 KSO524312 LCK524312 LMG524312 LWC524312 MFY524312 MPU524312 MZQ524312 NJM524312 NTI524312 ODE524312 ONA524312 OWW524312 PGS524312 PQO524312 QAK524312 QKG524312 QUC524312 RDY524312 RNU524312 RXQ524312 SHM524312 SRI524312 TBE524312 TLA524312 TUW524312 UES524312 UOO524312 UYK524312 VIG524312 VSC524312 WBY524312 WLU524312 WVQ524312 C589848 JE589848 TA589848 ACW589848 AMS589848 AWO589848 BGK589848 BQG589848 CAC589848 CJY589848 CTU589848 DDQ589848 DNM589848 DXI589848 EHE589848 ERA589848 FAW589848 FKS589848 FUO589848 GEK589848 GOG589848 GYC589848 HHY589848 HRU589848 IBQ589848 ILM589848 IVI589848 JFE589848 JPA589848 JYW589848 KIS589848 KSO589848 LCK589848 LMG589848 LWC589848 MFY589848 MPU589848 MZQ589848 NJM589848 NTI589848 ODE589848 ONA589848 OWW589848 PGS589848 PQO589848 QAK589848 QKG589848 QUC589848 RDY589848 RNU589848 RXQ589848 SHM589848 SRI589848 TBE589848 TLA589848 TUW589848 UES589848 UOO589848 UYK589848 VIG589848 VSC589848 WBY589848 WLU589848 WVQ589848 C655384 JE655384 TA655384 ACW655384 AMS655384 AWO655384 BGK655384 BQG655384 CAC655384 CJY655384 CTU655384 DDQ655384 DNM655384 DXI655384 EHE655384 ERA655384 FAW655384 FKS655384 FUO655384 GEK655384 GOG655384 GYC655384 HHY655384 HRU655384 IBQ655384 ILM655384 IVI655384 JFE655384 JPA655384 JYW655384 KIS655384 KSO655384 LCK655384 LMG655384 LWC655384 MFY655384 MPU655384 MZQ655384 NJM655384 NTI655384 ODE655384 ONA655384 OWW655384 PGS655384 PQO655384 QAK655384 QKG655384 QUC655384 RDY655384 RNU655384 RXQ655384 SHM655384 SRI655384 TBE655384 TLA655384 TUW655384 UES655384 UOO655384 UYK655384 VIG655384 VSC655384 WBY655384 WLU655384 WVQ655384 C720920 JE720920 TA720920 ACW720920 AMS720920 AWO720920 BGK720920 BQG720920 CAC720920 CJY720920 CTU720920 DDQ720920 DNM720920 DXI720920 EHE720920 ERA720920 FAW720920 FKS720920 FUO720920 GEK720920 GOG720920 GYC720920 HHY720920 HRU720920 IBQ720920 ILM720920 IVI720920 JFE720920 JPA720920 JYW720920 KIS720920 KSO720920 LCK720920 LMG720920 LWC720920 MFY720920 MPU720920 MZQ720920 NJM720920 NTI720920 ODE720920 ONA720920 OWW720920 PGS720920 PQO720920 QAK720920 QKG720920 QUC720920 RDY720920 RNU720920 RXQ720920 SHM720920 SRI720920 TBE720920 TLA720920 TUW720920 UES720920 UOO720920 UYK720920 VIG720920 VSC720920 WBY720920 WLU720920 WVQ720920 C786456 JE786456 TA786456 ACW786456 AMS786456 AWO786456 BGK786456 BQG786456 CAC786456 CJY786456 CTU786456 DDQ786456 DNM786456 DXI786456 EHE786456 ERA786456 FAW786456 FKS786456 FUO786456 GEK786456 GOG786456 GYC786456 HHY786456 HRU786456 IBQ786456 ILM786456 IVI786456 JFE786456 JPA786456 JYW786456 KIS786456 KSO786456 LCK786456 LMG786456 LWC786456 MFY786456 MPU786456 MZQ786456 NJM786456 NTI786456 ODE786456 ONA786456 OWW786456 PGS786456 PQO786456 QAK786456 QKG786456 QUC786456 RDY786456 RNU786456 RXQ786456 SHM786456 SRI786456 TBE786456 TLA786456 TUW786456 UES786456 UOO786456 UYK786456 VIG786456 VSC786456 WBY786456 WLU786456 WVQ786456 C851992 JE851992 TA851992 ACW851992 AMS851992 AWO851992 BGK851992 BQG851992 CAC851992 CJY851992 CTU851992 DDQ851992 DNM851992 DXI851992 EHE851992 ERA851992 FAW851992 FKS851992 FUO851992 GEK851992 GOG851992 GYC851992 HHY851992 HRU851992 IBQ851992 ILM851992 IVI851992 JFE851992 JPA851992 JYW851992 KIS851992 KSO851992 LCK851992 LMG851992 LWC851992 MFY851992 MPU851992 MZQ851992 NJM851992 NTI851992 ODE851992 ONA851992 OWW851992 PGS851992 PQO851992 QAK851992 QKG851992 QUC851992 RDY851992 RNU851992 RXQ851992 SHM851992 SRI851992 TBE851992 TLA851992 TUW851992 UES851992 UOO851992 UYK851992 VIG851992 VSC851992 WBY851992 WLU851992 WVQ851992 C917528 JE917528 TA917528 ACW917528 AMS917528 AWO917528 BGK917528 BQG917528 CAC917528 CJY917528 CTU917528 DDQ917528 DNM917528 DXI917528 EHE917528 ERA917528 FAW917528 FKS917528 FUO917528 GEK917528 GOG917528 GYC917528 HHY917528 HRU917528 IBQ917528 ILM917528 IVI917528 JFE917528 JPA917528 JYW917528 KIS917528 KSO917528 LCK917528 LMG917528 LWC917528 MFY917528 MPU917528 MZQ917528 NJM917528 NTI917528 ODE917528 ONA917528 OWW917528 PGS917528 PQO917528 QAK917528 QKG917528 QUC917528 RDY917528 RNU917528 RXQ917528 SHM917528 SRI917528 TBE917528 TLA917528 TUW917528 UES917528 UOO917528 UYK917528 VIG917528 VSC917528 WBY917528 WLU917528 WVQ917528 C983064 JE983064 TA983064 ACW983064 AMS983064 AWO983064 BGK983064 BQG983064 CAC983064 CJY983064 CTU983064 DDQ983064 DNM983064 DXI983064 EHE983064 ERA983064 FAW983064 FKS983064 FUO983064 GEK983064 GOG983064 GYC983064 HHY983064 HRU983064 IBQ983064 ILM983064 IVI983064 JFE983064 JPA983064 JYW983064 KIS983064 KSO983064 LCK983064 LMG983064 LWC983064 MFY983064 MPU983064 MZQ983064 NJM983064 NTI983064 ODE983064 ONA983064 OWW983064 PGS983064 PQO983064 QAK983064 QKG983064 QUC983064 RDY983064 RNU983064 RXQ983064 SHM983064 SRI983064 TBE983064 TLA983064 TUW983064 UES983064 UOO983064 UYK983064 VIG983064 VSC983064 WBY983064 WLU983064 WVQ983064 C20 JE20 TA20 ACW20 AMS20 AWO20 BGK20 BQG20 CAC20 CJY20 CTU20 DDQ20 DNM20 DXI20 EHE20 ERA20 FAW20 FKS20 FUO20 GEK20 GOG20 GYC20 HHY20 HRU20 IBQ20 ILM20 IVI20 JFE20 JPA20 JYW20 KIS20 KSO20 LCK20 LMG20 LWC20 MFY20 MPU20 MZQ20 NJM20 NTI20 ODE20 ONA20 OWW20 PGS20 PQO20 QAK20 QKG20 QUC20 RDY20 RNU20 RXQ20 SHM20 SRI20 TBE20 TLA20 TUW20 UES20 UOO20 UYK20 VIG20 VSC20 WBY20 WLU20 WVQ20">
      <formula1>0</formula1>
      <formula2>10000</formula2>
    </dataValidation>
    <dataValidation type="textLength" errorStyle="information" allowBlank="1" showInputMessage="1" error="XLBVal:5=2475_x000d_&#10;" sqref="A62 JD62 SZ62 ACV62 AMR62 AWN62 BGJ62 BQF62 CAB62 CJX62 CTT62 DDP62 DNL62 DXH62 EHD62 EQZ62 FAV62 FKR62 FUN62 GEJ62 GOF62 GYB62 HHX62 HRT62 IBP62 ILL62 IVH62 JFD62 JOZ62 JYV62 KIR62 KSN62 LCJ62 LMF62 LWB62 MFX62 MPT62 MZP62 NJL62 NTH62 ODD62 OMZ62 OWV62 PGR62 PQN62 QAJ62 QKF62 QUB62 RDX62 RNT62 RXP62 SHL62 SRH62 TBD62 TKZ62 TUV62 UER62 UON62 UYJ62 VIF62 VSB62 WBX62 WLT62 WVP62 B65560 JD65560 SZ65560 ACV65560 AMR65560 AWN65560 BGJ65560 BQF65560 CAB65560 CJX65560 CTT65560 DDP65560 DNL65560 DXH65560 EHD65560 EQZ65560 FAV65560 FKR65560 FUN65560 GEJ65560 GOF65560 GYB65560 HHX65560 HRT65560 IBP65560 ILL65560 IVH65560 JFD65560 JOZ65560 JYV65560 KIR65560 KSN65560 LCJ65560 LMF65560 LWB65560 MFX65560 MPT65560 MZP65560 NJL65560 NTH65560 ODD65560 OMZ65560 OWV65560 PGR65560 PQN65560 QAJ65560 QKF65560 QUB65560 RDX65560 RNT65560 RXP65560 SHL65560 SRH65560 TBD65560 TKZ65560 TUV65560 UER65560 UON65560 UYJ65560 VIF65560 VSB65560 WBX65560 WLT65560 WVP65560 B131096 JD131096 SZ131096 ACV131096 AMR131096 AWN131096 BGJ131096 BQF131096 CAB131096 CJX131096 CTT131096 DDP131096 DNL131096 DXH131096 EHD131096 EQZ131096 FAV131096 FKR131096 FUN131096 GEJ131096 GOF131096 GYB131096 HHX131096 HRT131096 IBP131096 ILL131096 IVH131096 JFD131096 JOZ131096 JYV131096 KIR131096 KSN131096 LCJ131096 LMF131096 LWB131096 MFX131096 MPT131096 MZP131096 NJL131096 NTH131096 ODD131096 OMZ131096 OWV131096 PGR131096 PQN131096 QAJ131096 QKF131096 QUB131096 RDX131096 RNT131096 RXP131096 SHL131096 SRH131096 TBD131096 TKZ131096 TUV131096 UER131096 UON131096 UYJ131096 VIF131096 VSB131096 WBX131096 WLT131096 WVP131096 B196632 JD196632 SZ196632 ACV196632 AMR196632 AWN196632 BGJ196632 BQF196632 CAB196632 CJX196632 CTT196632 DDP196632 DNL196632 DXH196632 EHD196632 EQZ196632 FAV196632 FKR196632 FUN196632 GEJ196632 GOF196632 GYB196632 HHX196632 HRT196632 IBP196632 ILL196632 IVH196632 JFD196632 JOZ196632 JYV196632 KIR196632 KSN196632 LCJ196632 LMF196632 LWB196632 MFX196632 MPT196632 MZP196632 NJL196632 NTH196632 ODD196632 OMZ196632 OWV196632 PGR196632 PQN196632 QAJ196632 QKF196632 QUB196632 RDX196632 RNT196632 RXP196632 SHL196632 SRH196632 TBD196632 TKZ196632 TUV196632 UER196632 UON196632 UYJ196632 VIF196632 VSB196632 WBX196632 WLT196632 WVP196632 B262168 JD262168 SZ262168 ACV262168 AMR262168 AWN262168 BGJ262168 BQF262168 CAB262168 CJX262168 CTT262168 DDP262168 DNL262168 DXH262168 EHD262168 EQZ262168 FAV262168 FKR262168 FUN262168 GEJ262168 GOF262168 GYB262168 HHX262168 HRT262168 IBP262168 ILL262168 IVH262168 JFD262168 JOZ262168 JYV262168 KIR262168 KSN262168 LCJ262168 LMF262168 LWB262168 MFX262168 MPT262168 MZP262168 NJL262168 NTH262168 ODD262168 OMZ262168 OWV262168 PGR262168 PQN262168 QAJ262168 QKF262168 QUB262168 RDX262168 RNT262168 RXP262168 SHL262168 SRH262168 TBD262168 TKZ262168 TUV262168 UER262168 UON262168 UYJ262168 VIF262168 VSB262168 WBX262168 WLT262168 WVP262168 B327704 JD327704 SZ327704 ACV327704 AMR327704 AWN327704 BGJ327704 BQF327704 CAB327704 CJX327704 CTT327704 DDP327704 DNL327704 DXH327704 EHD327704 EQZ327704 FAV327704 FKR327704 FUN327704 GEJ327704 GOF327704 GYB327704 HHX327704 HRT327704 IBP327704 ILL327704 IVH327704 JFD327704 JOZ327704 JYV327704 KIR327704 KSN327704 LCJ327704 LMF327704 LWB327704 MFX327704 MPT327704 MZP327704 NJL327704 NTH327704 ODD327704 OMZ327704 OWV327704 PGR327704 PQN327704 QAJ327704 QKF327704 QUB327704 RDX327704 RNT327704 RXP327704 SHL327704 SRH327704 TBD327704 TKZ327704 TUV327704 UER327704 UON327704 UYJ327704 VIF327704 VSB327704 WBX327704 WLT327704 WVP327704 B393240 JD393240 SZ393240 ACV393240 AMR393240 AWN393240 BGJ393240 BQF393240 CAB393240 CJX393240 CTT393240 DDP393240 DNL393240 DXH393240 EHD393240 EQZ393240 FAV393240 FKR393240 FUN393240 GEJ393240 GOF393240 GYB393240 HHX393240 HRT393240 IBP393240 ILL393240 IVH393240 JFD393240 JOZ393240 JYV393240 KIR393240 KSN393240 LCJ393240 LMF393240 LWB393240 MFX393240 MPT393240 MZP393240 NJL393240 NTH393240 ODD393240 OMZ393240 OWV393240 PGR393240 PQN393240 QAJ393240 QKF393240 QUB393240 RDX393240 RNT393240 RXP393240 SHL393240 SRH393240 TBD393240 TKZ393240 TUV393240 UER393240 UON393240 UYJ393240 VIF393240 VSB393240 WBX393240 WLT393240 WVP393240 B458776 JD458776 SZ458776 ACV458776 AMR458776 AWN458776 BGJ458776 BQF458776 CAB458776 CJX458776 CTT458776 DDP458776 DNL458776 DXH458776 EHD458776 EQZ458776 FAV458776 FKR458776 FUN458776 GEJ458776 GOF458776 GYB458776 HHX458776 HRT458776 IBP458776 ILL458776 IVH458776 JFD458776 JOZ458776 JYV458776 KIR458776 KSN458776 LCJ458776 LMF458776 LWB458776 MFX458776 MPT458776 MZP458776 NJL458776 NTH458776 ODD458776 OMZ458776 OWV458776 PGR458776 PQN458776 QAJ458776 QKF458776 QUB458776 RDX458776 RNT458776 RXP458776 SHL458776 SRH458776 TBD458776 TKZ458776 TUV458776 UER458776 UON458776 UYJ458776 VIF458776 VSB458776 WBX458776 WLT458776 WVP458776 B524312 JD524312 SZ524312 ACV524312 AMR524312 AWN524312 BGJ524312 BQF524312 CAB524312 CJX524312 CTT524312 DDP524312 DNL524312 DXH524312 EHD524312 EQZ524312 FAV524312 FKR524312 FUN524312 GEJ524312 GOF524312 GYB524312 HHX524312 HRT524312 IBP524312 ILL524312 IVH524312 JFD524312 JOZ524312 JYV524312 KIR524312 KSN524312 LCJ524312 LMF524312 LWB524312 MFX524312 MPT524312 MZP524312 NJL524312 NTH524312 ODD524312 OMZ524312 OWV524312 PGR524312 PQN524312 QAJ524312 QKF524312 QUB524312 RDX524312 RNT524312 RXP524312 SHL524312 SRH524312 TBD524312 TKZ524312 TUV524312 UER524312 UON524312 UYJ524312 VIF524312 VSB524312 WBX524312 WLT524312 WVP524312 B589848 JD589848 SZ589848 ACV589848 AMR589848 AWN589848 BGJ589848 BQF589848 CAB589848 CJX589848 CTT589848 DDP589848 DNL589848 DXH589848 EHD589848 EQZ589848 FAV589848 FKR589848 FUN589848 GEJ589848 GOF589848 GYB589848 HHX589848 HRT589848 IBP589848 ILL589848 IVH589848 JFD589848 JOZ589848 JYV589848 KIR589848 KSN589848 LCJ589848 LMF589848 LWB589848 MFX589848 MPT589848 MZP589848 NJL589848 NTH589848 ODD589848 OMZ589848 OWV589848 PGR589848 PQN589848 QAJ589848 QKF589848 QUB589848 RDX589848 RNT589848 RXP589848 SHL589848 SRH589848 TBD589848 TKZ589848 TUV589848 UER589848 UON589848 UYJ589848 VIF589848 VSB589848 WBX589848 WLT589848 WVP589848 B655384 JD655384 SZ655384 ACV655384 AMR655384 AWN655384 BGJ655384 BQF655384 CAB655384 CJX655384 CTT655384 DDP655384 DNL655384 DXH655384 EHD655384 EQZ655384 FAV655384 FKR655384 FUN655384 GEJ655384 GOF655384 GYB655384 HHX655384 HRT655384 IBP655384 ILL655384 IVH655384 JFD655384 JOZ655384 JYV655384 KIR655384 KSN655384 LCJ655384 LMF655384 LWB655384 MFX655384 MPT655384 MZP655384 NJL655384 NTH655384 ODD655384 OMZ655384 OWV655384 PGR655384 PQN655384 QAJ655384 QKF655384 QUB655384 RDX655384 RNT655384 RXP655384 SHL655384 SRH655384 TBD655384 TKZ655384 TUV655384 UER655384 UON655384 UYJ655384 VIF655384 VSB655384 WBX655384 WLT655384 WVP655384 B720920 JD720920 SZ720920 ACV720920 AMR720920 AWN720920 BGJ720920 BQF720920 CAB720920 CJX720920 CTT720920 DDP720920 DNL720920 DXH720920 EHD720920 EQZ720920 FAV720920 FKR720920 FUN720920 GEJ720920 GOF720920 GYB720920 HHX720920 HRT720920 IBP720920 ILL720920 IVH720920 JFD720920 JOZ720920 JYV720920 KIR720920 KSN720920 LCJ720920 LMF720920 LWB720920 MFX720920 MPT720920 MZP720920 NJL720920 NTH720920 ODD720920 OMZ720920 OWV720920 PGR720920 PQN720920 QAJ720920 QKF720920 QUB720920 RDX720920 RNT720920 RXP720920 SHL720920 SRH720920 TBD720920 TKZ720920 TUV720920 UER720920 UON720920 UYJ720920 VIF720920 VSB720920 WBX720920 WLT720920 WVP720920 B786456 JD786456 SZ786456 ACV786456 AMR786456 AWN786456 BGJ786456 BQF786456 CAB786456 CJX786456 CTT786456 DDP786456 DNL786456 DXH786456 EHD786456 EQZ786456 FAV786456 FKR786456 FUN786456 GEJ786456 GOF786456 GYB786456 HHX786456 HRT786456 IBP786456 ILL786456 IVH786456 JFD786456 JOZ786456 JYV786456 KIR786456 KSN786456 LCJ786456 LMF786456 LWB786456 MFX786456 MPT786456 MZP786456 NJL786456 NTH786456 ODD786456 OMZ786456 OWV786456 PGR786456 PQN786456 QAJ786456 QKF786456 QUB786456 RDX786456 RNT786456 RXP786456 SHL786456 SRH786456 TBD786456 TKZ786456 TUV786456 UER786456 UON786456 UYJ786456 VIF786456 VSB786456 WBX786456 WLT786456 WVP786456 B851992 JD851992 SZ851992 ACV851992 AMR851992 AWN851992 BGJ851992 BQF851992 CAB851992 CJX851992 CTT851992 DDP851992 DNL851992 DXH851992 EHD851992 EQZ851992 FAV851992 FKR851992 FUN851992 GEJ851992 GOF851992 GYB851992 HHX851992 HRT851992 IBP851992 ILL851992 IVH851992 JFD851992 JOZ851992 JYV851992 KIR851992 KSN851992 LCJ851992 LMF851992 LWB851992 MFX851992 MPT851992 MZP851992 NJL851992 NTH851992 ODD851992 OMZ851992 OWV851992 PGR851992 PQN851992 QAJ851992 QKF851992 QUB851992 RDX851992 RNT851992 RXP851992 SHL851992 SRH851992 TBD851992 TKZ851992 TUV851992 UER851992 UON851992 UYJ851992 VIF851992 VSB851992 WBX851992 WLT851992 WVP851992 B917528 JD917528 SZ917528 ACV917528 AMR917528 AWN917528 BGJ917528 BQF917528 CAB917528 CJX917528 CTT917528 DDP917528 DNL917528 DXH917528 EHD917528 EQZ917528 FAV917528 FKR917528 FUN917528 GEJ917528 GOF917528 GYB917528 HHX917528 HRT917528 IBP917528 ILL917528 IVH917528 JFD917528 JOZ917528 JYV917528 KIR917528 KSN917528 LCJ917528 LMF917528 LWB917528 MFX917528 MPT917528 MZP917528 NJL917528 NTH917528 ODD917528 OMZ917528 OWV917528 PGR917528 PQN917528 QAJ917528 QKF917528 QUB917528 RDX917528 RNT917528 RXP917528 SHL917528 SRH917528 TBD917528 TKZ917528 TUV917528 UER917528 UON917528 UYJ917528 VIF917528 VSB917528 WBX917528 WLT917528 WVP917528 B983064 JD983064 SZ983064 ACV983064 AMR983064 AWN983064 BGJ983064 BQF983064 CAB983064 CJX983064 CTT983064 DDP983064 DNL983064 DXH983064 EHD983064 EQZ983064 FAV983064 FKR983064 FUN983064 GEJ983064 GOF983064 GYB983064 HHX983064 HRT983064 IBP983064 ILL983064 IVH983064 JFD983064 JOZ983064 JYV983064 KIR983064 KSN983064 LCJ983064 LMF983064 LWB983064 MFX983064 MPT983064 MZP983064 NJL983064 NTH983064 ODD983064 OMZ983064 OWV983064 PGR983064 PQN983064 QAJ983064 QKF983064 QUB983064 RDX983064 RNT983064 RXP983064 SHL983064 SRH983064 TBD983064 TKZ983064 TUV983064 UER983064 UON983064 UYJ983064 VIF983064 VSB983064 WBX983064 WLT983064 WVP983064 A20 JD20 SZ20 ACV20 AMR20 AWN20 BGJ20 BQF20 CAB20 CJX20 CTT20 DDP20 DNL20 DXH20 EHD20 EQZ20 FAV20 FKR20 FUN20 GEJ20 GOF20 GYB20 HHX20 HRT20 IBP20 ILL20 IVH20 JFD20 JOZ20 JYV20 KIR20 KSN20 LCJ20 LMF20 LWB20 MFX20 MPT20 MZP20 NJL20 NTH20 ODD20 OMZ20 OWV20 PGR20 PQN20 QAJ20 QKF20 QUB20 RDX20 RNT20 RXP20 SHL20 SRH20 TBD20 TKZ20 TUV20 UER20 UON20 UYJ20 VIF20 VSB20 WBX20 WLT20 WVP20">
      <formula1>0</formula1>
      <formula2>10000</formula2>
    </dataValidation>
    <dataValidation type="textLength" errorStyle="information" allowBlank="1" showInputMessage="1" error="XLBVal:5=0.203926925266523_x000d_&#10;" sqref="C65559 JE65559 TA65559 ACW65559 AMS65559 AWO65559 BGK65559 BQG65559 CAC65559 CJY65559 CTU65559 DDQ65559 DNM65559 DXI65559 EHE65559 ERA65559 FAW65559 FKS65559 FUO65559 GEK65559 GOG65559 GYC65559 HHY65559 HRU65559 IBQ65559 ILM65559 IVI65559 JFE65559 JPA65559 JYW65559 KIS65559 KSO65559 LCK65559 LMG65559 LWC65559 MFY65559 MPU65559 MZQ65559 NJM65559 NTI65559 ODE65559 ONA65559 OWW65559 PGS65559 PQO65559 QAK65559 QKG65559 QUC65559 RDY65559 RNU65559 RXQ65559 SHM65559 SRI65559 TBE65559 TLA65559 TUW65559 UES65559 UOO65559 UYK65559 VIG65559 VSC65559 WBY65559 WLU65559 WVQ65559 C131095 JE131095 TA131095 ACW131095 AMS131095 AWO131095 BGK131095 BQG131095 CAC131095 CJY131095 CTU131095 DDQ131095 DNM131095 DXI131095 EHE131095 ERA131095 FAW131095 FKS131095 FUO131095 GEK131095 GOG131095 GYC131095 HHY131095 HRU131095 IBQ131095 ILM131095 IVI131095 JFE131095 JPA131095 JYW131095 KIS131095 KSO131095 LCK131095 LMG131095 LWC131095 MFY131095 MPU131095 MZQ131095 NJM131095 NTI131095 ODE131095 ONA131095 OWW131095 PGS131095 PQO131095 QAK131095 QKG131095 QUC131095 RDY131095 RNU131095 RXQ131095 SHM131095 SRI131095 TBE131095 TLA131095 TUW131095 UES131095 UOO131095 UYK131095 VIG131095 VSC131095 WBY131095 WLU131095 WVQ131095 C196631 JE196631 TA196631 ACW196631 AMS196631 AWO196631 BGK196631 BQG196631 CAC196631 CJY196631 CTU196631 DDQ196631 DNM196631 DXI196631 EHE196631 ERA196631 FAW196631 FKS196631 FUO196631 GEK196631 GOG196631 GYC196631 HHY196631 HRU196631 IBQ196631 ILM196631 IVI196631 JFE196631 JPA196631 JYW196631 KIS196631 KSO196631 LCK196631 LMG196631 LWC196631 MFY196631 MPU196631 MZQ196631 NJM196631 NTI196631 ODE196631 ONA196631 OWW196631 PGS196631 PQO196631 QAK196631 QKG196631 QUC196631 RDY196631 RNU196631 RXQ196631 SHM196631 SRI196631 TBE196631 TLA196631 TUW196631 UES196631 UOO196631 UYK196631 VIG196631 VSC196631 WBY196631 WLU196631 WVQ196631 C262167 JE262167 TA262167 ACW262167 AMS262167 AWO262167 BGK262167 BQG262167 CAC262167 CJY262167 CTU262167 DDQ262167 DNM262167 DXI262167 EHE262167 ERA262167 FAW262167 FKS262167 FUO262167 GEK262167 GOG262167 GYC262167 HHY262167 HRU262167 IBQ262167 ILM262167 IVI262167 JFE262167 JPA262167 JYW262167 KIS262167 KSO262167 LCK262167 LMG262167 LWC262167 MFY262167 MPU262167 MZQ262167 NJM262167 NTI262167 ODE262167 ONA262167 OWW262167 PGS262167 PQO262167 QAK262167 QKG262167 QUC262167 RDY262167 RNU262167 RXQ262167 SHM262167 SRI262167 TBE262167 TLA262167 TUW262167 UES262167 UOO262167 UYK262167 VIG262167 VSC262167 WBY262167 WLU262167 WVQ262167 C327703 JE327703 TA327703 ACW327703 AMS327703 AWO327703 BGK327703 BQG327703 CAC327703 CJY327703 CTU327703 DDQ327703 DNM327703 DXI327703 EHE327703 ERA327703 FAW327703 FKS327703 FUO327703 GEK327703 GOG327703 GYC327703 HHY327703 HRU327703 IBQ327703 ILM327703 IVI327703 JFE327703 JPA327703 JYW327703 KIS327703 KSO327703 LCK327703 LMG327703 LWC327703 MFY327703 MPU327703 MZQ327703 NJM327703 NTI327703 ODE327703 ONA327703 OWW327703 PGS327703 PQO327703 QAK327703 QKG327703 QUC327703 RDY327703 RNU327703 RXQ327703 SHM327703 SRI327703 TBE327703 TLA327703 TUW327703 UES327703 UOO327703 UYK327703 VIG327703 VSC327703 WBY327703 WLU327703 WVQ327703 C393239 JE393239 TA393239 ACW393239 AMS393239 AWO393239 BGK393239 BQG393239 CAC393239 CJY393239 CTU393239 DDQ393239 DNM393239 DXI393239 EHE393239 ERA393239 FAW393239 FKS393239 FUO393239 GEK393239 GOG393239 GYC393239 HHY393239 HRU393239 IBQ393239 ILM393239 IVI393239 JFE393239 JPA393239 JYW393239 KIS393239 KSO393239 LCK393239 LMG393239 LWC393239 MFY393239 MPU393239 MZQ393239 NJM393239 NTI393239 ODE393239 ONA393239 OWW393239 PGS393239 PQO393239 QAK393239 QKG393239 QUC393239 RDY393239 RNU393239 RXQ393239 SHM393239 SRI393239 TBE393239 TLA393239 TUW393239 UES393239 UOO393239 UYK393239 VIG393239 VSC393239 WBY393239 WLU393239 WVQ393239 C458775 JE458775 TA458775 ACW458775 AMS458775 AWO458775 BGK458775 BQG458775 CAC458775 CJY458775 CTU458775 DDQ458775 DNM458775 DXI458775 EHE458775 ERA458775 FAW458775 FKS458775 FUO458775 GEK458775 GOG458775 GYC458775 HHY458775 HRU458775 IBQ458775 ILM458775 IVI458775 JFE458775 JPA458775 JYW458775 KIS458775 KSO458775 LCK458775 LMG458775 LWC458775 MFY458775 MPU458775 MZQ458775 NJM458775 NTI458775 ODE458775 ONA458775 OWW458775 PGS458775 PQO458775 QAK458775 QKG458775 QUC458775 RDY458775 RNU458775 RXQ458775 SHM458775 SRI458775 TBE458775 TLA458775 TUW458775 UES458775 UOO458775 UYK458775 VIG458775 VSC458775 WBY458775 WLU458775 WVQ458775 C524311 JE524311 TA524311 ACW524311 AMS524311 AWO524311 BGK524311 BQG524311 CAC524311 CJY524311 CTU524311 DDQ524311 DNM524311 DXI524311 EHE524311 ERA524311 FAW524311 FKS524311 FUO524311 GEK524311 GOG524311 GYC524311 HHY524311 HRU524311 IBQ524311 ILM524311 IVI524311 JFE524311 JPA524311 JYW524311 KIS524311 KSO524311 LCK524311 LMG524311 LWC524311 MFY524311 MPU524311 MZQ524311 NJM524311 NTI524311 ODE524311 ONA524311 OWW524311 PGS524311 PQO524311 QAK524311 QKG524311 QUC524311 RDY524311 RNU524311 RXQ524311 SHM524311 SRI524311 TBE524311 TLA524311 TUW524311 UES524311 UOO524311 UYK524311 VIG524311 VSC524311 WBY524311 WLU524311 WVQ524311 C589847 JE589847 TA589847 ACW589847 AMS589847 AWO589847 BGK589847 BQG589847 CAC589847 CJY589847 CTU589847 DDQ589847 DNM589847 DXI589847 EHE589847 ERA589847 FAW589847 FKS589847 FUO589847 GEK589847 GOG589847 GYC589847 HHY589847 HRU589847 IBQ589847 ILM589847 IVI589847 JFE589847 JPA589847 JYW589847 KIS589847 KSO589847 LCK589847 LMG589847 LWC589847 MFY589847 MPU589847 MZQ589847 NJM589847 NTI589847 ODE589847 ONA589847 OWW589847 PGS589847 PQO589847 QAK589847 QKG589847 QUC589847 RDY589847 RNU589847 RXQ589847 SHM589847 SRI589847 TBE589847 TLA589847 TUW589847 UES589847 UOO589847 UYK589847 VIG589847 VSC589847 WBY589847 WLU589847 WVQ589847 C655383 JE655383 TA655383 ACW655383 AMS655383 AWO655383 BGK655383 BQG655383 CAC655383 CJY655383 CTU655383 DDQ655383 DNM655383 DXI655383 EHE655383 ERA655383 FAW655383 FKS655383 FUO655383 GEK655383 GOG655383 GYC655383 HHY655383 HRU655383 IBQ655383 ILM655383 IVI655383 JFE655383 JPA655383 JYW655383 KIS655383 KSO655383 LCK655383 LMG655383 LWC655383 MFY655383 MPU655383 MZQ655383 NJM655383 NTI655383 ODE655383 ONA655383 OWW655383 PGS655383 PQO655383 QAK655383 QKG655383 QUC655383 RDY655383 RNU655383 RXQ655383 SHM655383 SRI655383 TBE655383 TLA655383 TUW655383 UES655383 UOO655383 UYK655383 VIG655383 VSC655383 WBY655383 WLU655383 WVQ655383 C720919 JE720919 TA720919 ACW720919 AMS720919 AWO720919 BGK720919 BQG720919 CAC720919 CJY720919 CTU720919 DDQ720919 DNM720919 DXI720919 EHE720919 ERA720919 FAW720919 FKS720919 FUO720919 GEK720919 GOG720919 GYC720919 HHY720919 HRU720919 IBQ720919 ILM720919 IVI720919 JFE720919 JPA720919 JYW720919 KIS720919 KSO720919 LCK720919 LMG720919 LWC720919 MFY720919 MPU720919 MZQ720919 NJM720919 NTI720919 ODE720919 ONA720919 OWW720919 PGS720919 PQO720919 QAK720919 QKG720919 QUC720919 RDY720919 RNU720919 RXQ720919 SHM720919 SRI720919 TBE720919 TLA720919 TUW720919 UES720919 UOO720919 UYK720919 VIG720919 VSC720919 WBY720919 WLU720919 WVQ720919 C786455 JE786455 TA786455 ACW786455 AMS786455 AWO786455 BGK786455 BQG786455 CAC786455 CJY786455 CTU786455 DDQ786455 DNM786455 DXI786455 EHE786455 ERA786455 FAW786455 FKS786455 FUO786455 GEK786455 GOG786455 GYC786455 HHY786455 HRU786455 IBQ786455 ILM786455 IVI786455 JFE786455 JPA786455 JYW786455 KIS786455 KSO786455 LCK786455 LMG786455 LWC786455 MFY786455 MPU786455 MZQ786455 NJM786455 NTI786455 ODE786455 ONA786455 OWW786455 PGS786455 PQO786455 QAK786455 QKG786455 QUC786455 RDY786455 RNU786455 RXQ786455 SHM786455 SRI786455 TBE786455 TLA786455 TUW786455 UES786455 UOO786455 UYK786455 VIG786455 VSC786455 WBY786455 WLU786455 WVQ786455 C851991 JE851991 TA851991 ACW851991 AMS851991 AWO851991 BGK851991 BQG851991 CAC851991 CJY851991 CTU851991 DDQ851991 DNM851991 DXI851991 EHE851991 ERA851991 FAW851991 FKS851991 FUO851991 GEK851991 GOG851991 GYC851991 HHY851991 HRU851991 IBQ851991 ILM851991 IVI851991 JFE851991 JPA851991 JYW851991 KIS851991 KSO851991 LCK851991 LMG851991 LWC851991 MFY851991 MPU851991 MZQ851991 NJM851991 NTI851991 ODE851991 ONA851991 OWW851991 PGS851991 PQO851991 QAK851991 QKG851991 QUC851991 RDY851991 RNU851991 RXQ851991 SHM851991 SRI851991 TBE851991 TLA851991 TUW851991 UES851991 UOO851991 UYK851991 VIG851991 VSC851991 WBY851991 WLU851991 WVQ851991 C917527 JE917527 TA917527 ACW917527 AMS917527 AWO917527 BGK917527 BQG917527 CAC917527 CJY917527 CTU917527 DDQ917527 DNM917527 DXI917527 EHE917527 ERA917527 FAW917527 FKS917527 FUO917527 GEK917527 GOG917527 GYC917527 HHY917527 HRU917527 IBQ917527 ILM917527 IVI917527 JFE917527 JPA917527 JYW917527 KIS917527 KSO917527 LCK917527 LMG917527 LWC917527 MFY917527 MPU917527 MZQ917527 NJM917527 NTI917527 ODE917527 ONA917527 OWW917527 PGS917527 PQO917527 QAK917527 QKG917527 QUC917527 RDY917527 RNU917527 RXQ917527 SHM917527 SRI917527 TBE917527 TLA917527 TUW917527 UES917527 UOO917527 UYK917527 VIG917527 VSC917527 WBY917527 WLU917527 WVQ917527 C983063 JE983063 TA983063 ACW983063 AMS983063 AWO983063 BGK983063 BQG983063 CAC983063 CJY983063 CTU983063 DDQ983063 DNM983063 DXI983063 EHE983063 ERA983063 FAW983063 FKS983063 FUO983063 GEK983063 GOG983063 GYC983063 HHY983063 HRU983063 IBQ983063 ILM983063 IVI983063 JFE983063 JPA983063 JYW983063 KIS983063 KSO983063 LCK983063 LMG983063 LWC983063 MFY983063 MPU983063 MZQ983063 NJM983063 NTI983063 ODE983063 ONA983063 OWW983063 PGS983063 PQO983063 QAK983063 QKG983063 QUC983063 RDY983063 RNU983063 RXQ983063 SHM983063 SRI983063 TBE983063 TLA983063 TUW983063 UES983063 UOO983063 UYK983063 VIG983063 VSC983063 WBY983063 WLU983063 WVQ983063">
      <formula1>0</formula1>
      <formula2>10000</formula2>
    </dataValidation>
    <dataValidation type="textLength" errorStyle="information" allowBlank="1" showInputMessage="1" error="XLBVal:5=133200_x000d_&#10;" sqref="B65559 JD65559 SZ65559 ACV65559 AMR65559 AWN65559 BGJ65559 BQF65559 CAB65559 CJX65559 CTT65559 DDP65559 DNL65559 DXH65559 EHD65559 EQZ65559 FAV65559 FKR65559 FUN65559 GEJ65559 GOF65559 GYB65559 HHX65559 HRT65559 IBP65559 ILL65559 IVH65559 JFD65559 JOZ65559 JYV65559 KIR65559 KSN65559 LCJ65559 LMF65559 LWB65559 MFX65559 MPT65559 MZP65559 NJL65559 NTH65559 ODD65559 OMZ65559 OWV65559 PGR65559 PQN65559 QAJ65559 QKF65559 QUB65559 RDX65559 RNT65559 RXP65559 SHL65559 SRH65559 TBD65559 TKZ65559 TUV65559 UER65559 UON65559 UYJ65559 VIF65559 VSB65559 WBX65559 WLT65559 WVP65559 B131095 JD131095 SZ131095 ACV131095 AMR131095 AWN131095 BGJ131095 BQF131095 CAB131095 CJX131095 CTT131095 DDP131095 DNL131095 DXH131095 EHD131095 EQZ131095 FAV131095 FKR131095 FUN131095 GEJ131095 GOF131095 GYB131095 HHX131095 HRT131095 IBP131095 ILL131095 IVH131095 JFD131095 JOZ131095 JYV131095 KIR131095 KSN131095 LCJ131095 LMF131095 LWB131095 MFX131095 MPT131095 MZP131095 NJL131095 NTH131095 ODD131095 OMZ131095 OWV131095 PGR131095 PQN131095 QAJ131095 QKF131095 QUB131095 RDX131095 RNT131095 RXP131095 SHL131095 SRH131095 TBD131095 TKZ131095 TUV131095 UER131095 UON131095 UYJ131095 VIF131095 VSB131095 WBX131095 WLT131095 WVP131095 B196631 JD196631 SZ196631 ACV196631 AMR196631 AWN196631 BGJ196631 BQF196631 CAB196631 CJX196631 CTT196631 DDP196631 DNL196631 DXH196631 EHD196631 EQZ196631 FAV196631 FKR196631 FUN196631 GEJ196631 GOF196631 GYB196631 HHX196631 HRT196631 IBP196631 ILL196631 IVH196631 JFD196631 JOZ196631 JYV196631 KIR196631 KSN196631 LCJ196631 LMF196631 LWB196631 MFX196631 MPT196631 MZP196631 NJL196631 NTH196631 ODD196631 OMZ196631 OWV196631 PGR196631 PQN196631 QAJ196631 QKF196631 QUB196631 RDX196631 RNT196631 RXP196631 SHL196631 SRH196631 TBD196631 TKZ196631 TUV196631 UER196631 UON196631 UYJ196631 VIF196631 VSB196631 WBX196631 WLT196631 WVP196631 B262167 JD262167 SZ262167 ACV262167 AMR262167 AWN262167 BGJ262167 BQF262167 CAB262167 CJX262167 CTT262167 DDP262167 DNL262167 DXH262167 EHD262167 EQZ262167 FAV262167 FKR262167 FUN262167 GEJ262167 GOF262167 GYB262167 HHX262167 HRT262167 IBP262167 ILL262167 IVH262167 JFD262167 JOZ262167 JYV262167 KIR262167 KSN262167 LCJ262167 LMF262167 LWB262167 MFX262167 MPT262167 MZP262167 NJL262167 NTH262167 ODD262167 OMZ262167 OWV262167 PGR262167 PQN262167 QAJ262167 QKF262167 QUB262167 RDX262167 RNT262167 RXP262167 SHL262167 SRH262167 TBD262167 TKZ262167 TUV262167 UER262167 UON262167 UYJ262167 VIF262167 VSB262167 WBX262167 WLT262167 WVP262167 B327703 JD327703 SZ327703 ACV327703 AMR327703 AWN327703 BGJ327703 BQF327703 CAB327703 CJX327703 CTT327703 DDP327703 DNL327703 DXH327703 EHD327703 EQZ327703 FAV327703 FKR327703 FUN327703 GEJ327703 GOF327703 GYB327703 HHX327703 HRT327703 IBP327703 ILL327703 IVH327703 JFD327703 JOZ327703 JYV327703 KIR327703 KSN327703 LCJ327703 LMF327703 LWB327703 MFX327703 MPT327703 MZP327703 NJL327703 NTH327703 ODD327703 OMZ327703 OWV327703 PGR327703 PQN327703 QAJ327703 QKF327703 QUB327703 RDX327703 RNT327703 RXP327703 SHL327703 SRH327703 TBD327703 TKZ327703 TUV327703 UER327703 UON327703 UYJ327703 VIF327703 VSB327703 WBX327703 WLT327703 WVP327703 B393239 JD393239 SZ393239 ACV393239 AMR393239 AWN393239 BGJ393239 BQF393239 CAB393239 CJX393239 CTT393239 DDP393239 DNL393239 DXH393239 EHD393239 EQZ393239 FAV393239 FKR393239 FUN393239 GEJ393239 GOF393239 GYB393239 HHX393239 HRT393239 IBP393239 ILL393239 IVH393239 JFD393239 JOZ393239 JYV393239 KIR393239 KSN393239 LCJ393239 LMF393239 LWB393239 MFX393239 MPT393239 MZP393239 NJL393239 NTH393239 ODD393239 OMZ393239 OWV393239 PGR393239 PQN393239 QAJ393239 QKF393239 QUB393239 RDX393239 RNT393239 RXP393239 SHL393239 SRH393239 TBD393239 TKZ393239 TUV393239 UER393239 UON393239 UYJ393239 VIF393239 VSB393239 WBX393239 WLT393239 WVP393239 B458775 JD458775 SZ458775 ACV458775 AMR458775 AWN458775 BGJ458775 BQF458775 CAB458775 CJX458775 CTT458775 DDP458775 DNL458775 DXH458775 EHD458775 EQZ458775 FAV458775 FKR458775 FUN458775 GEJ458775 GOF458775 GYB458775 HHX458775 HRT458775 IBP458775 ILL458775 IVH458775 JFD458775 JOZ458775 JYV458775 KIR458775 KSN458775 LCJ458775 LMF458775 LWB458775 MFX458775 MPT458775 MZP458775 NJL458775 NTH458775 ODD458775 OMZ458775 OWV458775 PGR458775 PQN458775 QAJ458775 QKF458775 QUB458775 RDX458775 RNT458775 RXP458775 SHL458775 SRH458775 TBD458775 TKZ458775 TUV458775 UER458775 UON458775 UYJ458775 VIF458775 VSB458775 WBX458775 WLT458775 WVP458775 B524311 JD524311 SZ524311 ACV524311 AMR524311 AWN524311 BGJ524311 BQF524311 CAB524311 CJX524311 CTT524311 DDP524311 DNL524311 DXH524311 EHD524311 EQZ524311 FAV524311 FKR524311 FUN524311 GEJ524311 GOF524311 GYB524311 HHX524311 HRT524311 IBP524311 ILL524311 IVH524311 JFD524311 JOZ524311 JYV524311 KIR524311 KSN524311 LCJ524311 LMF524311 LWB524311 MFX524311 MPT524311 MZP524311 NJL524311 NTH524311 ODD524311 OMZ524311 OWV524311 PGR524311 PQN524311 QAJ524311 QKF524311 QUB524311 RDX524311 RNT524311 RXP524311 SHL524311 SRH524311 TBD524311 TKZ524311 TUV524311 UER524311 UON524311 UYJ524311 VIF524311 VSB524311 WBX524311 WLT524311 WVP524311 B589847 JD589847 SZ589847 ACV589847 AMR589847 AWN589847 BGJ589847 BQF589847 CAB589847 CJX589847 CTT589847 DDP589847 DNL589847 DXH589847 EHD589847 EQZ589847 FAV589847 FKR589847 FUN589847 GEJ589847 GOF589847 GYB589847 HHX589847 HRT589847 IBP589847 ILL589847 IVH589847 JFD589847 JOZ589847 JYV589847 KIR589847 KSN589847 LCJ589847 LMF589847 LWB589847 MFX589847 MPT589847 MZP589847 NJL589847 NTH589847 ODD589847 OMZ589847 OWV589847 PGR589847 PQN589847 QAJ589847 QKF589847 QUB589847 RDX589847 RNT589847 RXP589847 SHL589847 SRH589847 TBD589847 TKZ589847 TUV589847 UER589847 UON589847 UYJ589847 VIF589847 VSB589847 WBX589847 WLT589847 WVP589847 B655383 JD655383 SZ655383 ACV655383 AMR655383 AWN655383 BGJ655383 BQF655383 CAB655383 CJX655383 CTT655383 DDP655383 DNL655383 DXH655383 EHD655383 EQZ655383 FAV655383 FKR655383 FUN655383 GEJ655383 GOF655383 GYB655383 HHX655383 HRT655383 IBP655383 ILL655383 IVH655383 JFD655383 JOZ655383 JYV655383 KIR655383 KSN655383 LCJ655383 LMF655383 LWB655383 MFX655383 MPT655383 MZP655383 NJL655383 NTH655383 ODD655383 OMZ655383 OWV655383 PGR655383 PQN655383 QAJ655383 QKF655383 QUB655383 RDX655383 RNT655383 RXP655383 SHL655383 SRH655383 TBD655383 TKZ655383 TUV655383 UER655383 UON655383 UYJ655383 VIF655383 VSB655383 WBX655383 WLT655383 WVP655383 B720919 JD720919 SZ720919 ACV720919 AMR720919 AWN720919 BGJ720919 BQF720919 CAB720919 CJX720919 CTT720919 DDP720919 DNL720919 DXH720919 EHD720919 EQZ720919 FAV720919 FKR720919 FUN720919 GEJ720919 GOF720919 GYB720919 HHX720919 HRT720919 IBP720919 ILL720919 IVH720919 JFD720919 JOZ720919 JYV720919 KIR720919 KSN720919 LCJ720919 LMF720919 LWB720919 MFX720919 MPT720919 MZP720919 NJL720919 NTH720919 ODD720919 OMZ720919 OWV720919 PGR720919 PQN720919 QAJ720919 QKF720919 QUB720919 RDX720919 RNT720919 RXP720919 SHL720919 SRH720919 TBD720919 TKZ720919 TUV720919 UER720919 UON720919 UYJ720919 VIF720919 VSB720919 WBX720919 WLT720919 WVP720919 B786455 JD786455 SZ786455 ACV786455 AMR786455 AWN786455 BGJ786455 BQF786455 CAB786455 CJX786455 CTT786455 DDP786455 DNL786455 DXH786455 EHD786455 EQZ786455 FAV786455 FKR786455 FUN786455 GEJ786455 GOF786455 GYB786455 HHX786455 HRT786455 IBP786455 ILL786455 IVH786455 JFD786455 JOZ786455 JYV786455 KIR786455 KSN786455 LCJ786455 LMF786455 LWB786455 MFX786455 MPT786455 MZP786455 NJL786455 NTH786455 ODD786455 OMZ786455 OWV786455 PGR786455 PQN786455 QAJ786455 QKF786455 QUB786455 RDX786455 RNT786455 RXP786455 SHL786455 SRH786455 TBD786455 TKZ786455 TUV786455 UER786455 UON786455 UYJ786455 VIF786455 VSB786455 WBX786455 WLT786455 WVP786455 B851991 JD851991 SZ851991 ACV851991 AMR851991 AWN851991 BGJ851991 BQF851991 CAB851991 CJX851991 CTT851991 DDP851991 DNL851991 DXH851991 EHD851991 EQZ851991 FAV851991 FKR851991 FUN851991 GEJ851991 GOF851991 GYB851991 HHX851991 HRT851991 IBP851991 ILL851991 IVH851991 JFD851991 JOZ851991 JYV851991 KIR851991 KSN851991 LCJ851991 LMF851991 LWB851991 MFX851991 MPT851991 MZP851991 NJL851991 NTH851991 ODD851991 OMZ851991 OWV851991 PGR851991 PQN851991 QAJ851991 QKF851991 QUB851991 RDX851991 RNT851991 RXP851991 SHL851991 SRH851991 TBD851991 TKZ851991 TUV851991 UER851991 UON851991 UYJ851991 VIF851991 VSB851991 WBX851991 WLT851991 WVP851991 B917527 JD917527 SZ917527 ACV917527 AMR917527 AWN917527 BGJ917527 BQF917527 CAB917527 CJX917527 CTT917527 DDP917527 DNL917527 DXH917527 EHD917527 EQZ917527 FAV917527 FKR917527 FUN917527 GEJ917527 GOF917527 GYB917527 HHX917527 HRT917527 IBP917527 ILL917527 IVH917527 JFD917527 JOZ917527 JYV917527 KIR917527 KSN917527 LCJ917527 LMF917527 LWB917527 MFX917527 MPT917527 MZP917527 NJL917527 NTH917527 ODD917527 OMZ917527 OWV917527 PGR917527 PQN917527 QAJ917527 QKF917527 QUB917527 RDX917527 RNT917527 RXP917527 SHL917527 SRH917527 TBD917527 TKZ917527 TUV917527 UER917527 UON917527 UYJ917527 VIF917527 VSB917527 WBX917527 WLT917527 WVP917527 B983063 JD983063 SZ983063 ACV983063 AMR983063 AWN983063 BGJ983063 BQF983063 CAB983063 CJX983063 CTT983063 DDP983063 DNL983063 DXH983063 EHD983063 EQZ983063 FAV983063 FKR983063 FUN983063 GEJ983063 GOF983063 GYB983063 HHX983063 HRT983063 IBP983063 ILL983063 IVH983063 JFD983063 JOZ983063 JYV983063 KIR983063 KSN983063 LCJ983063 LMF983063 LWB983063 MFX983063 MPT983063 MZP983063 NJL983063 NTH983063 ODD983063 OMZ983063 OWV983063 PGR983063 PQN983063 QAJ983063 QKF983063 QUB983063 RDX983063 RNT983063 RXP983063 SHL983063 SRH983063 TBD983063 TKZ983063 TUV983063 UER983063 UON983063 UYJ983063 VIF983063 VSB983063 WBX983063 WLT983063 WVP983063">
      <formula1>0</formula1>
      <formula2>10000</formula2>
    </dataValidation>
    <dataValidation type="textLength" errorStyle="information" allowBlank="1" showInputMessage="1" error="XLBVal:5=53.8181818181818_x000d_&#10;" sqref="B63 JD63 SZ63 ACV63 AMR63 AWN63 BGJ63 BQF63 CAB63 CJX63 CTT63 DDP63 DNL63 DXH63 EHD63 EQZ63 FAV63 FKR63 FUN63 GEJ63 GOF63 GYB63 HHX63 HRT63 IBP63 ILL63 IVH63 JFD63 JOZ63 JYV63 KIR63 KSN63 LCJ63 LMF63 LWB63 MFX63 MPT63 MZP63 NJL63 NTH63 ODD63 OMZ63 OWV63 PGR63 PQN63 QAJ63 QKF63 QUB63 RDX63 RNT63 RXP63 SHL63 SRH63 TBD63 TKZ63 TUV63 UER63 UON63 UYJ63 VIF63 VSB63 WBX63 WLT63 WVP63 B65561 JD65561 SZ65561 ACV65561 AMR65561 AWN65561 BGJ65561 BQF65561 CAB65561 CJX65561 CTT65561 DDP65561 DNL65561 DXH65561 EHD65561 EQZ65561 FAV65561 FKR65561 FUN65561 GEJ65561 GOF65561 GYB65561 HHX65561 HRT65561 IBP65561 ILL65561 IVH65561 JFD65561 JOZ65561 JYV65561 KIR65561 KSN65561 LCJ65561 LMF65561 LWB65561 MFX65561 MPT65561 MZP65561 NJL65561 NTH65561 ODD65561 OMZ65561 OWV65561 PGR65561 PQN65561 QAJ65561 QKF65561 QUB65561 RDX65561 RNT65561 RXP65561 SHL65561 SRH65561 TBD65561 TKZ65561 TUV65561 UER65561 UON65561 UYJ65561 VIF65561 VSB65561 WBX65561 WLT65561 WVP65561 B131097 JD131097 SZ131097 ACV131097 AMR131097 AWN131097 BGJ131097 BQF131097 CAB131097 CJX131097 CTT131097 DDP131097 DNL131097 DXH131097 EHD131097 EQZ131097 FAV131097 FKR131097 FUN131097 GEJ131097 GOF131097 GYB131097 HHX131097 HRT131097 IBP131097 ILL131097 IVH131097 JFD131097 JOZ131097 JYV131097 KIR131097 KSN131097 LCJ131097 LMF131097 LWB131097 MFX131097 MPT131097 MZP131097 NJL131097 NTH131097 ODD131097 OMZ131097 OWV131097 PGR131097 PQN131097 QAJ131097 QKF131097 QUB131097 RDX131097 RNT131097 RXP131097 SHL131097 SRH131097 TBD131097 TKZ131097 TUV131097 UER131097 UON131097 UYJ131097 VIF131097 VSB131097 WBX131097 WLT131097 WVP131097 B196633 JD196633 SZ196633 ACV196633 AMR196633 AWN196633 BGJ196633 BQF196633 CAB196633 CJX196633 CTT196633 DDP196633 DNL196633 DXH196633 EHD196633 EQZ196633 FAV196633 FKR196633 FUN196633 GEJ196633 GOF196633 GYB196633 HHX196633 HRT196633 IBP196633 ILL196633 IVH196633 JFD196633 JOZ196633 JYV196633 KIR196633 KSN196633 LCJ196633 LMF196633 LWB196633 MFX196633 MPT196633 MZP196633 NJL196633 NTH196633 ODD196633 OMZ196633 OWV196633 PGR196633 PQN196633 QAJ196633 QKF196633 QUB196633 RDX196633 RNT196633 RXP196633 SHL196633 SRH196633 TBD196633 TKZ196633 TUV196633 UER196633 UON196633 UYJ196633 VIF196633 VSB196633 WBX196633 WLT196633 WVP196633 B262169 JD262169 SZ262169 ACV262169 AMR262169 AWN262169 BGJ262169 BQF262169 CAB262169 CJX262169 CTT262169 DDP262169 DNL262169 DXH262169 EHD262169 EQZ262169 FAV262169 FKR262169 FUN262169 GEJ262169 GOF262169 GYB262169 HHX262169 HRT262169 IBP262169 ILL262169 IVH262169 JFD262169 JOZ262169 JYV262169 KIR262169 KSN262169 LCJ262169 LMF262169 LWB262169 MFX262169 MPT262169 MZP262169 NJL262169 NTH262169 ODD262169 OMZ262169 OWV262169 PGR262169 PQN262169 QAJ262169 QKF262169 QUB262169 RDX262169 RNT262169 RXP262169 SHL262169 SRH262169 TBD262169 TKZ262169 TUV262169 UER262169 UON262169 UYJ262169 VIF262169 VSB262169 WBX262169 WLT262169 WVP262169 B327705 JD327705 SZ327705 ACV327705 AMR327705 AWN327705 BGJ327705 BQF327705 CAB327705 CJX327705 CTT327705 DDP327705 DNL327705 DXH327705 EHD327705 EQZ327705 FAV327705 FKR327705 FUN327705 GEJ327705 GOF327705 GYB327705 HHX327705 HRT327705 IBP327705 ILL327705 IVH327705 JFD327705 JOZ327705 JYV327705 KIR327705 KSN327705 LCJ327705 LMF327705 LWB327705 MFX327705 MPT327705 MZP327705 NJL327705 NTH327705 ODD327705 OMZ327705 OWV327705 PGR327705 PQN327705 QAJ327705 QKF327705 QUB327705 RDX327705 RNT327705 RXP327705 SHL327705 SRH327705 TBD327705 TKZ327705 TUV327705 UER327705 UON327705 UYJ327705 VIF327705 VSB327705 WBX327705 WLT327705 WVP327705 B393241 JD393241 SZ393241 ACV393241 AMR393241 AWN393241 BGJ393241 BQF393241 CAB393241 CJX393241 CTT393241 DDP393241 DNL393241 DXH393241 EHD393241 EQZ393241 FAV393241 FKR393241 FUN393241 GEJ393241 GOF393241 GYB393241 HHX393241 HRT393241 IBP393241 ILL393241 IVH393241 JFD393241 JOZ393241 JYV393241 KIR393241 KSN393241 LCJ393241 LMF393241 LWB393241 MFX393241 MPT393241 MZP393241 NJL393241 NTH393241 ODD393241 OMZ393241 OWV393241 PGR393241 PQN393241 QAJ393241 QKF393241 QUB393241 RDX393241 RNT393241 RXP393241 SHL393241 SRH393241 TBD393241 TKZ393241 TUV393241 UER393241 UON393241 UYJ393241 VIF393241 VSB393241 WBX393241 WLT393241 WVP393241 B458777 JD458777 SZ458777 ACV458777 AMR458777 AWN458777 BGJ458777 BQF458777 CAB458777 CJX458777 CTT458777 DDP458777 DNL458777 DXH458777 EHD458777 EQZ458777 FAV458777 FKR458777 FUN458777 GEJ458777 GOF458777 GYB458777 HHX458777 HRT458777 IBP458777 ILL458777 IVH458777 JFD458777 JOZ458777 JYV458777 KIR458777 KSN458777 LCJ458777 LMF458777 LWB458777 MFX458777 MPT458777 MZP458777 NJL458777 NTH458777 ODD458777 OMZ458777 OWV458777 PGR458777 PQN458777 QAJ458777 QKF458777 QUB458777 RDX458777 RNT458777 RXP458777 SHL458777 SRH458777 TBD458777 TKZ458777 TUV458777 UER458777 UON458777 UYJ458777 VIF458777 VSB458777 WBX458777 WLT458777 WVP458777 B524313 JD524313 SZ524313 ACV524313 AMR524313 AWN524313 BGJ524313 BQF524313 CAB524313 CJX524313 CTT524313 DDP524313 DNL524313 DXH524313 EHD524313 EQZ524313 FAV524313 FKR524313 FUN524313 GEJ524313 GOF524313 GYB524313 HHX524313 HRT524313 IBP524313 ILL524313 IVH524313 JFD524313 JOZ524313 JYV524313 KIR524313 KSN524313 LCJ524313 LMF524313 LWB524313 MFX524313 MPT524313 MZP524313 NJL524313 NTH524313 ODD524313 OMZ524313 OWV524313 PGR524313 PQN524313 QAJ524313 QKF524313 QUB524313 RDX524313 RNT524313 RXP524313 SHL524313 SRH524313 TBD524313 TKZ524313 TUV524313 UER524313 UON524313 UYJ524313 VIF524313 VSB524313 WBX524313 WLT524313 WVP524313 B589849 JD589849 SZ589849 ACV589849 AMR589849 AWN589849 BGJ589849 BQF589849 CAB589849 CJX589849 CTT589849 DDP589849 DNL589849 DXH589849 EHD589849 EQZ589849 FAV589849 FKR589849 FUN589849 GEJ589849 GOF589849 GYB589849 HHX589849 HRT589849 IBP589849 ILL589849 IVH589849 JFD589849 JOZ589849 JYV589849 KIR589849 KSN589849 LCJ589849 LMF589849 LWB589849 MFX589849 MPT589849 MZP589849 NJL589849 NTH589849 ODD589849 OMZ589849 OWV589849 PGR589849 PQN589849 QAJ589849 QKF589849 QUB589849 RDX589849 RNT589849 RXP589849 SHL589849 SRH589849 TBD589849 TKZ589849 TUV589849 UER589849 UON589849 UYJ589849 VIF589849 VSB589849 WBX589849 WLT589849 WVP589849 B655385 JD655385 SZ655385 ACV655385 AMR655385 AWN655385 BGJ655385 BQF655385 CAB655385 CJX655385 CTT655385 DDP655385 DNL655385 DXH655385 EHD655385 EQZ655385 FAV655385 FKR655385 FUN655385 GEJ655385 GOF655385 GYB655385 HHX655385 HRT655385 IBP655385 ILL655385 IVH655385 JFD655385 JOZ655385 JYV655385 KIR655385 KSN655385 LCJ655385 LMF655385 LWB655385 MFX655385 MPT655385 MZP655385 NJL655385 NTH655385 ODD655385 OMZ655385 OWV655385 PGR655385 PQN655385 QAJ655385 QKF655385 QUB655385 RDX655385 RNT655385 RXP655385 SHL655385 SRH655385 TBD655385 TKZ655385 TUV655385 UER655385 UON655385 UYJ655385 VIF655385 VSB655385 WBX655385 WLT655385 WVP655385 B720921 JD720921 SZ720921 ACV720921 AMR720921 AWN720921 BGJ720921 BQF720921 CAB720921 CJX720921 CTT720921 DDP720921 DNL720921 DXH720921 EHD720921 EQZ720921 FAV720921 FKR720921 FUN720921 GEJ720921 GOF720921 GYB720921 HHX720921 HRT720921 IBP720921 ILL720921 IVH720921 JFD720921 JOZ720921 JYV720921 KIR720921 KSN720921 LCJ720921 LMF720921 LWB720921 MFX720921 MPT720921 MZP720921 NJL720921 NTH720921 ODD720921 OMZ720921 OWV720921 PGR720921 PQN720921 QAJ720921 QKF720921 QUB720921 RDX720921 RNT720921 RXP720921 SHL720921 SRH720921 TBD720921 TKZ720921 TUV720921 UER720921 UON720921 UYJ720921 VIF720921 VSB720921 WBX720921 WLT720921 WVP720921 B786457 JD786457 SZ786457 ACV786457 AMR786457 AWN786457 BGJ786457 BQF786457 CAB786457 CJX786457 CTT786457 DDP786457 DNL786457 DXH786457 EHD786457 EQZ786457 FAV786457 FKR786457 FUN786457 GEJ786457 GOF786457 GYB786457 HHX786457 HRT786457 IBP786457 ILL786457 IVH786457 JFD786457 JOZ786457 JYV786457 KIR786457 KSN786457 LCJ786457 LMF786457 LWB786457 MFX786457 MPT786457 MZP786457 NJL786457 NTH786457 ODD786457 OMZ786457 OWV786457 PGR786457 PQN786457 QAJ786457 QKF786457 QUB786457 RDX786457 RNT786457 RXP786457 SHL786457 SRH786457 TBD786457 TKZ786457 TUV786457 UER786457 UON786457 UYJ786457 VIF786457 VSB786457 WBX786457 WLT786457 WVP786457 B851993 JD851993 SZ851993 ACV851993 AMR851993 AWN851993 BGJ851993 BQF851993 CAB851993 CJX851993 CTT851993 DDP851993 DNL851993 DXH851993 EHD851993 EQZ851993 FAV851993 FKR851993 FUN851993 GEJ851993 GOF851993 GYB851993 HHX851993 HRT851993 IBP851993 ILL851993 IVH851993 JFD851993 JOZ851993 JYV851993 KIR851993 KSN851993 LCJ851993 LMF851993 LWB851993 MFX851993 MPT851993 MZP851993 NJL851993 NTH851993 ODD851993 OMZ851993 OWV851993 PGR851993 PQN851993 QAJ851993 QKF851993 QUB851993 RDX851993 RNT851993 RXP851993 SHL851993 SRH851993 TBD851993 TKZ851993 TUV851993 UER851993 UON851993 UYJ851993 VIF851993 VSB851993 WBX851993 WLT851993 WVP851993 B917529 JD917529 SZ917529 ACV917529 AMR917529 AWN917529 BGJ917529 BQF917529 CAB917529 CJX917529 CTT917529 DDP917529 DNL917529 DXH917529 EHD917529 EQZ917529 FAV917529 FKR917529 FUN917529 GEJ917529 GOF917529 GYB917529 HHX917529 HRT917529 IBP917529 ILL917529 IVH917529 JFD917529 JOZ917529 JYV917529 KIR917529 KSN917529 LCJ917529 LMF917529 LWB917529 MFX917529 MPT917529 MZP917529 NJL917529 NTH917529 ODD917529 OMZ917529 OWV917529 PGR917529 PQN917529 QAJ917529 QKF917529 QUB917529 RDX917529 RNT917529 RXP917529 SHL917529 SRH917529 TBD917529 TKZ917529 TUV917529 UER917529 UON917529 UYJ917529 VIF917529 VSB917529 WBX917529 WLT917529 WVP917529 B983065 JD983065 SZ983065 ACV983065 AMR983065 AWN983065 BGJ983065 BQF983065 CAB983065 CJX983065 CTT983065 DDP983065 DNL983065 DXH983065 EHD983065 EQZ983065 FAV983065 FKR983065 FUN983065 GEJ983065 GOF983065 GYB983065 HHX983065 HRT983065 IBP983065 ILL983065 IVH983065 JFD983065 JOZ983065 JYV983065 KIR983065 KSN983065 LCJ983065 LMF983065 LWB983065 MFX983065 MPT983065 MZP983065 NJL983065 NTH983065 ODD983065 OMZ983065 OWV983065 PGR983065 PQN983065 QAJ983065 QKF983065 QUB983065 RDX983065 RNT983065 RXP983065 SHL983065 SRH983065 TBD983065 TKZ983065 TUV983065 UER983065 UON983065 UYJ983065 VIF983065 VSB983065 WBX983065 WLT983065 WVP983065 B21 JD21 SZ21 ACV21 AMR21 AWN21 BGJ21 BQF21 CAB21 CJX21 CTT21 DDP21 DNL21 DXH21 EHD21 EQZ21 FAV21 FKR21 FUN21 GEJ21 GOF21 GYB21 HHX21 HRT21 IBP21 ILL21 IVH21 JFD21 JOZ21 JYV21 KIR21 KSN21 LCJ21 LMF21 LWB21 MFX21 MPT21 MZP21 NJL21 NTH21 ODD21 OMZ21 OWV21 PGR21 PQN21 QAJ21 QKF21 QUB21 RDX21 RNT21 RXP21 SHL21 SRH21 TBD21 TKZ21 TUV21 UER21 UON21 UYJ21 VIF21 VSB21 WBX21 WLT21 WVP21">
      <formula1>0</formula1>
      <formula2>10000</formula2>
    </dataValidation>
    <dataValidation type="textLength" errorStyle="information" allowBlank="1" showInputMessage="1" error="XLBVal:5=0.366095725948455_x000d_&#10;" sqref="WVQ983060 C65556 JE65556 TA65556 ACW65556 AMS65556 AWO65556 BGK65556 BQG65556 CAC65556 CJY65556 CTU65556 DDQ65556 DNM65556 DXI65556 EHE65556 ERA65556 FAW65556 FKS65556 FUO65556 GEK65556 GOG65556 GYC65556 HHY65556 HRU65556 IBQ65556 ILM65556 IVI65556 JFE65556 JPA65556 JYW65556 KIS65556 KSO65556 LCK65556 LMG65556 LWC65556 MFY65556 MPU65556 MZQ65556 NJM65556 NTI65556 ODE65556 ONA65556 OWW65556 PGS65556 PQO65556 QAK65556 QKG65556 QUC65556 RDY65556 RNU65556 RXQ65556 SHM65556 SRI65556 TBE65556 TLA65556 TUW65556 UES65556 UOO65556 UYK65556 VIG65556 VSC65556 WBY65556 WLU65556 WVQ65556 C131092 JE131092 TA131092 ACW131092 AMS131092 AWO131092 BGK131092 BQG131092 CAC131092 CJY131092 CTU131092 DDQ131092 DNM131092 DXI131092 EHE131092 ERA131092 FAW131092 FKS131092 FUO131092 GEK131092 GOG131092 GYC131092 HHY131092 HRU131092 IBQ131092 ILM131092 IVI131092 JFE131092 JPA131092 JYW131092 KIS131092 KSO131092 LCK131092 LMG131092 LWC131092 MFY131092 MPU131092 MZQ131092 NJM131092 NTI131092 ODE131092 ONA131092 OWW131092 PGS131092 PQO131092 QAK131092 QKG131092 QUC131092 RDY131092 RNU131092 RXQ131092 SHM131092 SRI131092 TBE131092 TLA131092 TUW131092 UES131092 UOO131092 UYK131092 VIG131092 VSC131092 WBY131092 WLU131092 WVQ131092 C196628 JE196628 TA196628 ACW196628 AMS196628 AWO196628 BGK196628 BQG196628 CAC196628 CJY196628 CTU196628 DDQ196628 DNM196628 DXI196628 EHE196628 ERA196628 FAW196628 FKS196628 FUO196628 GEK196628 GOG196628 GYC196628 HHY196628 HRU196628 IBQ196628 ILM196628 IVI196628 JFE196628 JPA196628 JYW196628 KIS196628 KSO196628 LCK196628 LMG196628 LWC196628 MFY196628 MPU196628 MZQ196628 NJM196628 NTI196628 ODE196628 ONA196628 OWW196628 PGS196628 PQO196628 QAK196628 QKG196628 QUC196628 RDY196628 RNU196628 RXQ196628 SHM196628 SRI196628 TBE196628 TLA196628 TUW196628 UES196628 UOO196628 UYK196628 VIG196628 VSC196628 WBY196628 WLU196628 WVQ196628 C262164 JE262164 TA262164 ACW262164 AMS262164 AWO262164 BGK262164 BQG262164 CAC262164 CJY262164 CTU262164 DDQ262164 DNM262164 DXI262164 EHE262164 ERA262164 FAW262164 FKS262164 FUO262164 GEK262164 GOG262164 GYC262164 HHY262164 HRU262164 IBQ262164 ILM262164 IVI262164 JFE262164 JPA262164 JYW262164 KIS262164 KSO262164 LCK262164 LMG262164 LWC262164 MFY262164 MPU262164 MZQ262164 NJM262164 NTI262164 ODE262164 ONA262164 OWW262164 PGS262164 PQO262164 QAK262164 QKG262164 QUC262164 RDY262164 RNU262164 RXQ262164 SHM262164 SRI262164 TBE262164 TLA262164 TUW262164 UES262164 UOO262164 UYK262164 VIG262164 VSC262164 WBY262164 WLU262164 WVQ262164 C327700 JE327700 TA327700 ACW327700 AMS327700 AWO327700 BGK327700 BQG327700 CAC327700 CJY327700 CTU327700 DDQ327700 DNM327700 DXI327700 EHE327700 ERA327700 FAW327700 FKS327700 FUO327700 GEK327700 GOG327700 GYC327700 HHY327700 HRU327700 IBQ327700 ILM327700 IVI327700 JFE327700 JPA327700 JYW327700 KIS327700 KSO327700 LCK327700 LMG327700 LWC327700 MFY327700 MPU327700 MZQ327700 NJM327700 NTI327700 ODE327700 ONA327700 OWW327700 PGS327700 PQO327700 QAK327700 QKG327700 QUC327700 RDY327700 RNU327700 RXQ327700 SHM327700 SRI327700 TBE327700 TLA327700 TUW327700 UES327700 UOO327700 UYK327700 VIG327700 VSC327700 WBY327700 WLU327700 WVQ327700 C393236 JE393236 TA393236 ACW393236 AMS393236 AWO393236 BGK393236 BQG393236 CAC393236 CJY393236 CTU393236 DDQ393236 DNM393236 DXI393236 EHE393236 ERA393236 FAW393236 FKS393236 FUO393236 GEK393236 GOG393236 GYC393236 HHY393236 HRU393236 IBQ393236 ILM393236 IVI393236 JFE393236 JPA393236 JYW393236 KIS393236 KSO393236 LCK393236 LMG393236 LWC393236 MFY393236 MPU393236 MZQ393236 NJM393236 NTI393236 ODE393236 ONA393236 OWW393236 PGS393236 PQO393236 QAK393236 QKG393236 QUC393236 RDY393236 RNU393236 RXQ393236 SHM393236 SRI393236 TBE393236 TLA393236 TUW393236 UES393236 UOO393236 UYK393236 VIG393236 VSC393236 WBY393236 WLU393236 WVQ393236 C458772 JE458772 TA458772 ACW458772 AMS458772 AWO458772 BGK458772 BQG458772 CAC458772 CJY458772 CTU458772 DDQ458772 DNM458772 DXI458772 EHE458772 ERA458772 FAW458772 FKS458772 FUO458772 GEK458772 GOG458772 GYC458772 HHY458772 HRU458772 IBQ458772 ILM458772 IVI458772 JFE458772 JPA458772 JYW458772 KIS458772 KSO458772 LCK458772 LMG458772 LWC458772 MFY458772 MPU458772 MZQ458772 NJM458772 NTI458772 ODE458772 ONA458772 OWW458772 PGS458772 PQO458772 QAK458772 QKG458772 QUC458772 RDY458772 RNU458772 RXQ458772 SHM458772 SRI458772 TBE458772 TLA458772 TUW458772 UES458772 UOO458772 UYK458772 VIG458772 VSC458772 WBY458772 WLU458772 WVQ458772 C524308 JE524308 TA524308 ACW524308 AMS524308 AWO524308 BGK524308 BQG524308 CAC524308 CJY524308 CTU524308 DDQ524308 DNM524308 DXI524308 EHE524308 ERA524308 FAW524308 FKS524308 FUO524308 GEK524308 GOG524308 GYC524308 HHY524308 HRU524308 IBQ524308 ILM524308 IVI524308 JFE524308 JPA524308 JYW524308 KIS524308 KSO524308 LCK524308 LMG524308 LWC524308 MFY524308 MPU524308 MZQ524308 NJM524308 NTI524308 ODE524308 ONA524308 OWW524308 PGS524308 PQO524308 QAK524308 QKG524308 QUC524308 RDY524308 RNU524308 RXQ524308 SHM524308 SRI524308 TBE524308 TLA524308 TUW524308 UES524308 UOO524308 UYK524308 VIG524308 VSC524308 WBY524308 WLU524308 WVQ524308 C589844 JE589844 TA589844 ACW589844 AMS589844 AWO589844 BGK589844 BQG589844 CAC589844 CJY589844 CTU589844 DDQ589844 DNM589844 DXI589844 EHE589844 ERA589844 FAW589844 FKS589844 FUO589844 GEK589844 GOG589844 GYC589844 HHY589844 HRU589844 IBQ589844 ILM589844 IVI589844 JFE589844 JPA589844 JYW589844 KIS589844 KSO589844 LCK589844 LMG589844 LWC589844 MFY589844 MPU589844 MZQ589844 NJM589844 NTI589844 ODE589844 ONA589844 OWW589844 PGS589844 PQO589844 QAK589844 QKG589844 QUC589844 RDY589844 RNU589844 RXQ589844 SHM589844 SRI589844 TBE589844 TLA589844 TUW589844 UES589844 UOO589844 UYK589844 VIG589844 VSC589844 WBY589844 WLU589844 WVQ589844 C655380 JE655380 TA655380 ACW655380 AMS655380 AWO655380 BGK655380 BQG655380 CAC655380 CJY655380 CTU655380 DDQ655380 DNM655380 DXI655380 EHE655380 ERA655380 FAW655380 FKS655380 FUO655380 GEK655380 GOG655380 GYC655380 HHY655380 HRU655380 IBQ655380 ILM655380 IVI655380 JFE655380 JPA655380 JYW655380 KIS655380 KSO655380 LCK655380 LMG655380 LWC655380 MFY655380 MPU655380 MZQ655380 NJM655380 NTI655380 ODE655380 ONA655380 OWW655380 PGS655380 PQO655380 QAK655380 QKG655380 QUC655380 RDY655380 RNU655380 RXQ655380 SHM655380 SRI655380 TBE655380 TLA655380 TUW655380 UES655380 UOO655380 UYK655380 VIG655380 VSC655380 WBY655380 WLU655380 WVQ655380 C720916 JE720916 TA720916 ACW720916 AMS720916 AWO720916 BGK720916 BQG720916 CAC720916 CJY720916 CTU720916 DDQ720916 DNM720916 DXI720916 EHE720916 ERA720916 FAW720916 FKS720916 FUO720916 GEK720916 GOG720916 GYC720916 HHY720916 HRU720916 IBQ720916 ILM720916 IVI720916 JFE720916 JPA720916 JYW720916 KIS720916 KSO720916 LCK720916 LMG720916 LWC720916 MFY720916 MPU720916 MZQ720916 NJM720916 NTI720916 ODE720916 ONA720916 OWW720916 PGS720916 PQO720916 QAK720916 QKG720916 QUC720916 RDY720916 RNU720916 RXQ720916 SHM720916 SRI720916 TBE720916 TLA720916 TUW720916 UES720916 UOO720916 UYK720916 VIG720916 VSC720916 WBY720916 WLU720916 WVQ720916 C786452 JE786452 TA786452 ACW786452 AMS786452 AWO786452 BGK786452 BQG786452 CAC786452 CJY786452 CTU786452 DDQ786452 DNM786452 DXI786452 EHE786452 ERA786452 FAW786452 FKS786452 FUO786452 GEK786452 GOG786452 GYC786452 HHY786452 HRU786452 IBQ786452 ILM786452 IVI786452 JFE786452 JPA786452 JYW786452 KIS786452 KSO786452 LCK786452 LMG786452 LWC786452 MFY786452 MPU786452 MZQ786452 NJM786452 NTI786452 ODE786452 ONA786452 OWW786452 PGS786452 PQO786452 QAK786452 QKG786452 QUC786452 RDY786452 RNU786452 RXQ786452 SHM786452 SRI786452 TBE786452 TLA786452 TUW786452 UES786452 UOO786452 UYK786452 VIG786452 VSC786452 WBY786452 WLU786452 WVQ786452 C851988 JE851988 TA851988 ACW851988 AMS851988 AWO851988 BGK851988 BQG851988 CAC851988 CJY851988 CTU851988 DDQ851988 DNM851988 DXI851988 EHE851988 ERA851988 FAW851988 FKS851988 FUO851988 GEK851988 GOG851988 GYC851988 HHY851988 HRU851988 IBQ851988 ILM851988 IVI851988 JFE851988 JPA851988 JYW851988 KIS851988 KSO851988 LCK851988 LMG851988 LWC851988 MFY851988 MPU851988 MZQ851988 NJM851988 NTI851988 ODE851988 ONA851988 OWW851988 PGS851988 PQO851988 QAK851988 QKG851988 QUC851988 RDY851988 RNU851988 RXQ851988 SHM851988 SRI851988 TBE851988 TLA851988 TUW851988 UES851988 UOO851988 UYK851988 VIG851988 VSC851988 WBY851988 WLU851988 WVQ851988 C917524 JE917524 TA917524 ACW917524 AMS917524 AWO917524 BGK917524 BQG917524 CAC917524 CJY917524 CTU917524 DDQ917524 DNM917524 DXI917524 EHE917524 ERA917524 FAW917524 FKS917524 FUO917524 GEK917524 GOG917524 GYC917524 HHY917524 HRU917524 IBQ917524 ILM917524 IVI917524 JFE917524 JPA917524 JYW917524 KIS917524 KSO917524 LCK917524 LMG917524 LWC917524 MFY917524 MPU917524 MZQ917524 NJM917524 NTI917524 ODE917524 ONA917524 OWW917524 PGS917524 PQO917524 QAK917524 QKG917524 QUC917524 RDY917524 RNU917524 RXQ917524 SHM917524 SRI917524 TBE917524 TLA917524 TUW917524 UES917524 UOO917524 UYK917524 VIG917524 VSC917524 WBY917524 WLU917524 WVQ917524 C983060 JE983060 TA983060 ACW983060 AMS983060 AWO983060 BGK983060 BQG983060 CAC983060 CJY983060 CTU983060 DDQ983060 DNM983060 DXI983060 EHE983060 ERA983060 FAW983060 FKS983060 FUO983060 GEK983060 GOG983060 GYC983060 HHY983060 HRU983060 IBQ983060 ILM983060 IVI983060 JFE983060 JPA983060 JYW983060 KIS983060 KSO983060 LCK983060 LMG983060 LWC983060 MFY983060 MPU983060 MZQ983060 NJM983060 NTI983060 ODE983060 ONA983060 OWW983060 PGS983060 PQO983060 QAK983060 QKG983060 QUC983060 RDY983060 RNU983060 RXQ983060 SHM983060 SRI983060 TBE983060 TLA983060 TUW983060 UES983060 UOO983060 UYK983060 VIG983060 VSC983060 WBY983060 WLU983060 JE61 TA61 ACW61 AMS61 AWO61 BGK61 BQG61 CAC61 CJY61 CTU61 DDQ61 DNM61 DXI61 EHE61 ERA61 FAW61 FKS61 FUO61 GEK61 GOG61 GYC61 HHY61 HRU61 IBQ61 ILM61 IVI61 JFE61 JPA61 JYW61 KIS61 KSO61 LCK61 LMG61 LWC61 MFY61 MPU61 MZQ61 NJM61 NTI61 ODE61 ONA61 OWW61 PGS61 PQO61 QAK61 QKG61 QUC61 RDY61 RNU61 RXQ61 SHM61 SRI61 TBE61 TLA61 TUW61 UES61 UOO61 UYK61 VIG61 VSC61 WBY61 WLU61 WVQ61 C61 JE19 TA19 ACW19 AMS19 AWO19 BGK19 BQG19 CAC19 CJY19 CTU19 DDQ19 DNM19 DXI19 EHE19 ERA19 FAW19 FKS19 FUO19 GEK19 GOG19 GYC19 HHY19 HRU19 IBQ19 ILM19 IVI19 JFE19 JPA19 JYW19 KIS19 KSO19 LCK19 LMG19 LWC19 MFY19 MPU19 MZQ19 NJM19 NTI19 ODE19 ONA19 OWW19 PGS19 PQO19 QAK19 QKG19 QUC19 RDY19 RNU19 RXQ19 SHM19 SRI19 TBE19 TLA19 TUW19 UES19 UOO19 UYK19 VIG19 VSC19 WBY19 WLU19 WVQ19 C19">
      <formula1>0</formula1>
      <formula2>10000</formula2>
    </dataValidation>
    <dataValidation type="textLength" errorStyle="information" allowBlank="1" showInputMessage="1" error="XLBVal:5=11435_x000d_&#10;" sqref="WVP983060 B65556 JD65556 SZ65556 ACV65556 AMR65556 AWN65556 BGJ65556 BQF65556 CAB65556 CJX65556 CTT65556 DDP65556 DNL65556 DXH65556 EHD65556 EQZ65556 FAV65556 FKR65556 FUN65556 GEJ65556 GOF65556 GYB65556 HHX65556 HRT65556 IBP65556 ILL65556 IVH65556 JFD65556 JOZ65556 JYV65556 KIR65556 KSN65556 LCJ65556 LMF65556 LWB65556 MFX65556 MPT65556 MZP65556 NJL65556 NTH65556 ODD65556 OMZ65556 OWV65556 PGR65556 PQN65556 QAJ65556 QKF65556 QUB65556 RDX65556 RNT65556 RXP65556 SHL65556 SRH65556 TBD65556 TKZ65556 TUV65556 UER65556 UON65556 UYJ65556 VIF65556 VSB65556 WBX65556 WLT65556 WVP65556 B131092 JD131092 SZ131092 ACV131092 AMR131092 AWN131092 BGJ131092 BQF131092 CAB131092 CJX131092 CTT131092 DDP131092 DNL131092 DXH131092 EHD131092 EQZ131092 FAV131092 FKR131092 FUN131092 GEJ131092 GOF131092 GYB131092 HHX131092 HRT131092 IBP131092 ILL131092 IVH131092 JFD131092 JOZ131092 JYV131092 KIR131092 KSN131092 LCJ131092 LMF131092 LWB131092 MFX131092 MPT131092 MZP131092 NJL131092 NTH131092 ODD131092 OMZ131092 OWV131092 PGR131092 PQN131092 QAJ131092 QKF131092 QUB131092 RDX131092 RNT131092 RXP131092 SHL131092 SRH131092 TBD131092 TKZ131092 TUV131092 UER131092 UON131092 UYJ131092 VIF131092 VSB131092 WBX131092 WLT131092 WVP131092 B196628 JD196628 SZ196628 ACV196628 AMR196628 AWN196628 BGJ196628 BQF196628 CAB196628 CJX196628 CTT196628 DDP196628 DNL196628 DXH196628 EHD196628 EQZ196628 FAV196628 FKR196628 FUN196628 GEJ196628 GOF196628 GYB196628 HHX196628 HRT196628 IBP196628 ILL196628 IVH196628 JFD196628 JOZ196628 JYV196628 KIR196628 KSN196628 LCJ196628 LMF196628 LWB196628 MFX196628 MPT196628 MZP196628 NJL196628 NTH196628 ODD196628 OMZ196628 OWV196628 PGR196628 PQN196628 QAJ196628 QKF196628 QUB196628 RDX196628 RNT196628 RXP196628 SHL196628 SRH196628 TBD196628 TKZ196628 TUV196628 UER196628 UON196628 UYJ196628 VIF196628 VSB196628 WBX196628 WLT196628 WVP196628 B262164 JD262164 SZ262164 ACV262164 AMR262164 AWN262164 BGJ262164 BQF262164 CAB262164 CJX262164 CTT262164 DDP262164 DNL262164 DXH262164 EHD262164 EQZ262164 FAV262164 FKR262164 FUN262164 GEJ262164 GOF262164 GYB262164 HHX262164 HRT262164 IBP262164 ILL262164 IVH262164 JFD262164 JOZ262164 JYV262164 KIR262164 KSN262164 LCJ262164 LMF262164 LWB262164 MFX262164 MPT262164 MZP262164 NJL262164 NTH262164 ODD262164 OMZ262164 OWV262164 PGR262164 PQN262164 QAJ262164 QKF262164 QUB262164 RDX262164 RNT262164 RXP262164 SHL262164 SRH262164 TBD262164 TKZ262164 TUV262164 UER262164 UON262164 UYJ262164 VIF262164 VSB262164 WBX262164 WLT262164 WVP262164 B327700 JD327700 SZ327700 ACV327700 AMR327700 AWN327700 BGJ327700 BQF327700 CAB327700 CJX327700 CTT327700 DDP327700 DNL327700 DXH327700 EHD327700 EQZ327700 FAV327700 FKR327700 FUN327700 GEJ327700 GOF327700 GYB327700 HHX327700 HRT327700 IBP327700 ILL327700 IVH327700 JFD327700 JOZ327700 JYV327700 KIR327700 KSN327700 LCJ327700 LMF327700 LWB327700 MFX327700 MPT327700 MZP327700 NJL327700 NTH327700 ODD327700 OMZ327700 OWV327700 PGR327700 PQN327700 QAJ327700 QKF327700 QUB327700 RDX327700 RNT327700 RXP327700 SHL327700 SRH327700 TBD327700 TKZ327700 TUV327700 UER327700 UON327700 UYJ327700 VIF327700 VSB327700 WBX327700 WLT327700 WVP327700 B393236 JD393236 SZ393236 ACV393236 AMR393236 AWN393236 BGJ393236 BQF393236 CAB393236 CJX393236 CTT393236 DDP393236 DNL393236 DXH393236 EHD393236 EQZ393236 FAV393236 FKR393236 FUN393236 GEJ393236 GOF393236 GYB393236 HHX393236 HRT393236 IBP393236 ILL393236 IVH393236 JFD393236 JOZ393236 JYV393236 KIR393236 KSN393236 LCJ393236 LMF393236 LWB393236 MFX393236 MPT393236 MZP393236 NJL393236 NTH393236 ODD393236 OMZ393236 OWV393236 PGR393236 PQN393236 QAJ393236 QKF393236 QUB393236 RDX393236 RNT393236 RXP393236 SHL393236 SRH393236 TBD393236 TKZ393236 TUV393236 UER393236 UON393236 UYJ393236 VIF393236 VSB393236 WBX393236 WLT393236 WVP393236 B458772 JD458772 SZ458772 ACV458772 AMR458772 AWN458772 BGJ458772 BQF458772 CAB458772 CJX458772 CTT458772 DDP458772 DNL458772 DXH458772 EHD458772 EQZ458772 FAV458772 FKR458772 FUN458772 GEJ458772 GOF458772 GYB458772 HHX458772 HRT458772 IBP458772 ILL458772 IVH458772 JFD458772 JOZ458772 JYV458772 KIR458772 KSN458772 LCJ458772 LMF458772 LWB458772 MFX458772 MPT458772 MZP458772 NJL458772 NTH458772 ODD458772 OMZ458772 OWV458772 PGR458772 PQN458772 QAJ458772 QKF458772 QUB458772 RDX458772 RNT458772 RXP458772 SHL458772 SRH458772 TBD458772 TKZ458772 TUV458772 UER458772 UON458772 UYJ458772 VIF458772 VSB458772 WBX458772 WLT458772 WVP458772 B524308 JD524308 SZ524308 ACV524308 AMR524308 AWN524308 BGJ524308 BQF524308 CAB524308 CJX524308 CTT524308 DDP524308 DNL524308 DXH524308 EHD524308 EQZ524308 FAV524308 FKR524308 FUN524308 GEJ524308 GOF524308 GYB524308 HHX524308 HRT524308 IBP524308 ILL524308 IVH524308 JFD524308 JOZ524308 JYV524308 KIR524308 KSN524308 LCJ524308 LMF524308 LWB524308 MFX524308 MPT524308 MZP524308 NJL524308 NTH524308 ODD524308 OMZ524308 OWV524308 PGR524308 PQN524308 QAJ524308 QKF524308 QUB524308 RDX524308 RNT524308 RXP524308 SHL524308 SRH524308 TBD524308 TKZ524308 TUV524308 UER524308 UON524308 UYJ524308 VIF524308 VSB524308 WBX524308 WLT524308 WVP524308 B589844 JD589844 SZ589844 ACV589844 AMR589844 AWN589844 BGJ589844 BQF589844 CAB589844 CJX589844 CTT589844 DDP589844 DNL589844 DXH589844 EHD589844 EQZ589844 FAV589844 FKR589844 FUN589844 GEJ589844 GOF589844 GYB589844 HHX589844 HRT589844 IBP589844 ILL589844 IVH589844 JFD589844 JOZ589844 JYV589844 KIR589844 KSN589844 LCJ589844 LMF589844 LWB589844 MFX589844 MPT589844 MZP589844 NJL589844 NTH589844 ODD589844 OMZ589844 OWV589844 PGR589844 PQN589844 QAJ589844 QKF589844 QUB589844 RDX589844 RNT589844 RXP589844 SHL589844 SRH589844 TBD589844 TKZ589844 TUV589844 UER589844 UON589844 UYJ589844 VIF589844 VSB589844 WBX589844 WLT589844 WVP589844 B655380 JD655380 SZ655380 ACV655380 AMR655380 AWN655380 BGJ655380 BQF655380 CAB655380 CJX655380 CTT655380 DDP655380 DNL655380 DXH655380 EHD655380 EQZ655380 FAV655380 FKR655380 FUN655380 GEJ655380 GOF655380 GYB655380 HHX655380 HRT655380 IBP655380 ILL655380 IVH655380 JFD655380 JOZ655380 JYV655380 KIR655380 KSN655380 LCJ655380 LMF655380 LWB655380 MFX655380 MPT655380 MZP655380 NJL655380 NTH655380 ODD655380 OMZ655380 OWV655380 PGR655380 PQN655380 QAJ655380 QKF655380 QUB655380 RDX655380 RNT655380 RXP655380 SHL655380 SRH655380 TBD655380 TKZ655380 TUV655380 UER655380 UON655380 UYJ655380 VIF655380 VSB655380 WBX655380 WLT655380 WVP655380 B720916 JD720916 SZ720916 ACV720916 AMR720916 AWN720916 BGJ720916 BQF720916 CAB720916 CJX720916 CTT720916 DDP720916 DNL720916 DXH720916 EHD720916 EQZ720916 FAV720916 FKR720916 FUN720916 GEJ720916 GOF720916 GYB720916 HHX720916 HRT720916 IBP720916 ILL720916 IVH720916 JFD720916 JOZ720916 JYV720916 KIR720916 KSN720916 LCJ720916 LMF720916 LWB720916 MFX720916 MPT720916 MZP720916 NJL720916 NTH720916 ODD720916 OMZ720916 OWV720916 PGR720916 PQN720916 QAJ720916 QKF720916 QUB720916 RDX720916 RNT720916 RXP720916 SHL720916 SRH720916 TBD720916 TKZ720916 TUV720916 UER720916 UON720916 UYJ720916 VIF720916 VSB720916 WBX720916 WLT720916 WVP720916 B786452 JD786452 SZ786452 ACV786452 AMR786452 AWN786452 BGJ786452 BQF786452 CAB786452 CJX786452 CTT786452 DDP786452 DNL786452 DXH786452 EHD786452 EQZ786452 FAV786452 FKR786452 FUN786452 GEJ786452 GOF786452 GYB786452 HHX786452 HRT786452 IBP786452 ILL786452 IVH786452 JFD786452 JOZ786452 JYV786452 KIR786452 KSN786452 LCJ786452 LMF786452 LWB786452 MFX786452 MPT786452 MZP786452 NJL786452 NTH786452 ODD786452 OMZ786452 OWV786452 PGR786452 PQN786452 QAJ786452 QKF786452 QUB786452 RDX786452 RNT786452 RXP786452 SHL786452 SRH786452 TBD786452 TKZ786452 TUV786452 UER786452 UON786452 UYJ786452 VIF786452 VSB786452 WBX786452 WLT786452 WVP786452 B851988 JD851988 SZ851988 ACV851988 AMR851988 AWN851988 BGJ851988 BQF851988 CAB851988 CJX851988 CTT851988 DDP851988 DNL851988 DXH851988 EHD851988 EQZ851988 FAV851988 FKR851988 FUN851988 GEJ851988 GOF851988 GYB851988 HHX851988 HRT851988 IBP851988 ILL851988 IVH851988 JFD851988 JOZ851988 JYV851988 KIR851988 KSN851988 LCJ851988 LMF851988 LWB851988 MFX851988 MPT851988 MZP851988 NJL851988 NTH851988 ODD851988 OMZ851988 OWV851988 PGR851988 PQN851988 QAJ851988 QKF851988 QUB851988 RDX851988 RNT851988 RXP851988 SHL851988 SRH851988 TBD851988 TKZ851988 TUV851988 UER851988 UON851988 UYJ851988 VIF851988 VSB851988 WBX851988 WLT851988 WVP851988 B917524 JD917524 SZ917524 ACV917524 AMR917524 AWN917524 BGJ917524 BQF917524 CAB917524 CJX917524 CTT917524 DDP917524 DNL917524 DXH917524 EHD917524 EQZ917524 FAV917524 FKR917524 FUN917524 GEJ917524 GOF917524 GYB917524 HHX917524 HRT917524 IBP917524 ILL917524 IVH917524 JFD917524 JOZ917524 JYV917524 KIR917524 KSN917524 LCJ917524 LMF917524 LWB917524 MFX917524 MPT917524 MZP917524 NJL917524 NTH917524 ODD917524 OMZ917524 OWV917524 PGR917524 PQN917524 QAJ917524 QKF917524 QUB917524 RDX917524 RNT917524 RXP917524 SHL917524 SRH917524 TBD917524 TKZ917524 TUV917524 UER917524 UON917524 UYJ917524 VIF917524 VSB917524 WBX917524 WLT917524 WVP917524 B983060 JD983060 SZ983060 ACV983060 AMR983060 AWN983060 BGJ983060 BQF983060 CAB983060 CJX983060 CTT983060 DDP983060 DNL983060 DXH983060 EHD983060 EQZ983060 FAV983060 FKR983060 FUN983060 GEJ983060 GOF983060 GYB983060 HHX983060 HRT983060 IBP983060 ILL983060 IVH983060 JFD983060 JOZ983060 JYV983060 KIR983060 KSN983060 LCJ983060 LMF983060 LWB983060 MFX983060 MPT983060 MZP983060 NJL983060 NTH983060 ODD983060 OMZ983060 OWV983060 PGR983060 PQN983060 QAJ983060 QKF983060 QUB983060 RDX983060 RNT983060 RXP983060 SHL983060 SRH983060 TBD983060 TKZ983060 TUV983060 UER983060 UON983060 UYJ983060 VIF983060 VSB983060 WBX983060 WLT983060 JD61 SZ61 ACV61 AMR61 AWN61 BGJ61 BQF61 CAB61 CJX61 CTT61 DDP61 DNL61 DXH61 EHD61 EQZ61 FAV61 FKR61 FUN61 GEJ61 GOF61 GYB61 HHX61 HRT61 IBP61 ILL61 IVH61 JFD61 JOZ61 JYV61 KIR61 KSN61 LCJ61 LMF61 LWB61 MFX61 MPT61 MZP61 NJL61 NTH61 ODD61 OMZ61 OWV61 PGR61 PQN61 QAJ61 QKF61 QUB61 RDX61 RNT61 RXP61 SHL61 SRH61 TBD61 TKZ61 TUV61 UER61 UON61 UYJ61 VIF61 VSB61 WBX61 WLT61 WVP61 B61 JD19 SZ19 ACV19 AMR19 AWN19 BGJ19 BQF19 CAB19 CJX19 CTT19 DDP19 DNL19 DXH19 EHD19 EQZ19 FAV19 FKR19 FUN19 GEJ19 GOF19 GYB19 HHX19 HRT19 IBP19 ILL19 IVH19 JFD19 JOZ19 JYV19 KIR19 KSN19 LCJ19 LMF19 LWB19 MFX19 MPT19 MZP19 NJL19 NTH19 ODD19 OMZ19 OWV19 PGR19 PQN19 QAJ19 QKF19 QUB19 RDX19 RNT19 RXP19 SHL19 SRH19 TBD19 TKZ19 TUV19 UER19 UON19 UYJ19 VIF19 VSB19 WBX19 WLT19 WVP19 B19">
      <formula1>0</formula1>
      <formula2>10000</formula2>
    </dataValidation>
    <dataValidation type="textLength" errorStyle="information" allowBlank="1" showInputMessage="1" error="XLBVal:5=0.208576520401917_x000d_&#10;" sqref="WVQ983059 C65555 JE65555 TA65555 ACW65555 AMS65555 AWO65555 BGK65555 BQG65555 CAC65555 CJY65555 CTU65555 DDQ65555 DNM65555 DXI65555 EHE65555 ERA65555 FAW65555 FKS65555 FUO65555 GEK65555 GOG65555 GYC65555 HHY65555 HRU65555 IBQ65555 ILM65555 IVI65555 JFE65555 JPA65555 JYW65555 KIS65555 KSO65555 LCK65555 LMG65555 LWC65555 MFY65555 MPU65555 MZQ65555 NJM65555 NTI65555 ODE65555 ONA65555 OWW65555 PGS65555 PQO65555 QAK65555 QKG65555 QUC65555 RDY65555 RNU65555 RXQ65555 SHM65555 SRI65555 TBE65555 TLA65555 TUW65555 UES65555 UOO65555 UYK65555 VIG65555 VSC65555 WBY65555 WLU65555 WVQ65555 C131091 JE131091 TA131091 ACW131091 AMS131091 AWO131091 BGK131091 BQG131091 CAC131091 CJY131091 CTU131091 DDQ131091 DNM131091 DXI131091 EHE131091 ERA131091 FAW131091 FKS131091 FUO131091 GEK131091 GOG131091 GYC131091 HHY131091 HRU131091 IBQ131091 ILM131091 IVI131091 JFE131091 JPA131091 JYW131091 KIS131091 KSO131091 LCK131091 LMG131091 LWC131091 MFY131091 MPU131091 MZQ131091 NJM131091 NTI131091 ODE131091 ONA131091 OWW131091 PGS131091 PQO131091 QAK131091 QKG131091 QUC131091 RDY131091 RNU131091 RXQ131091 SHM131091 SRI131091 TBE131091 TLA131091 TUW131091 UES131091 UOO131091 UYK131091 VIG131091 VSC131091 WBY131091 WLU131091 WVQ131091 C196627 JE196627 TA196627 ACW196627 AMS196627 AWO196627 BGK196627 BQG196627 CAC196627 CJY196627 CTU196627 DDQ196627 DNM196627 DXI196627 EHE196627 ERA196627 FAW196627 FKS196627 FUO196627 GEK196627 GOG196627 GYC196627 HHY196627 HRU196627 IBQ196627 ILM196627 IVI196627 JFE196627 JPA196627 JYW196627 KIS196627 KSO196627 LCK196627 LMG196627 LWC196627 MFY196627 MPU196627 MZQ196627 NJM196627 NTI196627 ODE196627 ONA196627 OWW196627 PGS196627 PQO196627 QAK196627 QKG196627 QUC196627 RDY196627 RNU196627 RXQ196627 SHM196627 SRI196627 TBE196627 TLA196627 TUW196627 UES196627 UOO196627 UYK196627 VIG196627 VSC196627 WBY196627 WLU196627 WVQ196627 C262163 JE262163 TA262163 ACW262163 AMS262163 AWO262163 BGK262163 BQG262163 CAC262163 CJY262163 CTU262163 DDQ262163 DNM262163 DXI262163 EHE262163 ERA262163 FAW262163 FKS262163 FUO262163 GEK262163 GOG262163 GYC262163 HHY262163 HRU262163 IBQ262163 ILM262163 IVI262163 JFE262163 JPA262163 JYW262163 KIS262163 KSO262163 LCK262163 LMG262163 LWC262163 MFY262163 MPU262163 MZQ262163 NJM262163 NTI262163 ODE262163 ONA262163 OWW262163 PGS262163 PQO262163 QAK262163 QKG262163 QUC262163 RDY262163 RNU262163 RXQ262163 SHM262163 SRI262163 TBE262163 TLA262163 TUW262163 UES262163 UOO262163 UYK262163 VIG262163 VSC262163 WBY262163 WLU262163 WVQ262163 C327699 JE327699 TA327699 ACW327699 AMS327699 AWO327699 BGK327699 BQG327699 CAC327699 CJY327699 CTU327699 DDQ327699 DNM327699 DXI327699 EHE327699 ERA327699 FAW327699 FKS327699 FUO327699 GEK327699 GOG327699 GYC327699 HHY327699 HRU327699 IBQ327699 ILM327699 IVI327699 JFE327699 JPA327699 JYW327699 KIS327699 KSO327699 LCK327699 LMG327699 LWC327699 MFY327699 MPU327699 MZQ327699 NJM327699 NTI327699 ODE327699 ONA327699 OWW327699 PGS327699 PQO327699 QAK327699 QKG327699 QUC327699 RDY327699 RNU327699 RXQ327699 SHM327699 SRI327699 TBE327699 TLA327699 TUW327699 UES327699 UOO327699 UYK327699 VIG327699 VSC327699 WBY327699 WLU327699 WVQ327699 C393235 JE393235 TA393235 ACW393235 AMS393235 AWO393235 BGK393235 BQG393235 CAC393235 CJY393235 CTU393235 DDQ393235 DNM393235 DXI393235 EHE393235 ERA393235 FAW393235 FKS393235 FUO393235 GEK393235 GOG393235 GYC393235 HHY393235 HRU393235 IBQ393235 ILM393235 IVI393235 JFE393235 JPA393235 JYW393235 KIS393235 KSO393235 LCK393235 LMG393235 LWC393235 MFY393235 MPU393235 MZQ393235 NJM393235 NTI393235 ODE393235 ONA393235 OWW393235 PGS393235 PQO393235 QAK393235 QKG393235 QUC393235 RDY393235 RNU393235 RXQ393235 SHM393235 SRI393235 TBE393235 TLA393235 TUW393235 UES393235 UOO393235 UYK393235 VIG393235 VSC393235 WBY393235 WLU393235 WVQ393235 C458771 JE458771 TA458771 ACW458771 AMS458771 AWO458771 BGK458771 BQG458771 CAC458771 CJY458771 CTU458771 DDQ458771 DNM458771 DXI458771 EHE458771 ERA458771 FAW458771 FKS458771 FUO458771 GEK458771 GOG458771 GYC458771 HHY458771 HRU458771 IBQ458771 ILM458771 IVI458771 JFE458771 JPA458771 JYW458771 KIS458771 KSO458771 LCK458771 LMG458771 LWC458771 MFY458771 MPU458771 MZQ458771 NJM458771 NTI458771 ODE458771 ONA458771 OWW458771 PGS458771 PQO458771 QAK458771 QKG458771 QUC458771 RDY458771 RNU458771 RXQ458771 SHM458771 SRI458771 TBE458771 TLA458771 TUW458771 UES458771 UOO458771 UYK458771 VIG458771 VSC458771 WBY458771 WLU458771 WVQ458771 C524307 JE524307 TA524307 ACW524307 AMS524307 AWO524307 BGK524307 BQG524307 CAC524307 CJY524307 CTU524307 DDQ524307 DNM524307 DXI524307 EHE524307 ERA524307 FAW524307 FKS524307 FUO524307 GEK524307 GOG524307 GYC524307 HHY524307 HRU524307 IBQ524307 ILM524307 IVI524307 JFE524307 JPA524307 JYW524307 KIS524307 KSO524307 LCK524307 LMG524307 LWC524307 MFY524307 MPU524307 MZQ524307 NJM524307 NTI524307 ODE524307 ONA524307 OWW524307 PGS524307 PQO524307 QAK524307 QKG524307 QUC524307 RDY524307 RNU524307 RXQ524307 SHM524307 SRI524307 TBE524307 TLA524307 TUW524307 UES524307 UOO524307 UYK524307 VIG524307 VSC524307 WBY524307 WLU524307 WVQ524307 C589843 JE589843 TA589843 ACW589843 AMS589843 AWO589843 BGK589843 BQG589843 CAC589843 CJY589843 CTU589843 DDQ589843 DNM589843 DXI589843 EHE589843 ERA589843 FAW589843 FKS589843 FUO589843 GEK589843 GOG589843 GYC589843 HHY589843 HRU589843 IBQ589843 ILM589843 IVI589843 JFE589843 JPA589843 JYW589843 KIS589843 KSO589843 LCK589843 LMG589843 LWC589843 MFY589843 MPU589843 MZQ589843 NJM589843 NTI589843 ODE589843 ONA589843 OWW589843 PGS589843 PQO589843 QAK589843 QKG589843 QUC589843 RDY589843 RNU589843 RXQ589843 SHM589843 SRI589843 TBE589843 TLA589843 TUW589843 UES589843 UOO589843 UYK589843 VIG589843 VSC589843 WBY589843 WLU589843 WVQ589843 C655379 JE655379 TA655379 ACW655379 AMS655379 AWO655379 BGK655379 BQG655379 CAC655379 CJY655379 CTU655379 DDQ655379 DNM655379 DXI655379 EHE655379 ERA655379 FAW655379 FKS655379 FUO655379 GEK655379 GOG655379 GYC655379 HHY655379 HRU655379 IBQ655379 ILM655379 IVI655379 JFE655379 JPA655379 JYW655379 KIS655379 KSO655379 LCK655379 LMG655379 LWC655379 MFY655379 MPU655379 MZQ655379 NJM655379 NTI655379 ODE655379 ONA655379 OWW655379 PGS655379 PQO655379 QAK655379 QKG655379 QUC655379 RDY655379 RNU655379 RXQ655379 SHM655379 SRI655379 TBE655379 TLA655379 TUW655379 UES655379 UOO655379 UYK655379 VIG655379 VSC655379 WBY655379 WLU655379 WVQ655379 C720915 JE720915 TA720915 ACW720915 AMS720915 AWO720915 BGK720915 BQG720915 CAC720915 CJY720915 CTU720915 DDQ720915 DNM720915 DXI720915 EHE720915 ERA720915 FAW720915 FKS720915 FUO720915 GEK720915 GOG720915 GYC720915 HHY720915 HRU720915 IBQ720915 ILM720915 IVI720915 JFE720915 JPA720915 JYW720915 KIS720915 KSO720915 LCK720915 LMG720915 LWC720915 MFY720915 MPU720915 MZQ720915 NJM720915 NTI720915 ODE720915 ONA720915 OWW720915 PGS720915 PQO720915 QAK720915 QKG720915 QUC720915 RDY720915 RNU720915 RXQ720915 SHM720915 SRI720915 TBE720915 TLA720915 TUW720915 UES720915 UOO720915 UYK720915 VIG720915 VSC720915 WBY720915 WLU720915 WVQ720915 C786451 JE786451 TA786451 ACW786451 AMS786451 AWO786451 BGK786451 BQG786451 CAC786451 CJY786451 CTU786451 DDQ786451 DNM786451 DXI786451 EHE786451 ERA786451 FAW786451 FKS786451 FUO786451 GEK786451 GOG786451 GYC786451 HHY786451 HRU786451 IBQ786451 ILM786451 IVI786451 JFE786451 JPA786451 JYW786451 KIS786451 KSO786451 LCK786451 LMG786451 LWC786451 MFY786451 MPU786451 MZQ786451 NJM786451 NTI786451 ODE786451 ONA786451 OWW786451 PGS786451 PQO786451 QAK786451 QKG786451 QUC786451 RDY786451 RNU786451 RXQ786451 SHM786451 SRI786451 TBE786451 TLA786451 TUW786451 UES786451 UOO786451 UYK786451 VIG786451 VSC786451 WBY786451 WLU786451 WVQ786451 C851987 JE851987 TA851987 ACW851987 AMS851987 AWO851987 BGK851987 BQG851987 CAC851987 CJY851987 CTU851987 DDQ851987 DNM851987 DXI851987 EHE851987 ERA851987 FAW851987 FKS851987 FUO851987 GEK851987 GOG851987 GYC851987 HHY851987 HRU851987 IBQ851987 ILM851987 IVI851987 JFE851987 JPA851987 JYW851987 KIS851987 KSO851987 LCK851987 LMG851987 LWC851987 MFY851987 MPU851987 MZQ851987 NJM851987 NTI851987 ODE851987 ONA851987 OWW851987 PGS851987 PQO851987 QAK851987 QKG851987 QUC851987 RDY851987 RNU851987 RXQ851987 SHM851987 SRI851987 TBE851987 TLA851987 TUW851987 UES851987 UOO851987 UYK851987 VIG851987 VSC851987 WBY851987 WLU851987 WVQ851987 C917523 JE917523 TA917523 ACW917523 AMS917523 AWO917523 BGK917523 BQG917523 CAC917523 CJY917523 CTU917523 DDQ917523 DNM917523 DXI917523 EHE917523 ERA917523 FAW917523 FKS917523 FUO917523 GEK917523 GOG917523 GYC917523 HHY917523 HRU917523 IBQ917523 ILM917523 IVI917523 JFE917523 JPA917523 JYW917523 KIS917523 KSO917523 LCK917523 LMG917523 LWC917523 MFY917523 MPU917523 MZQ917523 NJM917523 NTI917523 ODE917523 ONA917523 OWW917523 PGS917523 PQO917523 QAK917523 QKG917523 QUC917523 RDY917523 RNU917523 RXQ917523 SHM917523 SRI917523 TBE917523 TLA917523 TUW917523 UES917523 UOO917523 UYK917523 VIG917523 VSC917523 WBY917523 WLU917523 WVQ917523 C983059 JE983059 TA983059 ACW983059 AMS983059 AWO983059 BGK983059 BQG983059 CAC983059 CJY983059 CTU983059 DDQ983059 DNM983059 DXI983059 EHE983059 ERA983059 FAW983059 FKS983059 FUO983059 GEK983059 GOG983059 GYC983059 HHY983059 HRU983059 IBQ983059 ILM983059 IVI983059 JFE983059 JPA983059 JYW983059 KIS983059 KSO983059 LCK983059 LMG983059 LWC983059 MFY983059 MPU983059 MZQ983059 NJM983059 NTI983059 ODE983059 ONA983059 OWW983059 PGS983059 PQO983059 QAK983059 QKG983059 QUC983059 RDY983059 RNU983059 RXQ983059 SHM983059 SRI983059 TBE983059 TLA983059 TUW983059 UES983059 UOO983059 UYK983059 VIG983059 VSC983059 WBY983059 WLU983059 WVQ60 WLU60 WBY60 VSC60 VIG60 UYK60 UOO60 UES60 TUW60 TLA60 TBE60 SRI60 SHM60 RXQ60 RNU60 RDY60 QUC60 QKG60 QAK60 PQO60 PGS60 OWW60 ONA60 ODE60 NTI60 NJM60 MZQ60 MPU60 MFY60 LWC60 LMG60 LCK60 KSO60 KIS60 JYW60 JPA60 JFE60 IVI60 ILM60 IBQ60 HRU60 HHY60 GYC60 GOG60 GEK60 FUO60 FKS60 FAW60 ERA60 EHE60 DXI60 DNM60 DDQ60 CTU60 CJY60 CAC60 BQG60 BGK60 AWO60 AMS60 ACW60 TA60 JE60 C60 WVQ18 WLU18 WBY18 VSC18 VIG18 UYK18 UOO18 UES18 TUW18 TLA18 TBE18 SRI18 SHM18 RXQ18 RNU18 RDY18 QUC18 QKG18 QAK18 PQO18 PGS18 OWW18 ONA18 ODE18 NTI18 NJM18 MZQ18 MPU18 MFY18 LWC18 LMG18 LCK18 KSO18 KIS18 JYW18 JPA18 JFE18 IVI18 ILM18 IBQ18 HRU18 HHY18 GYC18 GOG18 GEK18 FUO18 FKS18 FAW18 ERA18 EHE18 DXI18 DNM18 DDQ18 CTU18 CJY18 CAC18 BQG18 BGK18 AWO18 AMS18 ACW18 TA18 JE18 C18">
      <formula1>0</formula1>
      <formula2>10000</formula2>
    </dataValidation>
    <dataValidation type="textLength" errorStyle="information" allowBlank="1" showInputMessage="1" error="XLBVal:5=136237_x000d_&#10;" sqref="WVP983059 B65555 JD65555 SZ65555 ACV65555 AMR65555 AWN65555 BGJ65555 BQF65555 CAB65555 CJX65555 CTT65555 DDP65555 DNL65555 DXH65555 EHD65555 EQZ65555 FAV65555 FKR65555 FUN65555 GEJ65555 GOF65555 GYB65555 HHX65555 HRT65555 IBP65555 ILL65555 IVH65555 JFD65555 JOZ65555 JYV65555 KIR65555 KSN65555 LCJ65555 LMF65555 LWB65555 MFX65555 MPT65555 MZP65555 NJL65555 NTH65555 ODD65555 OMZ65555 OWV65555 PGR65555 PQN65555 QAJ65555 QKF65555 QUB65555 RDX65555 RNT65555 RXP65555 SHL65555 SRH65555 TBD65555 TKZ65555 TUV65555 UER65555 UON65555 UYJ65555 VIF65555 VSB65555 WBX65555 WLT65555 WVP65555 B131091 JD131091 SZ131091 ACV131091 AMR131091 AWN131091 BGJ131091 BQF131091 CAB131091 CJX131091 CTT131091 DDP131091 DNL131091 DXH131091 EHD131091 EQZ131091 FAV131091 FKR131091 FUN131091 GEJ131091 GOF131091 GYB131091 HHX131091 HRT131091 IBP131091 ILL131091 IVH131091 JFD131091 JOZ131091 JYV131091 KIR131091 KSN131091 LCJ131091 LMF131091 LWB131091 MFX131091 MPT131091 MZP131091 NJL131091 NTH131091 ODD131091 OMZ131091 OWV131091 PGR131091 PQN131091 QAJ131091 QKF131091 QUB131091 RDX131091 RNT131091 RXP131091 SHL131091 SRH131091 TBD131091 TKZ131091 TUV131091 UER131091 UON131091 UYJ131091 VIF131091 VSB131091 WBX131091 WLT131091 WVP131091 B196627 JD196627 SZ196627 ACV196627 AMR196627 AWN196627 BGJ196627 BQF196627 CAB196627 CJX196627 CTT196627 DDP196627 DNL196627 DXH196627 EHD196627 EQZ196627 FAV196627 FKR196627 FUN196627 GEJ196627 GOF196627 GYB196627 HHX196627 HRT196627 IBP196627 ILL196627 IVH196627 JFD196627 JOZ196627 JYV196627 KIR196627 KSN196627 LCJ196627 LMF196627 LWB196627 MFX196627 MPT196627 MZP196627 NJL196627 NTH196627 ODD196627 OMZ196627 OWV196627 PGR196627 PQN196627 QAJ196627 QKF196627 QUB196627 RDX196627 RNT196627 RXP196627 SHL196627 SRH196627 TBD196627 TKZ196627 TUV196627 UER196627 UON196627 UYJ196627 VIF196627 VSB196627 WBX196627 WLT196627 WVP196627 B262163 JD262163 SZ262163 ACV262163 AMR262163 AWN262163 BGJ262163 BQF262163 CAB262163 CJX262163 CTT262163 DDP262163 DNL262163 DXH262163 EHD262163 EQZ262163 FAV262163 FKR262163 FUN262163 GEJ262163 GOF262163 GYB262163 HHX262163 HRT262163 IBP262163 ILL262163 IVH262163 JFD262163 JOZ262163 JYV262163 KIR262163 KSN262163 LCJ262163 LMF262163 LWB262163 MFX262163 MPT262163 MZP262163 NJL262163 NTH262163 ODD262163 OMZ262163 OWV262163 PGR262163 PQN262163 QAJ262163 QKF262163 QUB262163 RDX262163 RNT262163 RXP262163 SHL262163 SRH262163 TBD262163 TKZ262163 TUV262163 UER262163 UON262163 UYJ262163 VIF262163 VSB262163 WBX262163 WLT262163 WVP262163 B327699 JD327699 SZ327699 ACV327699 AMR327699 AWN327699 BGJ327699 BQF327699 CAB327699 CJX327699 CTT327699 DDP327699 DNL327699 DXH327699 EHD327699 EQZ327699 FAV327699 FKR327699 FUN327699 GEJ327699 GOF327699 GYB327699 HHX327699 HRT327699 IBP327699 ILL327699 IVH327699 JFD327699 JOZ327699 JYV327699 KIR327699 KSN327699 LCJ327699 LMF327699 LWB327699 MFX327699 MPT327699 MZP327699 NJL327699 NTH327699 ODD327699 OMZ327699 OWV327699 PGR327699 PQN327699 QAJ327699 QKF327699 QUB327699 RDX327699 RNT327699 RXP327699 SHL327699 SRH327699 TBD327699 TKZ327699 TUV327699 UER327699 UON327699 UYJ327699 VIF327699 VSB327699 WBX327699 WLT327699 WVP327699 B393235 JD393235 SZ393235 ACV393235 AMR393235 AWN393235 BGJ393235 BQF393235 CAB393235 CJX393235 CTT393235 DDP393235 DNL393235 DXH393235 EHD393235 EQZ393235 FAV393235 FKR393235 FUN393235 GEJ393235 GOF393235 GYB393235 HHX393235 HRT393235 IBP393235 ILL393235 IVH393235 JFD393235 JOZ393235 JYV393235 KIR393235 KSN393235 LCJ393235 LMF393235 LWB393235 MFX393235 MPT393235 MZP393235 NJL393235 NTH393235 ODD393235 OMZ393235 OWV393235 PGR393235 PQN393235 QAJ393235 QKF393235 QUB393235 RDX393235 RNT393235 RXP393235 SHL393235 SRH393235 TBD393235 TKZ393235 TUV393235 UER393235 UON393235 UYJ393235 VIF393235 VSB393235 WBX393235 WLT393235 WVP393235 B458771 JD458771 SZ458771 ACV458771 AMR458771 AWN458771 BGJ458771 BQF458771 CAB458771 CJX458771 CTT458771 DDP458771 DNL458771 DXH458771 EHD458771 EQZ458771 FAV458771 FKR458771 FUN458771 GEJ458771 GOF458771 GYB458771 HHX458771 HRT458771 IBP458771 ILL458771 IVH458771 JFD458771 JOZ458771 JYV458771 KIR458771 KSN458771 LCJ458771 LMF458771 LWB458771 MFX458771 MPT458771 MZP458771 NJL458771 NTH458771 ODD458771 OMZ458771 OWV458771 PGR458771 PQN458771 QAJ458771 QKF458771 QUB458771 RDX458771 RNT458771 RXP458771 SHL458771 SRH458771 TBD458771 TKZ458771 TUV458771 UER458771 UON458771 UYJ458771 VIF458771 VSB458771 WBX458771 WLT458771 WVP458771 B524307 JD524307 SZ524307 ACV524307 AMR524307 AWN524307 BGJ524307 BQF524307 CAB524307 CJX524307 CTT524307 DDP524307 DNL524307 DXH524307 EHD524307 EQZ524307 FAV524307 FKR524307 FUN524307 GEJ524307 GOF524307 GYB524307 HHX524307 HRT524307 IBP524307 ILL524307 IVH524307 JFD524307 JOZ524307 JYV524307 KIR524307 KSN524307 LCJ524307 LMF524307 LWB524307 MFX524307 MPT524307 MZP524307 NJL524307 NTH524307 ODD524307 OMZ524307 OWV524307 PGR524307 PQN524307 QAJ524307 QKF524307 QUB524307 RDX524307 RNT524307 RXP524307 SHL524307 SRH524307 TBD524307 TKZ524307 TUV524307 UER524307 UON524307 UYJ524307 VIF524307 VSB524307 WBX524307 WLT524307 WVP524307 B589843 JD589843 SZ589843 ACV589843 AMR589843 AWN589843 BGJ589843 BQF589843 CAB589843 CJX589843 CTT589843 DDP589843 DNL589843 DXH589843 EHD589843 EQZ589843 FAV589843 FKR589843 FUN589843 GEJ589843 GOF589843 GYB589843 HHX589843 HRT589843 IBP589843 ILL589843 IVH589843 JFD589843 JOZ589843 JYV589843 KIR589843 KSN589843 LCJ589843 LMF589843 LWB589843 MFX589843 MPT589843 MZP589843 NJL589843 NTH589843 ODD589843 OMZ589843 OWV589843 PGR589843 PQN589843 QAJ589843 QKF589843 QUB589843 RDX589843 RNT589843 RXP589843 SHL589843 SRH589843 TBD589843 TKZ589843 TUV589843 UER589843 UON589843 UYJ589843 VIF589843 VSB589843 WBX589843 WLT589843 WVP589843 B655379 JD655379 SZ655379 ACV655379 AMR655379 AWN655379 BGJ655379 BQF655379 CAB655379 CJX655379 CTT655379 DDP655379 DNL655379 DXH655379 EHD655379 EQZ655379 FAV655379 FKR655379 FUN655379 GEJ655379 GOF655379 GYB655379 HHX655379 HRT655379 IBP655379 ILL655379 IVH655379 JFD655379 JOZ655379 JYV655379 KIR655379 KSN655379 LCJ655379 LMF655379 LWB655379 MFX655379 MPT655379 MZP655379 NJL655379 NTH655379 ODD655379 OMZ655379 OWV655379 PGR655379 PQN655379 QAJ655379 QKF655379 QUB655379 RDX655379 RNT655379 RXP655379 SHL655379 SRH655379 TBD655379 TKZ655379 TUV655379 UER655379 UON655379 UYJ655379 VIF655379 VSB655379 WBX655379 WLT655379 WVP655379 B720915 JD720915 SZ720915 ACV720915 AMR720915 AWN720915 BGJ720915 BQF720915 CAB720915 CJX720915 CTT720915 DDP720915 DNL720915 DXH720915 EHD720915 EQZ720915 FAV720915 FKR720915 FUN720915 GEJ720915 GOF720915 GYB720915 HHX720915 HRT720915 IBP720915 ILL720915 IVH720915 JFD720915 JOZ720915 JYV720915 KIR720915 KSN720915 LCJ720915 LMF720915 LWB720915 MFX720915 MPT720915 MZP720915 NJL720915 NTH720915 ODD720915 OMZ720915 OWV720915 PGR720915 PQN720915 QAJ720915 QKF720915 QUB720915 RDX720915 RNT720915 RXP720915 SHL720915 SRH720915 TBD720915 TKZ720915 TUV720915 UER720915 UON720915 UYJ720915 VIF720915 VSB720915 WBX720915 WLT720915 WVP720915 B786451 JD786451 SZ786451 ACV786451 AMR786451 AWN786451 BGJ786451 BQF786451 CAB786451 CJX786451 CTT786451 DDP786451 DNL786451 DXH786451 EHD786451 EQZ786451 FAV786451 FKR786451 FUN786451 GEJ786451 GOF786451 GYB786451 HHX786451 HRT786451 IBP786451 ILL786451 IVH786451 JFD786451 JOZ786451 JYV786451 KIR786451 KSN786451 LCJ786451 LMF786451 LWB786451 MFX786451 MPT786451 MZP786451 NJL786451 NTH786451 ODD786451 OMZ786451 OWV786451 PGR786451 PQN786451 QAJ786451 QKF786451 QUB786451 RDX786451 RNT786451 RXP786451 SHL786451 SRH786451 TBD786451 TKZ786451 TUV786451 UER786451 UON786451 UYJ786451 VIF786451 VSB786451 WBX786451 WLT786451 WVP786451 B851987 JD851987 SZ851987 ACV851987 AMR851987 AWN851987 BGJ851987 BQF851987 CAB851987 CJX851987 CTT851987 DDP851987 DNL851987 DXH851987 EHD851987 EQZ851987 FAV851987 FKR851987 FUN851987 GEJ851987 GOF851987 GYB851987 HHX851987 HRT851987 IBP851987 ILL851987 IVH851987 JFD851987 JOZ851987 JYV851987 KIR851987 KSN851987 LCJ851987 LMF851987 LWB851987 MFX851987 MPT851987 MZP851987 NJL851987 NTH851987 ODD851987 OMZ851987 OWV851987 PGR851987 PQN851987 QAJ851987 QKF851987 QUB851987 RDX851987 RNT851987 RXP851987 SHL851987 SRH851987 TBD851987 TKZ851987 TUV851987 UER851987 UON851987 UYJ851987 VIF851987 VSB851987 WBX851987 WLT851987 WVP851987 B917523 JD917523 SZ917523 ACV917523 AMR917523 AWN917523 BGJ917523 BQF917523 CAB917523 CJX917523 CTT917523 DDP917523 DNL917523 DXH917523 EHD917523 EQZ917523 FAV917523 FKR917523 FUN917523 GEJ917523 GOF917523 GYB917523 HHX917523 HRT917523 IBP917523 ILL917523 IVH917523 JFD917523 JOZ917523 JYV917523 KIR917523 KSN917523 LCJ917523 LMF917523 LWB917523 MFX917523 MPT917523 MZP917523 NJL917523 NTH917523 ODD917523 OMZ917523 OWV917523 PGR917523 PQN917523 QAJ917523 QKF917523 QUB917523 RDX917523 RNT917523 RXP917523 SHL917523 SRH917523 TBD917523 TKZ917523 TUV917523 UER917523 UON917523 UYJ917523 VIF917523 VSB917523 WBX917523 WLT917523 WVP917523 B983059 JD983059 SZ983059 ACV983059 AMR983059 AWN983059 BGJ983059 BQF983059 CAB983059 CJX983059 CTT983059 DDP983059 DNL983059 DXH983059 EHD983059 EQZ983059 FAV983059 FKR983059 FUN983059 GEJ983059 GOF983059 GYB983059 HHX983059 HRT983059 IBP983059 ILL983059 IVH983059 JFD983059 JOZ983059 JYV983059 KIR983059 KSN983059 LCJ983059 LMF983059 LWB983059 MFX983059 MPT983059 MZP983059 NJL983059 NTH983059 ODD983059 OMZ983059 OWV983059 PGR983059 PQN983059 QAJ983059 QKF983059 QUB983059 RDX983059 RNT983059 RXP983059 SHL983059 SRH983059 TBD983059 TKZ983059 TUV983059 UER983059 UON983059 UYJ983059 VIF983059 VSB983059 WBX983059 WLT983059 WVP60 WLT60 WBX60 VSB60 VIF60 UYJ60 UON60 UER60 TUV60 TKZ60 TBD60 SRH60 SHL60 RXP60 RNT60 RDX60 QUB60 QKF60 QAJ60 PQN60 PGR60 OWV60 OMZ60 ODD60 NTH60 NJL60 MZP60 MPT60 MFX60 LWB60 LMF60 LCJ60 KSN60 KIR60 JYV60 JOZ60 JFD60 IVH60 ILL60 IBP60 HRT60 HHX60 GYB60 GOF60 GEJ60 FUN60 FKR60 FAV60 EQZ60 EHD60 DXH60 DNL60 DDP60 CTT60 CJX60 CAB60 BQF60 BGJ60 AWN60 AMR60 ACV60 SZ60 JD60 WVP18 WLT18 WBX18 VSB18 VIF18 UYJ18 UON18 UER18 TUV18 TKZ18 TBD18 SRH18 SHL18 RXP18 RNT18 RDX18 QUB18 QKF18 QAJ18 PQN18 PGR18 OWV18 OMZ18 ODD18 NTH18 NJL18 MZP18 MPT18 MFX18 LWB18 LMF18 LCJ18 KSN18 KIR18 JYV18 JOZ18 JFD18 IVH18 ILL18 IBP18 HRT18 HHX18 GYB18 GOF18 GEJ18 FUN18 FKR18 FAV18 EQZ18 EHD18 DXH18 DNL18 DDP18 CTT18 CJX18 CAB18 BQF18 BGJ18 AWN18 AMR18 ACV18 SZ18 JD18">
      <formula1>0</formula1>
      <formula2>10000</formula2>
    </dataValidation>
    <dataValidation type="textLength" errorStyle="information" allowBlank="1" showInputMessage="1" error="XLBVal:5=11.9140358548317_x000d_&#10;" sqref="B65557 JD65557 SZ65557 ACV65557 AMR65557 AWN65557 BGJ65557 BQF65557 CAB65557 CJX65557 CTT65557 DDP65557 DNL65557 DXH65557 EHD65557 EQZ65557 FAV65557 FKR65557 FUN65557 GEJ65557 GOF65557 GYB65557 HHX65557 HRT65557 IBP65557 ILL65557 IVH65557 JFD65557 JOZ65557 JYV65557 KIR65557 KSN65557 LCJ65557 LMF65557 LWB65557 MFX65557 MPT65557 MZP65557 NJL65557 NTH65557 ODD65557 OMZ65557 OWV65557 PGR65557 PQN65557 QAJ65557 QKF65557 QUB65557 RDX65557 RNT65557 RXP65557 SHL65557 SRH65557 TBD65557 TKZ65557 TUV65557 UER65557 UON65557 UYJ65557 VIF65557 VSB65557 WBX65557 WLT65557 WVP65557 B131093 JD131093 SZ131093 ACV131093 AMR131093 AWN131093 BGJ131093 BQF131093 CAB131093 CJX131093 CTT131093 DDP131093 DNL131093 DXH131093 EHD131093 EQZ131093 FAV131093 FKR131093 FUN131093 GEJ131093 GOF131093 GYB131093 HHX131093 HRT131093 IBP131093 ILL131093 IVH131093 JFD131093 JOZ131093 JYV131093 KIR131093 KSN131093 LCJ131093 LMF131093 LWB131093 MFX131093 MPT131093 MZP131093 NJL131093 NTH131093 ODD131093 OMZ131093 OWV131093 PGR131093 PQN131093 QAJ131093 QKF131093 QUB131093 RDX131093 RNT131093 RXP131093 SHL131093 SRH131093 TBD131093 TKZ131093 TUV131093 UER131093 UON131093 UYJ131093 VIF131093 VSB131093 WBX131093 WLT131093 WVP131093 B196629 JD196629 SZ196629 ACV196629 AMR196629 AWN196629 BGJ196629 BQF196629 CAB196629 CJX196629 CTT196629 DDP196629 DNL196629 DXH196629 EHD196629 EQZ196629 FAV196629 FKR196629 FUN196629 GEJ196629 GOF196629 GYB196629 HHX196629 HRT196629 IBP196629 ILL196629 IVH196629 JFD196629 JOZ196629 JYV196629 KIR196629 KSN196629 LCJ196629 LMF196629 LWB196629 MFX196629 MPT196629 MZP196629 NJL196629 NTH196629 ODD196629 OMZ196629 OWV196629 PGR196629 PQN196629 QAJ196629 QKF196629 QUB196629 RDX196629 RNT196629 RXP196629 SHL196629 SRH196629 TBD196629 TKZ196629 TUV196629 UER196629 UON196629 UYJ196629 VIF196629 VSB196629 WBX196629 WLT196629 WVP196629 B262165 JD262165 SZ262165 ACV262165 AMR262165 AWN262165 BGJ262165 BQF262165 CAB262165 CJX262165 CTT262165 DDP262165 DNL262165 DXH262165 EHD262165 EQZ262165 FAV262165 FKR262165 FUN262165 GEJ262165 GOF262165 GYB262165 HHX262165 HRT262165 IBP262165 ILL262165 IVH262165 JFD262165 JOZ262165 JYV262165 KIR262165 KSN262165 LCJ262165 LMF262165 LWB262165 MFX262165 MPT262165 MZP262165 NJL262165 NTH262165 ODD262165 OMZ262165 OWV262165 PGR262165 PQN262165 QAJ262165 QKF262165 QUB262165 RDX262165 RNT262165 RXP262165 SHL262165 SRH262165 TBD262165 TKZ262165 TUV262165 UER262165 UON262165 UYJ262165 VIF262165 VSB262165 WBX262165 WLT262165 WVP262165 B327701 JD327701 SZ327701 ACV327701 AMR327701 AWN327701 BGJ327701 BQF327701 CAB327701 CJX327701 CTT327701 DDP327701 DNL327701 DXH327701 EHD327701 EQZ327701 FAV327701 FKR327701 FUN327701 GEJ327701 GOF327701 GYB327701 HHX327701 HRT327701 IBP327701 ILL327701 IVH327701 JFD327701 JOZ327701 JYV327701 KIR327701 KSN327701 LCJ327701 LMF327701 LWB327701 MFX327701 MPT327701 MZP327701 NJL327701 NTH327701 ODD327701 OMZ327701 OWV327701 PGR327701 PQN327701 QAJ327701 QKF327701 QUB327701 RDX327701 RNT327701 RXP327701 SHL327701 SRH327701 TBD327701 TKZ327701 TUV327701 UER327701 UON327701 UYJ327701 VIF327701 VSB327701 WBX327701 WLT327701 WVP327701 B393237 JD393237 SZ393237 ACV393237 AMR393237 AWN393237 BGJ393237 BQF393237 CAB393237 CJX393237 CTT393237 DDP393237 DNL393237 DXH393237 EHD393237 EQZ393237 FAV393237 FKR393237 FUN393237 GEJ393237 GOF393237 GYB393237 HHX393237 HRT393237 IBP393237 ILL393237 IVH393237 JFD393237 JOZ393237 JYV393237 KIR393237 KSN393237 LCJ393237 LMF393237 LWB393237 MFX393237 MPT393237 MZP393237 NJL393237 NTH393237 ODD393237 OMZ393237 OWV393237 PGR393237 PQN393237 QAJ393237 QKF393237 QUB393237 RDX393237 RNT393237 RXP393237 SHL393237 SRH393237 TBD393237 TKZ393237 TUV393237 UER393237 UON393237 UYJ393237 VIF393237 VSB393237 WBX393237 WLT393237 WVP393237 B458773 JD458773 SZ458773 ACV458773 AMR458773 AWN458773 BGJ458773 BQF458773 CAB458773 CJX458773 CTT458773 DDP458773 DNL458773 DXH458773 EHD458773 EQZ458773 FAV458773 FKR458773 FUN458773 GEJ458773 GOF458773 GYB458773 HHX458773 HRT458773 IBP458773 ILL458773 IVH458773 JFD458773 JOZ458773 JYV458773 KIR458773 KSN458773 LCJ458773 LMF458773 LWB458773 MFX458773 MPT458773 MZP458773 NJL458773 NTH458773 ODD458773 OMZ458773 OWV458773 PGR458773 PQN458773 QAJ458773 QKF458773 QUB458773 RDX458773 RNT458773 RXP458773 SHL458773 SRH458773 TBD458773 TKZ458773 TUV458773 UER458773 UON458773 UYJ458773 VIF458773 VSB458773 WBX458773 WLT458773 WVP458773 B524309 JD524309 SZ524309 ACV524309 AMR524309 AWN524309 BGJ524309 BQF524309 CAB524309 CJX524309 CTT524309 DDP524309 DNL524309 DXH524309 EHD524309 EQZ524309 FAV524309 FKR524309 FUN524309 GEJ524309 GOF524309 GYB524309 HHX524309 HRT524309 IBP524309 ILL524309 IVH524309 JFD524309 JOZ524309 JYV524309 KIR524309 KSN524309 LCJ524309 LMF524309 LWB524309 MFX524309 MPT524309 MZP524309 NJL524309 NTH524309 ODD524309 OMZ524309 OWV524309 PGR524309 PQN524309 QAJ524309 QKF524309 QUB524309 RDX524309 RNT524309 RXP524309 SHL524309 SRH524309 TBD524309 TKZ524309 TUV524309 UER524309 UON524309 UYJ524309 VIF524309 VSB524309 WBX524309 WLT524309 WVP524309 B589845 JD589845 SZ589845 ACV589845 AMR589845 AWN589845 BGJ589845 BQF589845 CAB589845 CJX589845 CTT589845 DDP589845 DNL589845 DXH589845 EHD589845 EQZ589845 FAV589845 FKR589845 FUN589845 GEJ589845 GOF589845 GYB589845 HHX589845 HRT589845 IBP589845 ILL589845 IVH589845 JFD589845 JOZ589845 JYV589845 KIR589845 KSN589845 LCJ589845 LMF589845 LWB589845 MFX589845 MPT589845 MZP589845 NJL589845 NTH589845 ODD589845 OMZ589845 OWV589845 PGR589845 PQN589845 QAJ589845 QKF589845 QUB589845 RDX589845 RNT589845 RXP589845 SHL589845 SRH589845 TBD589845 TKZ589845 TUV589845 UER589845 UON589845 UYJ589845 VIF589845 VSB589845 WBX589845 WLT589845 WVP589845 B655381 JD655381 SZ655381 ACV655381 AMR655381 AWN655381 BGJ655381 BQF655381 CAB655381 CJX655381 CTT655381 DDP655381 DNL655381 DXH655381 EHD655381 EQZ655381 FAV655381 FKR655381 FUN655381 GEJ655381 GOF655381 GYB655381 HHX655381 HRT655381 IBP655381 ILL655381 IVH655381 JFD655381 JOZ655381 JYV655381 KIR655381 KSN655381 LCJ655381 LMF655381 LWB655381 MFX655381 MPT655381 MZP655381 NJL655381 NTH655381 ODD655381 OMZ655381 OWV655381 PGR655381 PQN655381 QAJ655381 QKF655381 QUB655381 RDX655381 RNT655381 RXP655381 SHL655381 SRH655381 TBD655381 TKZ655381 TUV655381 UER655381 UON655381 UYJ655381 VIF655381 VSB655381 WBX655381 WLT655381 WVP655381 B720917 JD720917 SZ720917 ACV720917 AMR720917 AWN720917 BGJ720917 BQF720917 CAB720917 CJX720917 CTT720917 DDP720917 DNL720917 DXH720917 EHD720917 EQZ720917 FAV720917 FKR720917 FUN720917 GEJ720917 GOF720917 GYB720917 HHX720917 HRT720917 IBP720917 ILL720917 IVH720917 JFD720917 JOZ720917 JYV720917 KIR720917 KSN720917 LCJ720917 LMF720917 LWB720917 MFX720917 MPT720917 MZP720917 NJL720917 NTH720917 ODD720917 OMZ720917 OWV720917 PGR720917 PQN720917 QAJ720917 QKF720917 QUB720917 RDX720917 RNT720917 RXP720917 SHL720917 SRH720917 TBD720917 TKZ720917 TUV720917 UER720917 UON720917 UYJ720917 VIF720917 VSB720917 WBX720917 WLT720917 WVP720917 B786453 JD786453 SZ786453 ACV786453 AMR786453 AWN786453 BGJ786453 BQF786453 CAB786453 CJX786453 CTT786453 DDP786453 DNL786453 DXH786453 EHD786453 EQZ786453 FAV786453 FKR786453 FUN786453 GEJ786453 GOF786453 GYB786453 HHX786453 HRT786453 IBP786453 ILL786453 IVH786453 JFD786453 JOZ786453 JYV786453 KIR786453 KSN786453 LCJ786453 LMF786453 LWB786453 MFX786453 MPT786453 MZP786453 NJL786453 NTH786453 ODD786453 OMZ786453 OWV786453 PGR786453 PQN786453 QAJ786453 QKF786453 QUB786453 RDX786453 RNT786453 RXP786453 SHL786453 SRH786453 TBD786453 TKZ786453 TUV786453 UER786453 UON786453 UYJ786453 VIF786453 VSB786453 WBX786453 WLT786453 WVP786453 B851989 JD851989 SZ851989 ACV851989 AMR851989 AWN851989 BGJ851989 BQF851989 CAB851989 CJX851989 CTT851989 DDP851989 DNL851989 DXH851989 EHD851989 EQZ851989 FAV851989 FKR851989 FUN851989 GEJ851989 GOF851989 GYB851989 HHX851989 HRT851989 IBP851989 ILL851989 IVH851989 JFD851989 JOZ851989 JYV851989 KIR851989 KSN851989 LCJ851989 LMF851989 LWB851989 MFX851989 MPT851989 MZP851989 NJL851989 NTH851989 ODD851989 OMZ851989 OWV851989 PGR851989 PQN851989 QAJ851989 QKF851989 QUB851989 RDX851989 RNT851989 RXP851989 SHL851989 SRH851989 TBD851989 TKZ851989 TUV851989 UER851989 UON851989 UYJ851989 VIF851989 VSB851989 WBX851989 WLT851989 WVP851989 B917525 JD917525 SZ917525 ACV917525 AMR917525 AWN917525 BGJ917525 BQF917525 CAB917525 CJX917525 CTT917525 DDP917525 DNL917525 DXH917525 EHD917525 EQZ917525 FAV917525 FKR917525 FUN917525 GEJ917525 GOF917525 GYB917525 HHX917525 HRT917525 IBP917525 ILL917525 IVH917525 JFD917525 JOZ917525 JYV917525 KIR917525 KSN917525 LCJ917525 LMF917525 LWB917525 MFX917525 MPT917525 MZP917525 NJL917525 NTH917525 ODD917525 OMZ917525 OWV917525 PGR917525 PQN917525 QAJ917525 QKF917525 QUB917525 RDX917525 RNT917525 RXP917525 SHL917525 SRH917525 TBD917525 TKZ917525 TUV917525 UER917525 UON917525 UYJ917525 VIF917525 VSB917525 WBX917525 WLT917525 WVP917525 B983061 JD983061 SZ983061 ACV983061 AMR983061 AWN983061 BGJ983061 BQF983061 CAB983061 CJX983061 CTT983061 DDP983061 DNL983061 DXH983061 EHD983061 EQZ983061 FAV983061 FKR983061 FUN983061 GEJ983061 GOF983061 GYB983061 HHX983061 HRT983061 IBP983061 ILL983061 IVH983061 JFD983061 JOZ983061 JYV983061 KIR983061 KSN983061 LCJ983061 LMF983061 LWB983061 MFX983061 MPT983061 MZP983061 NJL983061 NTH983061 ODD983061 OMZ983061 OWV983061 PGR983061 PQN983061 QAJ983061 QKF983061 QUB983061 RDX983061 RNT983061 RXP983061 SHL983061 SRH983061 TBD983061 TKZ983061 TUV983061 UER983061 UON983061 UYJ983061 VIF983061 VSB983061 WBX983061 WLT983061 WVP983061">
      <formula1>0</formula1>
      <formula2>10000</formula2>
    </dataValidation>
    <dataValidation type="textLength" errorStyle="information" allowBlank="1" showInputMessage="1" error="XLBVal:5=0.171282215463422_x000d_&#10;" sqref="C71 JE71 TA71 ACW71 AMS71 AWO71 BGK71 BQG71 CAC71 CJY71 CTU71 DDQ71 DNM71 DXI71 EHE71 ERA71 FAW71 FKS71 FUO71 GEK71 GOG71 GYC71 HHY71 HRU71 IBQ71 ILM71 IVI71 JFE71 JPA71 JYW71 KIS71 KSO71 LCK71 LMG71 LWC71 MFY71 MPU71 MZQ71 NJM71 NTI71 ODE71 ONA71 OWW71 PGS71 PQO71 QAK71 QKG71 QUC71 RDY71 RNU71 RXQ71 SHM71 SRI71 TBE71 TLA71 TUW71 UES71 UOO71 UYK71 VIG71 VSC71 WBY71 WLU71 WVQ71 C65580 JE65580 TA65580 ACW65580 AMS65580 AWO65580 BGK65580 BQG65580 CAC65580 CJY65580 CTU65580 DDQ65580 DNM65580 DXI65580 EHE65580 ERA65580 FAW65580 FKS65580 FUO65580 GEK65580 GOG65580 GYC65580 HHY65580 HRU65580 IBQ65580 ILM65580 IVI65580 JFE65580 JPA65580 JYW65580 KIS65580 KSO65580 LCK65580 LMG65580 LWC65580 MFY65580 MPU65580 MZQ65580 NJM65580 NTI65580 ODE65580 ONA65580 OWW65580 PGS65580 PQO65580 QAK65580 QKG65580 QUC65580 RDY65580 RNU65580 RXQ65580 SHM65580 SRI65580 TBE65580 TLA65580 TUW65580 UES65580 UOO65580 UYK65580 VIG65580 VSC65580 WBY65580 WLU65580 WVQ65580 C131116 JE131116 TA131116 ACW131116 AMS131116 AWO131116 BGK131116 BQG131116 CAC131116 CJY131116 CTU131116 DDQ131116 DNM131116 DXI131116 EHE131116 ERA131116 FAW131116 FKS131116 FUO131116 GEK131116 GOG131116 GYC131116 HHY131116 HRU131116 IBQ131116 ILM131116 IVI131116 JFE131116 JPA131116 JYW131116 KIS131116 KSO131116 LCK131116 LMG131116 LWC131116 MFY131116 MPU131116 MZQ131116 NJM131116 NTI131116 ODE131116 ONA131116 OWW131116 PGS131116 PQO131116 QAK131116 QKG131116 QUC131116 RDY131116 RNU131116 RXQ131116 SHM131116 SRI131116 TBE131116 TLA131116 TUW131116 UES131116 UOO131116 UYK131116 VIG131116 VSC131116 WBY131116 WLU131116 WVQ131116 C196652 JE196652 TA196652 ACW196652 AMS196652 AWO196652 BGK196652 BQG196652 CAC196652 CJY196652 CTU196652 DDQ196652 DNM196652 DXI196652 EHE196652 ERA196652 FAW196652 FKS196652 FUO196652 GEK196652 GOG196652 GYC196652 HHY196652 HRU196652 IBQ196652 ILM196652 IVI196652 JFE196652 JPA196652 JYW196652 KIS196652 KSO196652 LCK196652 LMG196652 LWC196652 MFY196652 MPU196652 MZQ196652 NJM196652 NTI196652 ODE196652 ONA196652 OWW196652 PGS196652 PQO196652 QAK196652 QKG196652 QUC196652 RDY196652 RNU196652 RXQ196652 SHM196652 SRI196652 TBE196652 TLA196652 TUW196652 UES196652 UOO196652 UYK196652 VIG196652 VSC196652 WBY196652 WLU196652 WVQ196652 C262188 JE262188 TA262188 ACW262188 AMS262188 AWO262188 BGK262188 BQG262188 CAC262188 CJY262188 CTU262188 DDQ262188 DNM262188 DXI262188 EHE262188 ERA262188 FAW262188 FKS262188 FUO262188 GEK262188 GOG262188 GYC262188 HHY262188 HRU262188 IBQ262188 ILM262188 IVI262188 JFE262188 JPA262188 JYW262188 KIS262188 KSO262188 LCK262188 LMG262188 LWC262188 MFY262188 MPU262188 MZQ262188 NJM262188 NTI262188 ODE262188 ONA262188 OWW262188 PGS262188 PQO262188 QAK262188 QKG262188 QUC262188 RDY262188 RNU262188 RXQ262188 SHM262188 SRI262188 TBE262188 TLA262188 TUW262188 UES262188 UOO262188 UYK262188 VIG262188 VSC262188 WBY262188 WLU262188 WVQ262188 C327724 JE327724 TA327724 ACW327724 AMS327724 AWO327724 BGK327724 BQG327724 CAC327724 CJY327724 CTU327724 DDQ327724 DNM327724 DXI327724 EHE327724 ERA327724 FAW327724 FKS327724 FUO327724 GEK327724 GOG327724 GYC327724 HHY327724 HRU327724 IBQ327724 ILM327724 IVI327724 JFE327724 JPA327724 JYW327724 KIS327724 KSO327724 LCK327724 LMG327724 LWC327724 MFY327724 MPU327724 MZQ327724 NJM327724 NTI327724 ODE327724 ONA327724 OWW327724 PGS327724 PQO327724 QAK327724 QKG327724 QUC327724 RDY327724 RNU327724 RXQ327724 SHM327724 SRI327724 TBE327724 TLA327724 TUW327724 UES327724 UOO327724 UYK327724 VIG327724 VSC327724 WBY327724 WLU327724 WVQ327724 C393260 JE393260 TA393260 ACW393260 AMS393260 AWO393260 BGK393260 BQG393260 CAC393260 CJY393260 CTU393260 DDQ393260 DNM393260 DXI393260 EHE393260 ERA393260 FAW393260 FKS393260 FUO393260 GEK393260 GOG393260 GYC393260 HHY393260 HRU393260 IBQ393260 ILM393260 IVI393260 JFE393260 JPA393260 JYW393260 KIS393260 KSO393260 LCK393260 LMG393260 LWC393260 MFY393260 MPU393260 MZQ393260 NJM393260 NTI393260 ODE393260 ONA393260 OWW393260 PGS393260 PQO393260 QAK393260 QKG393260 QUC393260 RDY393260 RNU393260 RXQ393260 SHM393260 SRI393260 TBE393260 TLA393260 TUW393260 UES393260 UOO393260 UYK393260 VIG393260 VSC393260 WBY393260 WLU393260 WVQ393260 C458796 JE458796 TA458796 ACW458796 AMS458796 AWO458796 BGK458796 BQG458796 CAC458796 CJY458796 CTU458796 DDQ458796 DNM458796 DXI458796 EHE458796 ERA458796 FAW458796 FKS458796 FUO458796 GEK458796 GOG458796 GYC458796 HHY458796 HRU458796 IBQ458796 ILM458796 IVI458796 JFE458796 JPA458796 JYW458796 KIS458796 KSO458796 LCK458796 LMG458796 LWC458796 MFY458796 MPU458796 MZQ458796 NJM458796 NTI458796 ODE458796 ONA458796 OWW458796 PGS458796 PQO458796 QAK458796 QKG458796 QUC458796 RDY458796 RNU458796 RXQ458796 SHM458796 SRI458796 TBE458796 TLA458796 TUW458796 UES458796 UOO458796 UYK458796 VIG458796 VSC458796 WBY458796 WLU458796 WVQ458796 C524332 JE524332 TA524332 ACW524332 AMS524332 AWO524332 BGK524332 BQG524332 CAC524332 CJY524332 CTU524332 DDQ524332 DNM524332 DXI524332 EHE524332 ERA524332 FAW524332 FKS524332 FUO524332 GEK524332 GOG524332 GYC524332 HHY524332 HRU524332 IBQ524332 ILM524332 IVI524332 JFE524332 JPA524332 JYW524332 KIS524332 KSO524332 LCK524332 LMG524332 LWC524332 MFY524332 MPU524332 MZQ524332 NJM524332 NTI524332 ODE524332 ONA524332 OWW524332 PGS524332 PQO524332 QAK524332 QKG524332 QUC524332 RDY524332 RNU524332 RXQ524332 SHM524332 SRI524332 TBE524332 TLA524332 TUW524332 UES524332 UOO524332 UYK524332 VIG524332 VSC524332 WBY524332 WLU524332 WVQ524332 C589868 JE589868 TA589868 ACW589868 AMS589868 AWO589868 BGK589868 BQG589868 CAC589868 CJY589868 CTU589868 DDQ589868 DNM589868 DXI589868 EHE589868 ERA589868 FAW589868 FKS589868 FUO589868 GEK589868 GOG589868 GYC589868 HHY589868 HRU589868 IBQ589868 ILM589868 IVI589868 JFE589868 JPA589868 JYW589868 KIS589868 KSO589868 LCK589868 LMG589868 LWC589868 MFY589868 MPU589868 MZQ589868 NJM589868 NTI589868 ODE589868 ONA589868 OWW589868 PGS589868 PQO589868 QAK589868 QKG589868 QUC589868 RDY589868 RNU589868 RXQ589868 SHM589868 SRI589868 TBE589868 TLA589868 TUW589868 UES589868 UOO589868 UYK589868 VIG589868 VSC589868 WBY589868 WLU589868 WVQ589868 C655404 JE655404 TA655404 ACW655404 AMS655404 AWO655404 BGK655404 BQG655404 CAC655404 CJY655404 CTU655404 DDQ655404 DNM655404 DXI655404 EHE655404 ERA655404 FAW655404 FKS655404 FUO655404 GEK655404 GOG655404 GYC655404 HHY655404 HRU655404 IBQ655404 ILM655404 IVI655404 JFE655404 JPA655404 JYW655404 KIS655404 KSO655404 LCK655404 LMG655404 LWC655404 MFY655404 MPU655404 MZQ655404 NJM655404 NTI655404 ODE655404 ONA655404 OWW655404 PGS655404 PQO655404 QAK655404 QKG655404 QUC655404 RDY655404 RNU655404 RXQ655404 SHM655404 SRI655404 TBE655404 TLA655404 TUW655404 UES655404 UOO655404 UYK655404 VIG655404 VSC655404 WBY655404 WLU655404 WVQ655404 C720940 JE720940 TA720940 ACW720940 AMS720940 AWO720940 BGK720940 BQG720940 CAC720940 CJY720940 CTU720940 DDQ720940 DNM720940 DXI720940 EHE720940 ERA720940 FAW720940 FKS720940 FUO720940 GEK720940 GOG720940 GYC720940 HHY720940 HRU720940 IBQ720940 ILM720940 IVI720940 JFE720940 JPA720940 JYW720940 KIS720940 KSO720940 LCK720940 LMG720940 LWC720940 MFY720940 MPU720940 MZQ720940 NJM720940 NTI720940 ODE720940 ONA720940 OWW720940 PGS720940 PQO720940 QAK720940 QKG720940 QUC720940 RDY720940 RNU720940 RXQ720940 SHM720940 SRI720940 TBE720940 TLA720940 TUW720940 UES720940 UOO720940 UYK720940 VIG720940 VSC720940 WBY720940 WLU720940 WVQ720940 C786476 JE786476 TA786476 ACW786476 AMS786476 AWO786476 BGK786476 BQG786476 CAC786476 CJY786476 CTU786476 DDQ786476 DNM786476 DXI786476 EHE786476 ERA786476 FAW786476 FKS786476 FUO786476 GEK786476 GOG786476 GYC786476 HHY786476 HRU786476 IBQ786476 ILM786476 IVI786476 JFE786476 JPA786476 JYW786476 KIS786476 KSO786476 LCK786476 LMG786476 LWC786476 MFY786476 MPU786476 MZQ786476 NJM786476 NTI786476 ODE786476 ONA786476 OWW786476 PGS786476 PQO786476 QAK786476 QKG786476 QUC786476 RDY786476 RNU786476 RXQ786476 SHM786476 SRI786476 TBE786476 TLA786476 TUW786476 UES786476 UOO786476 UYK786476 VIG786476 VSC786476 WBY786476 WLU786476 WVQ786476 C852012 JE852012 TA852012 ACW852012 AMS852012 AWO852012 BGK852012 BQG852012 CAC852012 CJY852012 CTU852012 DDQ852012 DNM852012 DXI852012 EHE852012 ERA852012 FAW852012 FKS852012 FUO852012 GEK852012 GOG852012 GYC852012 HHY852012 HRU852012 IBQ852012 ILM852012 IVI852012 JFE852012 JPA852012 JYW852012 KIS852012 KSO852012 LCK852012 LMG852012 LWC852012 MFY852012 MPU852012 MZQ852012 NJM852012 NTI852012 ODE852012 ONA852012 OWW852012 PGS852012 PQO852012 QAK852012 QKG852012 QUC852012 RDY852012 RNU852012 RXQ852012 SHM852012 SRI852012 TBE852012 TLA852012 TUW852012 UES852012 UOO852012 UYK852012 VIG852012 VSC852012 WBY852012 WLU852012 WVQ852012 C917548 JE917548 TA917548 ACW917548 AMS917548 AWO917548 BGK917548 BQG917548 CAC917548 CJY917548 CTU917548 DDQ917548 DNM917548 DXI917548 EHE917548 ERA917548 FAW917548 FKS917548 FUO917548 GEK917548 GOG917548 GYC917548 HHY917548 HRU917548 IBQ917548 ILM917548 IVI917548 JFE917548 JPA917548 JYW917548 KIS917548 KSO917548 LCK917548 LMG917548 LWC917548 MFY917548 MPU917548 MZQ917548 NJM917548 NTI917548 ODE917548 ONA917548 OWW917548 PGS917548 PQO917548 QAK917548 QKG917548 QUC917548 RDY917548 RNU917548 RXQ917548 SHM917548 SRI917548 TBE917548 TLA917548 TUW917548 UES917548 UOO917548 UYK917548 VIG917548 VSC917548 WBY917548 WLU917548 WVQ917548 C983084 JE983084 TA983084 ACW983084 AMS983084 AWO983084 BGK983084 BQG983084 CAC983084 CJY983084 CTU983084 DDQ983084 DNM983084 DXI983084 EHE983084 ERA983084 FAW983084 FKS983084 FUO983084 GEK983084 GOG983084 GYC983084 HHY983084 HRU983084 IBQ983084 ILM983084 IVI983084 JFE983084 JPA983084 JYW983084 KIS983084 KSO983084 LCK983084 LMG983084 LWC983084 MFY983084 MPU983084 MZQ983084 NJM983084 NTI983084 ODE983084 ONA983084 OWW983084 PGS983084 PQO983084 QAK983084 QKG983084 QUC983084 RDY983084 RNU983084 RXQ983084 SHM983084 SRI983084 TBE983084 TLA983084 TUW983084 UES983084 UOO983084 UYK983084 VIG983084 VSC983084 WBY983084 WLU983084 WVQ983084 C79 C29 JE29 TA29 ACW29 AMS29 AWO29 BGK29 BQG29 CAC29 CJY29 CTU29 DDQ29 DNM29 DXI29 EHE29 ERA29 FAW29 FKS29 FUO29 GEK29 GOG29 GYC29 HHY29 HRU29 IBQ29 ILM29 IVI29 JFE29 JPA29 JYW29 KIS29 KSO29 LCK29 LMG29 LWC29 MFY29 MPU29 MZQ29 NJM29 NTI29 ODE29 ONA29 OWW29 PGS29 PQO29 QAK29 QKG29 QUC29 RDY29 RNU29 RXQ29 SHM29 SRI29 TBE29 TLA29 TUW29 UES29 UOO29 UYK29 VIG29 VSC29 WBY29 WLU29 WVQ29">
      <formula1>0</formula1>
      <formula2>10000</formula2>
    </dataValidation>
    <dataValidation type="textLength" errorStyle="information" allowBlank="1" showInputMessage="1" error="XLBVal:5=5350_x000d_&#10;" sqref="B71 JD71 SZ71 ACV71 AMR71 AWN71 BGJ71 BQF71 CAB71 CJX71 CTT71 DDP71 DNL71 DXH71 EHD71 EQZ71 FAV71 FKR71 FUN71 GEJ71 GOF71 GYB71 HHX71 HRT71 IBP71 ILL71 IVH71 JFD71 JOZ71 JYV71 KIR71 KSN71 LCJ71 LMF71 LWB71 MFX71 MPT71 MZP71 NJL71 NTH71 ODD71 OMZ71 OWV71 PGR71 PQN71 QAJ71 QKF71 QUB71 RDX71 RNT71 RXP71 SHL71 SRH71 TBD71 TKZ71 TUV71 UER71 UON71 UYJ71 VIF71 VSB71 WBX71 WLT71 WVP71 B65580 JD65580 SZ65580 ACV65580 AMR65580 AWN65580 BGJ65580 BQF65580 CAB65580 CJX65580 CTT65580 DDP65580 DNL65580 DXH65580 EHD65580 EQZ65580 FAV65580 FKR65580 FUN65580 GEJ65580 GOF65580 GYB65580 HHX65580 HRT65580 IBP65580 ILL65580 IVH65580 JFD65580 JOZ65580 JYV65580 KIR65580 KSN65580 LCJ65580 LMF65580 LWB65580 MFX65580 MPT65580 MZP65580 NJL65580 NTH65580 ODD65580 OMZ65580 OWV65580 PGR65580 PQN65580 QAJ65580 QKF65580 QUB65580 RDX65580 RNT65580 RXP65580 SHL65580 SRH65580 TBD65580 TKZ65580 TUV65580 UER65580 UON65580 UYJ65580 VIF65580 VSB65580 WBX65580 WLT65580 WVP65580 B131116 JD131116 SZ131116 ACV131116 AMR131116 AWN131116 BGJ131116 BQF131116 CAB131116 CJX131116 CTT131116 DDP131116 DNL131116 DXH131116 EHD131116 EQZ131116 FAV131116 FKR131116 FUN131116 GEJ131116 GOF131116 GYB131116 HHX131116 HRT131116 IBP131116 ILL131116 IVH131116 JFD131116 JOZ131116 JYV131116 KIR131116 KSN131116 LCJ131116 LMF131116 LWB131116 MFX131116 MPT131116 MZP131116 NJL131116 NTH131116 ODD131116 OMZ131116 OWV131116 PGR131116 PQN131116 QAJ131116 QKF131116 QUB131116 RDX131116 RNT131116 RXP131116 SHL131116 SRH131116 TBD131116 TKZ131116 TUV131116 UER131116 UON131116 UYJ131116 VIF131116 VSB131116 WBX131116 WLT131116 WVP131116 B196652 JD196652 SZ196652 ACV196652 AMR196652 AWN196652 BGJ196652 BQF196652 CAB196652 CJX196652 CTT196652 DDP196652 DNL196652 DXH196652 EHD196652 EQZ196652 FAV196652 FKR196652 FUN196652 GEJ196652 GOF196652 GYB196652 HHX196652 HRT196652 IBP196652 ILL196652 IVH196652 JFD196652 JOZ196652 JYV196652 KIR196652 KSN196652 LCJ196652 LMF196652 LWB196652 MFX196652 MPT196652 MZP196652 NJL196652 NTH196652 ODD196652 OMZ196652 OWV196652 PGR196652 PQN196652 QAJ196652 QKF196652 QUB196652 RDX196652 RNT196652 RXP196652 SHL196652 SRH196652 TBD196652 TKZ196652 TUV196652 UER196652 UON196652 UYJ196652 VIF196652 VSB196652 WBX196652 WLT196652 WVP196652 B262188 JD262188 SZ262188 ACV262188 AMR262188 AWN262188 BGJ262188 BQF262188 CAB262188 CJX262188 CTT262188 DDP262188 DNL262188 DXH262188 EHD262188 EQZ262188 FAV262188 FKR262188 FUN262188 GEJ262188 GOF262188 GYB262188 HHX262188 HRT262188 IBP262188 ILL262188 IVH262188 JFD262188 JOZ262188 JYV262188 KIR262188 KSN262188 LCJ262188 LMF262188 LWB262188 MFX262188 MPT262188 MZP262188 NJL262188 NTH262188 ODD262188 OMZ262188 OWV262188 PGR262188 PQN262188 QAJ262188 QKF262188 QUB262188 RDX262188 RNT262188 RXP262188 SHL262188 SRH262188 TBD262188 TKZ262188 TUV262188 UER262188 UON262188 UYJ262188 VIF262188 VSB262188 WBX262188 WLT262188 WVP262188 B327724 JD327724 SZ327724 ACV327724 AMR327724 AWN327724 BGJ327724 BQF327724 CAB327724 CJX327724 CTT327724 DDP327724 DNL327724 DXH327724 EHD327724 EQZ327724 FAV327724 FKR327724 FUN327724 GEJ327724 GOF327724 GYB327724 HHX327724 HRT327724 IBP327724 ILL327724 IVH327724 JFD327724 JOZ327724 JYV327724 KIR327724 KSN327724 LCJ327724 LMF327724 LWB327724 MFX327724 MPT327724 MZP327724 NJL327724 NTH327724 ODD327724 OMZ327724 OWV327724 PGR327724 PQN327724 QAJ327724 QKF327724 QUB327724 RDX327724 RNT327724 RXP327724 SHL327724 SRH327724 TBD327724 TKZ327724 TUV327724 UER327724 UON327724 UYJ327724 VIF327724 VSB327724 WBX327724 WLT327724 WVP327724 B393260 JD393260 SZ393260 ACV393260 AMR393260 AWN393260 BGJ393260 BQF393260 CAB393260 CJX393260 CTT393260 DDP393260 DNL393260 DXH393260 EHD393260 EQZ393260 FAV393260 FKR393260 FUN393260 GEJ393260 GOF393260 GYB393260 HHX393260 HRT393260 IBP393260 ILL393260 IVH393260 JFD393260 JOZ393260 JYV393260 KIR393260 KSN393260 LCJ393260 LMF393260 LWB393260 MFX393260 MPT393260 MZP393260 NJL393260 NTH393260 ODD393260 OMZ393260 OWV393260 PGR393260 PQN393260 QAJ393260 QKF393260 QUB393260 RDX393260 RNT393260 RXP393260 SHL393260 SRH393260 TBD393260 TKZ393260 TUV393260 UER393260 UON393260 UYJ393260 VIF393260 VSB393260 WBX393260 WLT393260 WVP393260 B458796 JD458796 SZ458796 ACV458796 AMR458796 AWN458796 BGJ458796 BQF458796 CAB458796 CJX458796 CTT458796 DDP458796 DNL458796 DXH458796 EHD458796 EQZ458796 FAV458796 FKR458796 FUN458796 GEJ458796 GOF458796 GYB458796 HHX458796 HRT458796 IBP458796 ILL458796 IVH458796 JFD458796 JOZ458796 JYV458796 KIR458796 KSN458796 LCJ458796 LMF458796 LWB458796 MFX458796 MPT458796 MZP458796 NJL458796 NTH458796 ODD458796 OMZ458796 OWV458796 PGR458796 PQN458796 QAJ458796 QKF458796 QUB458796 RDX458796 RNT458796 RXP458796 SHL458796 SRH458796 TBD458796 TKZ458796 TUV458796 UER458796 UON458796 UYJ458796 VIF458796 VSB458796 WBX458796 WLT458796 WVP458796 B524332 JD524332 SZ524332 ACV524332 AMR524332 AWN524332 BGJ524332 BQF524332 CAB524332 CJX524332 CTT524332 DDP524332 DNL524332 DXH524332 EHD524332 EQZ524332 FAV524332 FKR524332 FUN524332 GEJ524332 GOF524332 GYB524332 HHX524332 HRT524332 IBP524332 ILL524332 IVH524332 JFD524332 JOZ524332 JYV524332 KIR524332 KSN524332 LCJ524332 LMF524332 LWB524332 MFX524332 MPT524332 MZP524332 NJL524332 NTH524332 ODD524332 OMZ524332 OWV524332 PGR524332 PQN524332 QAJ524332 QKF524332 QUB524332 RDX524332 RNT524332 RXP524332 SHL524332 SRH524332 TBD524332 TKZ524332 TUV524332 UER524332 UON524332 UYJ524332 VIF524332 VSB524332 WBX524332 WLT524332 WVP524332 B589868 JD589868 SZ589868 ACV589868 AMR589868 AWN589868 BGJ589868 BQF589868 CAB589868 CJX589868 CTT589868 DDP589868 DNL589868 DXH589868 EHD589868 EQZ589868 FAV589868 FKR589868 FUN589868 GEJ589868 GOF589868 GYB589868 HHX589868 HRT589868 IBP589868 ILL589868 IVH589868 JFD589868 JOZ589868 JYV589868 KIR589868 KSN589868 LCJ589868 LMF589868 LWB589868 MFX589868 MPT589868 MZP589868 NJL589868 NTH589868 ODD589868 OMZ589868 OWV589868 PGR589868 PQN589868 QAJ589868 QKF589868 QUB589868 RDX589868 RNT589868 RXP589868 SHL589868 SRH589868 TBD589868 TKZ589868 TUV589868 UER589868 UON589868 UYJ589868 VIF589868 VSB589868 WBX589868 WLT589868 WVP589868 B655404 JD655404 SZ655404 ACV655404 AMR655404 AWN655404 BGJ655404 BQF655404 CAB655404 CJX655404 CTT655404 DDP655404 DNL655404 DXH655404 EHD655404 EQZ655404 FAV655404 FKR655404 FUN655404 GEJ655404 GOF655404 GYB655404 HHX655404 HRT655404 IBP655404 ILL655404 IVH655404 JFD655404 JOZ655404 JYV655404 KIR655404 KSN655404 LCJ655404 LMF655404 LWB655404 MFX655404 MPT655404 MZP655404 NJL655404 NTH655404 ODD655404 OMZ655404 OWV655404 PGR655404 PQN655404 QAJ655404 QKF655404 QUB655404 RDX655404 RNT655404 RXP655404 SHL655404 SRH655404 TBD655404 TKZ655404 TUV655404 UER655404 UON655404 UYJ655404 VIF655404 VSB655404 WBX655404 WLT655404 WVP655404 B720940 JD720940 SZ720940 ACV720940 AMR720940 AWN720940 BGJ720940 BQF720940 CAB720940 CJX720940 CTT720940 DDP720940 DNL720940 DXH720940 EHD720940 EQZ720940 FAV720940 FKR720940 FUN720940 GEJ720940 GOF720940 GYB720940 HHX720940 HRT720940 IBP720940 ILL720940 IVH720940 JFD720940 JOZ720940 JYV720940 KIR720940 KSN720940 LCJ720940 LMF720940 LWB720940 MFX720940 MPT720940 MZP720940 NJL720940 NTH720940 ODD720940 OMZ720940 OWV720940 PGR720940 PQN720940 QAJ720940 QKF720940 QUB720940 RDX720940 RNT720940 RXP720940 SHL720940 SRH720940 TBD720940 TKZ720940 TUV720940 UER720940 UON720940 UYJ720940 VIF720940 VSB720940 WBX720940 WLT720940 WVP720940 B786476 JD786476 SZ786476 ACV786476 AMR786476 AWN786476 BGJ786476 BQF786476 CAB786476 CJX786476 CTT786476 DDP786476 DNL786476 DXH786476 EHD786476 EQZ786476 FAV786476 FKR786476 FUN786476 GEJ786476 GOF786476 GYB786476 HHX786476 HRT786476 IBP786476 ILL786476 IVH786476 JFD786476 JOZ786476 JYV786476 KIR786476 KSN786476 LCJ786476 LMF786476 LWB786476 MFX786476 MPT786476 MZP786476 NJL786476 NTH786476 ODD786476 OMZ786476 OWV786476 PGR786476 PQN786476 QAJ786476 QKF786476 QUB786476 RDX786476 RNT786476 RXP786476 SHL786476 SRH786476 TBD786476 TKZ786476 TUV786476 UER786476 UON786476 UYJ786476 VIF786476 VSB786476 WBX786476 WLT786476 WVP786476 B852012 JD852012 SZ852012 ACV852012 AMR852012 AWN852012 BGJ852012 BQF852012 CAB852012 CJX852012 CTT852012 DDP852012 DNL852012 DXH852012 EHD852012 EQZ852012 FAV852012 FKR852012 FUN852012 GEJ852012 GOF852012 GYB852012 HHX852012 HRT852012 IBP852012 ILL852012 IVH852012 JFD852012 JOZ852012 JYV852012 KIR852012 KSN852012 LCJ852012 LMF852012 LWB852012 MFX852012 MPT852012 MZP852012 NJL852012 NTH852012 ODD852012 OMZ852012 OWV852012 PGR852012 PQN852012 QAJ852012 QKF852012 QUB852012 RDX852012 RNT852012 RXP852012 SHL852012 SRH852012 TBD852012 TKZ852012 TUV852012 UER852012 UON852012 UYJ852012 VIF852012 VSB852012 WBX852012 WLT852012 WVP852012 B917548 JD917548 SZ917548 ACV917548 AMR917548 AWN917548 BGJ917548 BQF917548 CAB917548 CJX917548 CTT917548 DDP917548 DNL917548 DXH917548 EHD917548 EQZ917548 FAV917548 FKR917548 FUN917548 GEJ917548 GOF917548 GYB917548 HHX917548 HRT917548 IBP917548 ILL917548 IVH917548 JFD917548 JOZ917548 JYV917548 KIR917548 KSN917548 LCJ917548 LMF917548 LWB917548 MFX917548 MPT917548 MZP917548 NJL917548 NTH917548 ODD917548 OMZ917548 OWV917548 PGR917548 PQN917548 QAJ917548 QKF917548 QUB917548 RDX917548 RNT917548 RXP917548 SHL917548 SRH917548 TBD917548 TKZ917548 TUV917548 UER917548 UON917548 UYJ917548 VIF917548 VSB917548 WBX917548 WLT917548 WVP917548 B983084 JD983084 SZ983084 ACV983084 AMR983084 AWN983084 BGJ983084 BQF983084 CAB983084 CJX983084 CTT983084 DDP983084 DNL983084 DXH983084 EHD983084 EQZ983084 FAV983084 FKR983084 FUN983084 GEJ983084 GOF983084 GYB983084 HHX983084 HRT983084 IBP983084 ILL983084 IVH983084 JFD983084 JOZ983084 JYV983084 KIR983084 KSN983084 LCJ983084 LMF983084 LWB983084 MFX983084 MPT983084 MZP983084 NJL983084 NTH983084 ODD983084 OMZ983084 OWV983084 PGR983084 PQN983084 QAJ983084 QKF983084 QUB983084 RDX983084 RNT983084 RXP983084 SHL983084 SRH983084 TBD983084 TKZ983084 TUV983084 UER983084 UON983084 UYJ983084 VIF983084 VSB983084 WBX983084 WLT983084 WVP983084 B79 B29 JD29 SZ29 ACV29 AMR29 AWN29 BGJ29 BQF29 CAB29 CJX29 CTT29 DDP29 DNL29 DXH29 EHD29 EQZ29 FAV29 FKR29 FUN29 GEJ29 GOF29 GYB29 HHX29 HRT29 IBP29 ILL29 IVH29 JFD29 JOZ29 JYV29 KIR29 KSN29 LCJ29 LMF29 LWB29 MFX29 MPT29 MZP29 NJL29 NTH29 ODD29 OMZ29 OWV29 PGR29 PQN29 QAJ29 QKF29 QUB29 RDX29 RNT29 RXP29 SHL29 SRH29 TBD29 TKZ29 TUV29 UER29 UON29 UYJ29 VIF29 VSB29 WBX29 WLT29 WVP29">
      <formula1>0</formula1>
      <formula2>10000</formula2>
    </dataValidation>
    <dataValidation type="textLength" errorStyle="information" allowBlank="1" showInputMessage="1" error="XLBVal:5=0.102078286352443_x000d_&#10;" sqref="C65579 JE65579 TA65579 ACW65579 AMS65579 AWO65579 BGK65579 BQG65579 CAC65579 CJY65579 CTU65579 DDQ65579 DNM65579 DXI65579 EHE65579 ERA65579 FAW65579 FKS65579 FUO65579 GEK65579 GOG65579 GYC65579 HHY65579 HRU65579 IBQ65579 ILM65579 IVI65579 JFE65579 JPA65579 JYW65579 KIS65579 KSO65579 LCK65579 LMG65579 LWC65579 MFY65579 MPU65579 MZQ65579 NJM65579 NTI65579 ODE65579 ONA65579 OWW65579 PGS65579 PQO65579 QAK65579 QKG65579 QUC65579 RDY65579 RNU65579 RXQ65579 SHM65579 SRI65579 TBE65579 TLA65579 TUW65579 UES65579 UOO65579 UYK65579 VIG65579 VSC65579 WBY65579 WLU65579 WVQ65579 C131115 JE131115 TA131115 ACW131115 AMS131115 AWO131115 BGK131115 BQG131115 CAC131115 CJY131115 CTU131115 DDQ131115 DNM131115 DXI131115 EHE131115 ERA131115 FAW131115 FKS131115 FUO131115 GEK131115 GOG131115 GYC131115 HHY131115 HRU131115 IBQ131115 ILM131115 IVI131115 JFE131115 JPA131115 JYW131115 KIS131115 KSO131115 LCK131115 LMG131115 LWC131115 MFY131115 MPU131115 MZQ131115 NJM131115 NTI131115 ODE131115 ONA131115 OWW131115 PGS131115 PQO131115 QAK131115 QKG131115 QUC131115 RDY131115 RNU131115 RXQ131115 SHM131115 SRI131115 TBE131115 TLA131115 TUW131115 UES131115 UOO131115 UYK131115 VIG131115 VSC131115 WBY131115 WLU131115 WVQ131115 C196651 JE196651 TA196651 ACW196651 AMS196651 AWO196651 BGK196651 BQG196651 CAC196651 CJY196651 CTU196651 DDQ196651 DNM196651 DXI196651 EHE196651 ERA196651 FAW196651 FKS196651 FUO196651 GEK196651 GOG196651 GYC196651 HHY196651 HRU196651 IBQ196651 ILM196651 IVI196651 JFE196651 JPA196651 JYW196651 KIS196651 KSO196651 LCK196651 LMG196651 LWC196651 MFY196651 MPU196651 MZQ196651 NJM196651 NTI196651 ODE196651 ONA196651 OWW196651 PGS196651 PQO196651 QAK196651 QKG196651 QUC196651 RDY196651 RNU196651 RXQ196651 SHM196651 SRI196651 TBE196651 TLA196651 TUW196651 UES196651 UOO196651 UYK196651 VIG196651 VSC196651 WBY196651 WLU196651 WVQ196651 C262187 JE262187 TA262187 ACW262187 AMS262187 AWO262187 BGK262187 BQG262187 CAC262187 CJY262187 CTU262187 DDQ262187 DNM262187 DXI262187 EHE262187 ERA262187 FAW262187 FKS262187 FUO262187 GEK262187 GOG262187 GYC262187 HHY262187 HRU262187 IBQ262187 ILM262187 IVI262187 JFE262187 JPA262187 JYW262187 KIS262187 KSO262187 LCK262187 LMG262187 LWC262187 MFY262187 MPU262187 MZQ262187 NJM262187 NTI262187 ODE262187 ONA262187 OWW262187 PGS262187 PQO262187 QAK262187 QKG262187 QUC262187 RDY262187 RNU262187 RXQ262187 SHM262187 SRI262187 TBE262187 TLA262187 TUW262187 UES262187 UOO262187 UYK262187 VIG262187 VSC262187 WBY262187 WLU262187 WVQ262187 C327723 JE327723 TA327723 ACW327723 AMS327723 AWO327723 BGK327723 BQG327723 CAC327723 CJY327723 CTU327723 DDQ327723 DNM327723 DXI327723 EHE327723 ERA327723 FAW327723 FKS327723 FUO327723 GEK327723 GOG327723 GYC327723 HHY327723 HRU327723 IBQ327723 ILM327723 IVI327723 JFE327723 JPA327723 JYW327723 KIS327723 KSO327723 LCK327723 LMG327723 LWC327723 MFY327723 MPU327723 MZQ327723 NJM327723 NTI327723 ODE327723 ONA327723 OWW327723 PGS327723 PQO327723 QAK327723 QKG327723 QUC327723 RDY327723 RNU327723 RXQ327723 SHM327723 SRI327723 TBE327723 TLA327723 TUW327723 UES327723 UOO327723 UYK327723 VIG327723 VSC327723 WBY327723 WLU327723 WVQ327723 C393259 JE393259 TA393259 ACW393259 AMS393259 AWO393259 BGK393259 BQG393259 CAC393259 CJY393259 CTU393259 DDQ393259 DNM393259 DXI393259 EHE393259 ERA393259 FAW393259 FKS393259 FUO393259 GEK393259 GOG393259 GYC393259 HHY393259 HRU393259 IBQ393259 ILM393259 IVI393259 JFE393259 JPA393259 JYW393259 KIS393259 KSO393259 LCK393259 LMG393259 LWC393259 MFY393259 MPU393259 MZQ393259 NJM393259 NTI393259 ODE393259 ONA393259 OWW393259 PGS393259 PQO393259 QAK393259 QKG393259 QUC393259 RDY393259 RNU393259 RXQ393259 SHM393259 SRI393259 TBE393259 TLA393259 TUW393259 UES393259 UOO393259 UYK393259 VIG393259 VSC393259 WBY393259 WLU393259 WVQ393259 C458795 JE458795 TA458795 ACW458795 AMS458795 AWO458795 BGK458795 BQG458795 CAC458795 CJY458795 CTU458795 DDQ458795 DNM458795 DXI458795 EHE458795 ERA458795 FAW458795 FKS458795 FUO458795 GEK458795 GOG458795 GYC458795 HHY458795 HRU458795 IBQ458795 ILM458795 IVI458795 JFE458795 JPA458795 JYW458795 KIS458795 KSO458795 LCK458795 LMG458795 LWC458795 MFY458795 MPU458795 MZQ458795 NJM458795 NTI458795 ODE458795 ONA458795 OWW458795 PGS458795 PQO458795 QAK458795 QKG458795 QUC458795 RDY458795 RNU458795 RXQ458795 SHM458795 SRI458795 TBE458795 TLA458795 TUW458795 UES458795 UOO458795 UYK458795 VIG458795 VSC458795 WBY458795 WLU458795 WVQ458795 C524331 JE524331 TA524331 ACW524331 AMS524331 AWO524331 BGK524331 BQG524331 CAC524331 CJY524331 CTU524331 DDQ524331 DNM524331 DXI524331 EHE524331 ERA524331 FAW524331 FKS524331 FUO524331 GEK524331 GOG524331 GYC524331 HHY524331 HRU524331 IBQ524331 ILM524331 IVI524331 JFE524331 JPA524331 JYW524331 KIS524331 KSO524331 LCK524331 LMG524331 LWC524331 MFY524331 MPU524331 MZQ524331 NJM524331 NTI524331 ODE524331 ONA524331 OWW524331 PGS524331 PQO524331 QAK524331 QKG524331 QUC524331 RDY524331 RNU524331 RXQ524331 SHM524331 SRI524331 TBE524331 TLA524331 TUW524331 UES524331 UOO524331 UYK524331 VIG524331 VSC524331 WBY524331 WLU524331 WVQ524331 C589867 JE589867 TA589867 ACW589867 AMS589867 AWO589867 BGK589867 BQG589867 CAC589867 CJY589867 CTU589867 DDQ589867 DNM589867 DXI589867 EHE589867 ERA589867 FAW589867 FKS589867 FUO589867 GEK589867 GOG589867 GYC589867 HHY589867 HRU589867 IBQ589867 ILM589867 IVI589867 JFE589867 JPA589867 JYW589867 KIS589867 KSO589867 LCK589867 LMG589867 LWC589867 MFY589867 MPU589867 MZQ589867 NJM589867 NTI589867 ODE589867 ONA589867 OWW589867 PGS589867 PQO589867 QAK589867 QKG589867 QUC589867 RDY589867 RNU589867 RXQ589867 SHM589867 SRI589867 TBE589867 TLA589867 TUW589867 UES589867 UOO589867 UYK589867 VIG589867 VSC589867 WBY589867 WLU589867 WVQ589867 C655403 JE655403 TA655403 ACW655403 AMS655403 AWO655403 BGK655403 BQG655403 CAC655403 CJY655403 CTU655403 DDQ655403 DNM655403 DXI655403 EHE655403 ERA655403 FAW655403 FKS655403 FUO655403 GEK655403 GOG655403 GYC655403 HHY655403 HRU655403 IBQ655403 ILM655403 IVI655403 JFE655403 JPA655403 JYW655403 KIS655403 KSO655403 LCK655403 LMG655403 LWC655403 MFY655403 MPU655403 MZQ655403 NJM655403 NTI655403 ODE655403 ONA655403 OWW655403 PGS655403 PQO655403 QAK655403 QKG655403 QUC655403 RDY655403 RNU655403 RXQ655403 SHM655403 SRI655403 TBE655403 TLA655403 TUW655403 UES655403 UOO655403 UYK655403 VIG655403 VSC655403 WBY655403 WLU655403 WVQ655403 C720939 JE720939 TA720939 ACW720939 AMS720939 AWO720939 BGK720939 BQG720939 CAC720939 CJY720939 CTU720939 DDQ720939 DNM720939 DXI720939 EHE720939 ERA720939 FAW720939 FKS720939 FUO720939 GEK720939 GOG720939 GYC720939 HHY720939 HRU720939 IBQ720939 ILM720939 IVI720939 JFE720939 JPA720939 JYW720939 KIS720939 KSO720939 LCK720939 LMG720939 LWC720939 MFY720939 MPU720939 MZQ720939 NJM720939 NTI720939 ODE720939 ONA720939 OWW720939 PGS720939 PQO720939 QAK720939 QKG720939 QUC720939 RDY720939 RNU720939 RXQ720939 SHM720939 SRI720939 TBE720939 TLA720939 TUW720939 UES720939 UOO720939 UYK720939 VIG720939 VSC720939 WBY720939 WLU720939 WVQ720939 C786475 JE786475 TA786475 ACW786475 AMS786475 AWO786475 BGK786475 BQG786475 CAC786475 CJY786475 CTU786475 DDQ786475 DNM786475 DXI786475 EHE786475 ERA786475 FAW786475 FKS786475 FUO786475 GEK786475 GOG786475 GYC786475 HHY786475 HRU786475 IBQ786475 ILM786475 IVI786475 JFE786475 JPA786475 JYW786475 KIS786475 KSO786475 LCK786475 LMG786475 LWC786475 MFY786475 MPU786475 MZQ786475 NJM786475 NTI786475 ODE786475 ONA786475 OWW786475 PGS786475 PQO786475 QAK786475 QKG786475 QUC786475 RDY786475 RNU786475 RXQ786475 SHM786475 SRI786475 TBE786475 TLA786475 TUW786475 UES786475 UOO786475 UYK786475 VIG786475 VSC786475 WBY786475 WLU786475 WVQ786475 C852011 JE852011 TA852011 ACW852011 AMS852011 AWO852011 BGK852011 BQG852011 CAC852011 CJY852011 CTU852011 DDQ852011 DNM852011 DXI852011 EHE852011 ERA852011 FAW852011 FKS852011 FUO852011 GEK852011 GOG852011 GYC852011 HHY852011 HRU852011 IBQ852011 ILM852011 IVI852011 JFE852011 JPA852011 JYW852011 KIS852011 KSO852011 LCK852011 LMG852011 LWC852011 MFY852011 MPU852011 MZQ852011 NJM852011 NTI852011 ODE852011 ONA852011 OWW852011 PGS852011 PQO852011 QAK852011 QKG852011 QUC852011 RDY852011 RNU852011 RXQ852011 SHM852011 SRI852011 TBE852011 TLA852011 TUW852011 UES852011 UOO852011 UYK852011 VIG852011 VSC852011 WBY852011 WLU852011 WVQ852011 C917547 JE917547 TA917547 ACW917547 AMS917547 AWO917547 BGK917547 BQG917547 CAC917547 CJY917547 CTU917547 DDQ917547 DNM917547 DXI917547 EHE917547 ERA917547 FAW917547 FKS917547 FUO917547 GEK917547 GOG917547 GYC917547 HHY917547 HRU917547 IBQ917547 ILM917547 IVI917547 JFE917547 JPA917547 JYW917547 KIS917547 KSO917547 LCK917547 LMG917547 LWC917547 MFY917547 MPU917547 MZQ917547 NJM917547 NTI917547 ODE917547 ONA917547 OWW917547 PGS917547 PQO917547 QAK917547 QKG917547 QUC917547 RDY917547 RNU917547 RXQ917547 SHM917547 SRI917547 TBE917547 TLA917547 TUW917547 UES917547 UOO917547 UYK917547 VIG917547 VSC917547 WBY917547 WLU917547 WVQ917547 C983083 JE983083 TA983083 ACW983083 AMS983083 AWO983083 BGK983083 BQG983083 CAC983083 CJY983083 CTU983083 DDQ983083 DNM983083 DXI983083 EHE983083 ERA983083 FAW983083 FKS983083 FUO983083 GEK983083 GOG983083 GYC983083 HHY983083 HRU983083 IBQ983083 ILM983083 IVI983083 JFE983083 JPA983083 JYW983083 KIS983083 KSO983083 LCK983083 LMG983083 LWC983083 MFY983083 MPU983083 MZQ983083 NJM983083 NTI983083 ODE983083 ONA983083 OWW983083 PGS983083 PQO983083 QAK983083 QKG983083 QUC983083 RDY983083 RNU983083 RXQ983083 SHM983083 SRI983083 TBE983083 TLA983083 TUW983083 UES983083 UOO983083 UYK983083 VIG983083 VSC983083 WBY983083 WLU983083 WVQ983083 WVQ70 WLU70 WBY70 VSC70 VIG70 UYK70 UOO70 UES70 TUW70 TLA70 TBE70 SRI70 SHM70 RXQ70 RNU70 RDY70 QUC70 QKG70 QAK70 PQO70 PGS70 OWW70 ONA70 ODE70 NTI70 NJM70 MZQ70 MPU70 MFY70 LWC70 LMG70 LCK70 KSO70 KIS70 JYW70 JPA70 JFE70 IVI70 ILM70 IBQ70 HRU70 HHY70 GYC70 GOG70 GEK70 FUO70 FKS70 FAW70 ERA70 EHE70 DXI70 DNM70 DDQ70 CTU70 CJY70 CAC70 BQG70 BGK70 AWO70 AMS70 ACW70 TA70 JE70 WVQ28 WLU28 WBY28 VSC28 VIG28 UYK28 UOO28 UES28 TUW28 TLA28 TBE28 SRI28 SHM28 RXQ28 RNU28 RDY28 QUC28 QKG28 QAK28 PQO28 PGS28 OWW28 ONA28 ODE28 NTI28 NJM28 MZQ28 MPU28 MFY28 LWC28 LMG28 LCK28 KSO28 KIS28 JYW28 JPA28 JFE28 IVI28 ILM28 IBQ28 HRU28 HHY28 GYC28 GOG28 GEK28 FUO28 FKS28 FAW28 ERA28 EHE28 DXI28 DNM28 DDQ28 CTU28 CJY28 CAC28 BQG28 BGK28 AWO28 AMS28 ACW28 TA28 JE28">
      <formula1>0</formula1>
      <formula2>10000</formula2>
    </dataValidation>
    <dataValidation type="textLength" errorStyle="information" allowBlank="1" showInputMessage="1" error="XLBVal:5=66675_x000d_&#10;" sqref="B65579 JD65579 SZ65579 ACV65579 AMR65579 AWN65579 BGJ65579 BQF65579 CAB65579 CJX65579 CTT65579 DDP65579 DNL65579 DXH65579 EHD65579 EQZ65579 FAV65579 FKR65579 FUN65579 GEJ65579 GOF65579 GYB65579 HHX65579 HRT65579 IBP65579 ILL65579 IVH65579 JFD65579 JOZ65579 JYV65579 KIR65579 KSN65579 LCJ65579 LMF65579 LWB65579 MFX65579 MPT65579 MZP65579 NJL65579 NTH65579 ODD65579 OMZ65579 OWV65579 PGR65579 PQN65579 QAJ65579 QKF65579 QUB65579 RDX65579 RNT65579 RXP65579 SHL65579 SRH65579 TBD65579 TKZ65579 TUV65579 UER65579 UON65579 UYJ65579 VIF65579 VSB65579 WBX65579 WLT65579 WVP65579 B131115 JD131115 SZ131115 ACV131115 AMR131115 AWN131115 BGJ131115 BQF131115 CAB131115 CJX131115 CTT131115 DDP131115 DNL131115 DXH131115 EHD131115 EQZ131115 FAV131115 FKR131115 FUN131115 GEJ131115 GOF131115 GYB131115 HHX131115 HRT131115 IBP131115 ILL131115 IVH131115 JFD131115 JOZ131115 JYV131115 KIR131115 KSN131115 LCJ131115 LMF131115 LWB131115 MFX131115 MPT131115 MZP131115 NJL131115 NTH131115 ODD131115 OMZ131115 OWV131115 PGR131115 PQN131115 QAJ131115 QKF131115 QUB131115 RDX131115 RNT131115 RXP131115 SHL131115 SRH131115 TBD131115 TKZ131115 TUV131115 UER131115 UON131115 UYJ131115 VIF131115 VSB131115 WBX131115 WLT131115 WVP131115 B196651 JD196651 SZ196651 ACV196651 AMR196651 AWN196651 BGJ196651 BQF196651 CAB196651 CJX196651 CTT196651 DDP196651 DNL196651 DXH196651 EHD196651 EQZ196651 FAV196651 FKR196651 FUN196651 GEJ196651 GOF196651 GYB196651 HHX196651 HRT196651 IBP196651 ILL196651 IVH196651 JFD196651 JOZ196651 JYV196651 KIR196651 KSN196651 LCJ196651 LMF196651 LWB196651 MFX196651 MPT196651 MZP196651 NJL196651 NTH196651 ODD196651 OMZ196651 OWV196651 PGR196651 PQN196651 QAJ196651 QKF196651 QUB196651 RDX196651 RNT196651 RXP196651 SHL196651 SRH196651 TBD196651 TKZ196651 TUV196651 UER196651 UON196651 UYJ196651 VIF196651 VSB196651 WBX196651 WLT196651 WVP196651 B262187 JD262187 SZ262187 ACV262187 AMR262187 AWN262187 BGJ262187 BQF262187 CAB262187 CJX262187 CTT262187 DDP262187 DNL262187 DXH262187 EHD262187 EQZ262187 FAV262187 FKR262187 FUN262187 GEJ262187 GOF262187 GYB262187 HHX262187 HRT262187 IBP262187 ILL262187 IVH262187 JFD262187 JOZ262187 JYV262187 KIR262187 KSN262187 LCJ262187 LMF262187 LWB262187 MFX262187 MPT262187 MZP262187 NJL262187 NTH262187 ODD262187 OMZ262187 OWV262187 PGR262187 PQN262187 QAJ262187 QKF262187 QUB262187 RDX262187 RNT262187 RXP262187 SHL262187 SRH262187 TBD262187 TKZ262187 TUV262187 UER262187 UON262187 UYJ262187 VIF262187 VSB262187 WBX262187 WLT262187 WVP262187 B327723 JD327723 SZ327723 ACV327723 AMR327723 AWN327723 BGJ327723 BQF327723 CAB327723 CJX327723 CTT327723 DDP327723 DNL327723 DXH327723 EHD327723 EQZ327723 FAV327723 FKR327723 FUN327723 GEJ327723 GOF327723 GYB327723 HHX327723 HRT327723 IBP327723 ILL327723 IVH327723 JFD327723 JOZ327723 JYV327723 KIR327723 KSN327723 LCJ327723 LMF327723 LWB327723 MFX327723 MPT327723 MZP327723 NJL327723 NTH327723 ODD327723 OMZ327723 OWV327723 PGR327723 PQN327723 QAJ327723 QKF327723 QUB327723 RDX327723 RNT327723 RXP327723 SHL327723 SRH327723 TBD327723 TKZ327723 TUV327723 UER327723 UON327723 UYJ327723 VIF327723 VSB327723 WBX327723 WLT327723 WVP327723 B393259 JD393259 SZ393259 ACV393259 AMR393259 AWN393259 BGJ393259 BQF393259 CAB393259 CJX393259 CTT393259 DDP393259 DNL393259 DXH393259 EHD393259 EQZ393259 FAV393259 FKR393259 FUN393259 GEJ393259 GOF393259 GYB393259 HHX393259 HRT393259 IBP393259 ILL393259 IVH393259 JFD393259 JOZ393259 JYV393259 KIR393259 KSN393259 LCJ393259 LMF393259 LWB393259 MFX393259 MPT393259 MZP393259 NJL393259 NTH393259 ODD393259 OMZ393259 OWV393259 PGR393259 PQN393259 QAJ393259 QKF393259 QUB393259 RDX393259 RNT393259 RXP393259 SHL393259 SRH393259 TBD393259 TKZ393259 TUV393259 UER393259 UON393259 UYJ393259 VIF393259 VSB393259 WBX393259 WLT393259 WVP393259 B458795 JD458795 SZ458795 ACV458795 AMR458795 AWN458795 BGJ458795 BQF458795 CAB458795 CJX458795 CTT458795 DDP458795 DNL458795 DXH458795 EHD458795 EQZ458795 FAV458795 FKR458795 FUN458795 GEJ458795 GOF458795 GYB458795 HHX458795 HRT458795 IBP458795 ILL458795 IVH458795 JFD458795 JOZ458795 JYV458795 KIR458795 KSN458795 LCJ458795 LMF458795 LWB458795 MFX458795 MPT458795 MZP458795 NJL458795 NTH458795 ODD458795 OMZ458795 OWV458795 PGR458795 PQN458795 QAJ458795 QKF458795 QUB458795 RDX458795 RNT458795 RXP458795 SHL458795 SRH458795 TBD458795 TKZ458795 TUV458795 UER458795 UON458795 UYJ458795 VIF458795 VSB458795 WBX458795 WLT458795 WVP458795 B524331 JD524331 SZ524331 ACV524331 AMR524331 AWN524331 BGJ524331 BQF524331 CAB524331 CJX524331 CTT524331 DDP524331 DNL524331 DXH524331 EHD524331 EQZ524331 FAV524331 FKR524331 FUN524331 GEJ524331 GOF524331 GYB524331 HHX524331 HRT524331 IBP524331 ILL524331 IVH524331 JFD524331 JOZ524331 JYV524331 KIR524331 KSN524331 LCJ524331 LMF524331 LWB524331 MFX524331 MPT524331 MZP524331 NJL524331 NTH524331 ODD524331 OMZ524331 OWV524331 PGR524331 PQN524331 QAJ524331 QKF524331 QUB524331 RDX524331 RNT524331 RXP524331 SHL524331 SRH524331 TBD524331 TKZ524331 TUV524331 UER524331 UON524331 UYJ524331 VIF524331 VSB524331 WBX524331 WLT524331 WVP524331 B589867 JD589867 SZ589867 ACV589867 AMR589867 AWN589867 BGJ589867 BQF589867 CAB589867 CJX589867 CTT589867 DDP589867 DNL589867 DXH589867 EHD589867 EQZ589867 FAV589867 FKR589867 FUN589867 GEJ589867 GOF589867 GYB589867 HHX589867 HRT589867 IBP589867 ILL589867 IVH589867 JFD589867 JOZ589867 JYV589867 KIR589867 KSN589867 LCJ589867 LMF589867 LWB589867 MFX589867 MPT589867 MZP589867 NJL589867 NTH589867 ODD589867 OMZ589867 OWV589867 PGR589867 PQN589867 QAJ589867 QKF589867 QUB589867 RDX589867 RNT589867 RXP589867 SHL589867 SRH589867 TBD589867 TKZ589867 TUV589867 UER589867 UON589867 UYJ589867 VIF589867 VSB589867 WBX589867 WLT589867 WVP589867 B655403 JD655403 SZ655403 ACV655403 AMR655403 AWN655403 BGJ655403 BQF655403 CAB655403 CJX655403 CTT655403 DDP655403 DNL655403 DXH655403 EHD655403 EQZ655403 FAV655403 FKR655403 FUN655403 GEJ655403 GOF655403 GYB655403 HHX655403 HRT655403 IBP655403 ILL655403 IVH655403 JFD655403 JOZ655403 JYV655403 KIR655403 KSN655403 LCJ655403 LMF655403 LWB655403 MFX655403 MPT655403 MZP655403 NJL655403 NTH655403 ODD655403 OMZ655403 OWV655403 PGR655403 PQN655403 QAJ655403 QKF655403 QUB655403 RDX655403 RNT655403 RXP655403 SHL655403 SRH655403 TBD655403 TKZ655403 TUV655403 UER655403 UON655403 UYJ655403 VIF655403 VSB655403 WBX655403 WLT655403 WVP655403 B720939 JD720939 SZ720939 ACV720939 AMR720939 AWN720939 BGJ720939 BQF720939 CAB720939 CJX720939 CTT720939 DDP720939 DNL720939 DXH720939 EHD720939 EQZ720939 FAV720939 FKR720939 FUN720939 GEJ720939 GOF720939 GYB720939 HHX720939 HRT720939 IBP720939 ILL720939 IVH720939 JFD720939 JOZ720939 JYV720939 KIR720939 KSN720939 LCJ720939 LMF720939 LWB720939 MFX720939 MPT720939 MZP720939 NJL720939 NTH720939 ODD720939 OMZ720939 OWV720939 PGR720939 PQN720939 QAJ720939 QKF720939 QUB720939 RDX720939 RNT720939 RXP720939 SHL720939 SRH720939 TBD720939 TKZ720939 TUV720939 UER720939 UON720939 UYJ720939 VIF720939 VSB720939 WBX720939 WLT720939 WVP720939 B786475 JD786475 SZ786475 ACV786475 AMR786475 AWN786475 BGJ786475 BQF786475 CAB786475 CJX786475 CTT786475 DDP786475 DNL786475 DXH786475 EHD786475 EQZ786475 FAV786475 FKR786475 FUN786475 GEJ786475 GOF786475 GYB786475 HHX786475 HRT786475 IBP786475 ILL786475 IVH786475 JFD786475 JOZ786475 JYV786475 KIR786475 KSN786475 LCJ786475 LMF786475 LWB786475 MFX786475 MPT786475 MZP786475 NJL786475 NTH786475 ODD786475 OMZ786475 OWV786475 PGR786475 PQN786475 QAJ786475 QKF786475 QUB786475 RDX786475 RNT786475 RXP786475 SHL786475 SRH786475 TBD786475 TKZ786475 TUV786475 UER786475 UON786475 UYJ786475 VIF786475 VSB786475 WBX786475 WLT786475 WVP786475 B852011 JD852011 SZ852011 ACV852011 AMR852011 AWN852011 BGJ852011 BQF852011 CAB852011 CJX852011 CTT852011 DDP852011 DNL852011 DXH852011 EHD852011 EQZ852011 FAV852011 FKR852011 FUN852011 GEJ852011 GOF852011 GYB852011 HHX852011 HRT852011 IBP852011 ILL852011 IVH852011 JFD852011 JOZ852011 JYV852011 KIR852011 KSN852011 LCJ852011 LMF852011 LWB852011 MFX852011 MPT852011 MZP852011 NJL852011 NTH852011 ODD852011 OMZ852011 OWV852011 PGR852011 PQN852011 QAJ852011 QKF852011 QUB852011 RDX852011 RNT852011 RXP852011 SHL852011 SRH852011 TBD852011 TKZ852011 TUV852011 UER852011 UON852011 UYJ852011 VIF852011 VSB852011 WBX852011 WLT852011 WVP852011 B917547 JD917547 SZ917547 ACV917547 AMR917547 AWN917547 BGJ917547 BQF917547 CAB917547 CJX917547 CTT917547 DDP917547 DNL917547 DXH917547 EHD917547 EQZ917547 FAV917547 FKR917547 FUN917547 GEJ917547 GOF917547 GYB917547 HHX917547 HRT917547 IBP917547 ILL917547 IVH917547 JFD917547 JOZ917547 JYV917547 KIR917547 KSN917547 LCJ917547 LMF917547 LWB917547 MFX917547 MPT917547 MZP917547 NJL917547 NTH917547 ODD917547 OMZ917547 OWV917547 PGR917547 PQN917547 QAJ917547 QKF917547 QUB917547 RDX917547 RNT917547 RXP917547 SHL917547 SRH917547 TBD917547 TKZ917547 TUV917547 UER917547 UON917547 UYJ917547 VIF917547 VSB917547 WBX917547 WLT917547 WVP917547 B983083 JD983083 SZ983083 ACV983083 AMR983083 AWN983083 BGJ983083 BQF983083 CAB983083 CJX983083 CTT983083 DDP983083 DNL983083 DXH983083 EHD983083 EQZ983083 FAV983083 FKR983083 FUN983083 GEJ983083 GOF983083 GYB983083 HHX983083 HRT983083 IBP983083 ILL983083 IVH983083 JFD983083 JOZ983083 JYV983083 KIR983083 KSN983083 LCJ983083 LMF983083 LWB983083 MFX983083 MPT983083 MZP983083 NJL983083 NTH983083 ODD983083 OMZ983083 OWV983083 PGR983083 PQN983083 QAJ983083 QKF983083 QUB983083 RDX983083 RNT983083 RXP983083 SHL983083 SRH983083 TBD983083 TKZ983083 TUV983083 UER983083 UON983083 UYJ983083 VIF983083 VSB983083 WBX983083 WLT983083 WVP983083 B85 B70 WVP70 WLT70 WBX70 VSB70 VIF70 UYJ70 UON70 UER70 TUV70 TKZ70 TBD70 SRH70 SHL70 RXP70 RNT70 RDX70 QUB70 QKF70 QAJ70 PQN70 PGR70 OWV70 OMZ70 ODD70 NTH70 NJL70 MZP70 MPT70 MFX70 LWB70 LMF70 LCJ70 KSN70 KIR70 JYV70 JOZ70 JFD70 IVH70 ILL70 IBP70 HRT70 HHX70 GYB70 GOF70 GEJ70 FUN70 FKR70 FAV70 EQZ70 EHD70 DXH70 DNL70 DDP70 CTT70 CJX70 CAB70 BQF70 BGJ70 AWN70 AMR70 ACV70 SZ70 JD70 B78 B35 B28 WVP28 WLT28 WBX28 VSB28 VIF28 UYJ28 UON28 UER28 TUV28 TKZ28 TBD28 SRH28 SHL28 RXP28 RNT28 RDX28 QUB28 QKF28 QAJ28 PQN28 PGR28 OWV28 OMZ28 ODD28 NTH28 NJL28 MZP28 MPT28 MFX28 LWB28 LMF28 LCJ28 KSN28 KIR28 JYV28 JOZ28 JFD28 IVH28 ILL28 IBP28 HRT28 HHX28 GYB28 GOF28 GEJ28 FUN28 FKR28 FAV28 EQZ28 EHD28 DXH28 DNL28 DDP28 CTT28 CJX28 CAB28 BQF28 BGJ28 AWN28 AMR28 ACV28 SZ28 JD28">
      <formula1>0</formula1>
      <formula2>10000</formula2>
    </dataValidation>
    <dataValidation type="textLength" errorStyle="information" allowBlank="1" showInputMessage="1" error="XLBVal:5=12.4626168224299_x000d_&#10;" sqref="B72 JD72 SZ72 ACV72 AMR72 AWN72 BGJ72 BQF72 CAB72 CJX72 CTT72 DDP72 DNL72 DXH72 EHD72 EQZ72 FAV72 FKR72 FUN72 GEJ72 GOF72 GYB72 HHX72 HRT72 IBP72 ILL72 IVH72 JFD72 JOZ72 JYV72 KIR72 KSN72 LCJ72 LMF72 LWB72 MFX72 MPT72 MZP72 NJL72 NTH72 ODD72 OMZ72 OWV72 PGR72 PQN72 QAJ72 QKF72 QUB72 RDX72 RNT72 RXP72 SHL72 SRH72 TBD72 TKZ72 TUV72 UER72 UON72 UYJ72 VIF72 VSB72 WBX72 WLT72 WVP72 B65581 JD65581 SZ65581 ACV65581 AMR65581 AWN65581 BGJ65581 BQF65581 CAB65581 CJX65581 CTT65581 DDP65581 DNL65581 DXH65581 EHD65581 EQZ65581 FAV65581 FKR65581 FUN65581 GEJ65581 GOF65581 GYB65581 HHX65581 HRT65581 IBP65581 ILL65581 IVH65581 JFD65581 JOZ65581 JYV65581 KIR65581 KSN65581 LCJ65581 LMF65581 LWB65581 MFX65581 MPT65581 MZP65581 NJL65581 NTH65581 ODD65581 OMZ65581 OWV65581 PGR65581 PQN65581 QAJ65581 QKF65581 QUB65581 RDX65581 RNT65581 RXP65581 SHL65581 SRH65581 TBD65581 TKZ65581 TUV65581 UER65581 UON65581 UYJ65581 VIF65581 VSB65581 WBX65581 WLT65581 WVP65581 B131117 JD131117 SZ131117 ACV131117 AMR131117 AWN131117 BGJ131117 BQF131117 CAB131117 CJX131117 CTT131117 DDP131117 DNL131117 DXH131117 EHD131117 EQZ131117 FAV131117 FKR131117 FUN131117 GEJ131117 GOF131117 GYB131117 HHX131117 HRT131117 IBP131117 ILL131117 IVH131117 JFD131117 JOZ131117 JYV131117 KIR131117 KSN131117 LCJ131117 LMF131117 LWB131117 MFX131117 MPT131117 MZP131117 NJL131117 NTH131117 ODD131117 OMZ131117 OWV131117 PGR131117 PQN131117 QAJ131117 QKF131117 QUB131117 RDX131117 RNT131117 RXP131117 SHL131117 SRH131117 TBD131117 TKZ131117 TUV131117 UER131117 UON131117 UYJ131117 VIF131117 VSB131117 WBX131117 WLT131117 WVP131117 B196653 JD196653 SZ196653 ACV196653 AMR196653 AWN196653 BGJ196653 BQF196653 CAB196653 CJX196653 CTT196653 DDP196653 DNL196653 DXH196653 EHD196653 EQZ196653 FAV196653 FKR196653 FUN196653 GEJ196653 GOF196653 GYB196653 HHX196653 HRT196653 IBP196653 ILL196653 IVH196653 JFD196653 JOZ196653 JYV196653 KIR196653 KSN196653 LCJ196653 LMF196653 LWB196653 MFX196653 MPT196653 MZP196653 NJL196653 NTH196653 ODD196653 OMZ196653 OWV196653 PGR196653 PQN196653 QAJ196653 QKF196653 QUB196653 RDX196653 RNT196653 RXP196653 SHL196653 SRH196653 TBD196653 TKZ196653 TUV196653 UER196653 UON196653 UYJ196653 VIF196653 VSB196653 WBX196653 WLT196653 WVP196653 B262189 JD262189 SZ262189 ACV262189 AMR262189 AWN262189 BGJ262189 BQF262189 CAB262189 CJX262189 CTT262189 DDP262189 DNL262189 DXH262189 EHD262189 EQZ262189 FAV262189 FKR262189 FUN262189 GEJ262189 GOF262189 GYB262189 HHX262189 HRT262189 IBP262189 ILL262189 IVH262189 JFD262189 JOZ262189 JYV262189 KIR262189 KSN262189 LCJ262189 LMF262189 LWB262189 MFX262189 MPT262189 MZP262189 NJL262189 NTH262189 ODD262189 OMZ262189 OWV262189 PGR262189 PQN262189 QAJ262189 QKF262189 QUB262189 RDX262189 RNT262189 RXP262189 SHL262189 SRH262189 TBD262189 TKZ262189 TUV262189 UER262189 UON262189 UYJ262189 VIF262189 VSB262189 WBX262189 WLT262189 WVP262189 B327725 JD327725 SZ327725 ACV327725 AMR327725 AWN327725 BGJ327725 BQF327725 CAB327725 CJX327725 CTT327725 DDP327725 DNL327725 DXH327725 EHD327725 EQZ327725 FAV327725 FKR327725 FUN327725 GEJ327725 GOF327725 GYB327725 HHX327725 HRT327725 IBP327725 ILL327725 IVH327725 JFD327725 JOZ327725 JYV327725 KIR327725 KSN327725 LCJ327725 LMF327725 LWB327725 MFX327725 MPT327725 MZP327725 NJL327725 NTH327725 ODD327725 OMZ327725 OWV327725 PGR327725 PQN327725 QAJ327725 QKF327725 QUB327725 RDX327725 RNT327725 RXP327725 SHL327725 SRH327725 TBD327725 TKZ327725 TUV327725 UER327725 UON327725 UYJ327725 VIF327725 VSB327725 WBX327725 WLT327725 WVP327725 B393261 JD393261 SZ393261 ACV393261 AMR393261 AWN393261 BGJ393261 BQF393261 CAB393261 CJX393261 CTT393261 DDP393261 DNL393261 DXH393261 EHD393261 EQZ393261 FAV393261 FKR393261 FUN393261 GEJ393261 GOF393261 GYB393261 HHX393261 HRT393261 IBP393261 ILL393261 IVH393261 JFD393261 JOZ393261 JYV393261 KIR393261 KSN393261 LCJ393261 LMF393261 LWB393261 MFX393261 MPT393261 MZP393261 NJL393261 NTH393261 ODD393261 OMZ393261 OWV393261 PGR393261 PQN393261 QAJ393261 QKF393261 QUB393261 RDX393261 RNT393261 RXP393261 SHL393261 SRH393261 TBD393261 TKZ393261 TUV393261 UER393261 UON393261 UYJ393261 VIF393261 VSB393261 WBX393261 WLT393261 WVP393261 B458797 JD458797 SZ458797 ACV458797 AMR458797 AWN458797 BGJ458797 BQF458797 CAB458797 CJX458797 CTT458797 DDP458797 DNL458797 DXH458797 EHD458797 EQZ458797 FAV458797 FKR458797 FUN458797 GEJ458797 GOF458797 GYB458797 HHX458797 HRT458797 IBP458797 ILL458797 IVH458797 JFD458797 JOZ458797 JYV458797 KIR458797 KSN458797 LCJ458797 LMF458797 LWB458797 MFX458797 MPT458797 MZP458797 NJL458797 NTH458797 ODD458797 OMZ458797 OWV458797 PGR458797 PQN458797 QAJ458797 QKF458797 QUB458797 RDX458797 RNT458797 RXP458797 SHL458797 SRH458797 TBD458797 TKZ458797 TUV458797 UER458797 UON458797 UYJ458797 VIF458797 VSB458797 WBX458797 WLT458797 WVP458797 B524333 JD524333 SZ524333 ACV524333 AMR524333 AWN524333 BGJ524333 BQF524333 CAB524333 CJX524333 CTT524333 DDP524333 DNL524333 DXH524333 EHD524333 EQZ524333 FAV524333 FKR524333 FUN524333 GEJ524333 GOF524333 GYB524333 HHX524333 HRT524333 IBP524333 ILL524333 IVH524333 JFD524333 JOZ524333 JYV524333 KIR524333 KSN524333 LCJ524333 LMF524333 LWB524333 MFX524333 MPT524333 MZP524333 NJL524333 NTH524333 ODD524333 OMZ524333 OWV524333 PGR524333 PQN524333 QAJ524333 QKF524333 QUB524333 RDX524333 RNT524333 RXP524333 SHL524333 SRH524333 TBD524333 TKZ524333 TUV524333 UER524333 UON524333 UYJ524333 VIF524333 VSB524333 WBX524333 WLT524333 WVP524333 B589869 JD589869 SZ589869 ACV589869 AMR589869 AWN589869 BGJ589869 BQF589869 CAB589869 CJX589869 CTT589869 DDP589869 DNL589869 DXH589869 EHD589869 EQZ589869 FAV589869 FKR589869 FUN589869 GEJ589869 GOF589869 GYB589869 HHX589869 HRT589869 IBP589869 ILL589869 IVH589869 JFD589869 JOZ589869 JYV589869 KIR589869 KSN589869 LCJ589869 LMF589869 LWB589869 MFX589869 MPT589869 MZP589869 NJL589869 NTH589869 ODD589869 OMZ589869 OWV589869 PGR589869 PQN589869 QAJ589869 QKF589869 QUB589869 RDX589869 RNT589869 RXP589869 SHL589869 SRH589869 TBD589869 TKZ589869 TUV589869 UER589869 UON589869 UYJ589869 VIF589869 VSB589869 WBX589869 WLT589869 WVP589869 B655405 JD655405 SZ655405 ACV655405 AMR655405 AWN655405 BGJ655405 BQF655405 CAB655405 CJX655405 CTT655405 DDP655405 DNL655405 DXH655405 EHD655405 EQZ655405 FAV655405 FKR655405 FUN655405 GEJ655405 GOF655405 GYB655405 HHX655405 HRT655405 IBP655405 ILL655405 IVH655405 JFD655405 JOZ655405 JYV655405 KIR655405 KSN655405 LCJ655405 LMF655405 LWB655405 MFX655405 MPT655405 MZP655405 NJL655405 NTH655405 ODD655405 OMZ655405 OWV655405 PGR655405 PQN655405 QAJ655405 QKF655405 QUB655405 RDX655405 RNT655405 RXP655405 SHL655405 SRH655405 TBD655405 TKZ655405 TUV655405 UER655405 UON655405 UYJ655405 VIF655405 VSB655405 WBX655405 WLT655405 WVP655405 B720941 JD720941 SZ720941 ACV720941 AMR720941 AWN720941 BGJ720941 BQF720941 CAB720941 CJX720941 CTT720941 DDP720941 DNL720941 DXH720941 EHD720941 EQZ720941 FAV720941 FKR720941 FUN720941 GEJ720941 GOF720941 GYB720941 HHX720941 HRT720941 IBP720941 ILL720941 IVH720941 JFD720941 JOZ720941 JYV720941 KIR720941 KSN720941 LCJ720941 LMF720941 LWB720941 MFX720941 MPT720941 MZP720941 NJL720941 NTH720941 ODD720941 OMZ720941 OWV720941 PGR720941 PQN720941 QAJ720941 QKF720941 QUB720941 RDX720941 RNT720941 RXP720941 SHL720941 SRH720941 TBD720941 TKZ720941 TUV720941 UER720941 UON720941 UYJ720941 VIF720941 VSB720941 WBX720941 WLT720941 WVP720941 B786477 JD786477 SZ786477 ACV786477 AMR786477 AWN786477 BGJ786477 BQF786477 CAB786477 CJX786477 CTT786477 DDP786477 DNL786477 DXH786477 EHD786477 EQZ786477 FAV786477 FKR786477 FUN786477 GEJ786477 GOF786477 GYB786477 HHX786477 HRT786477 IBP786477 ILL786477 IVH786477 JFD786477 JOZ786477 JYV786477 KIR786477 KSN786477 LCJ786477 LMF786477 LWB786477 MFX786477 MPT786477 MZP786477 NJL786477 NTH786477 ODD786477 OMZ786477 OWV786477 PGR786477 PQN786477 QAJ786477 QKF786477 QUB786477 RDX786477 RNT786477 RXP786477 SHL786477 SRH786477 TBD786477 TKZ786477 TUV786477 UER786477 UON786477 UYJ786477 VIF786477 VSB786477 WBX786477 WLT786477 WVP786477 B852013 JD852013 SZ852013 ACV852013 AMR852013 AWN852013 BGJ852013 BQF852013 CAB852013 CJX852013 CTT852013 DDP852013 DNL852013 DXH852013 EHD852013 EQZ852013 FAV852013 FKR852013 FUN852013 GEJ852013 GOF852013 GYB852013 HHX852013 HRT852013 IBP852013 ILL852013 IVH852013 JFD852013 JOZ852013 JYV852013 KIR852013 KSN852013 LCJ852013 LMF852013 LWB852013 MFX852013 MPT852013 MZP852013 NJL852013 NTH852013 ODD852013 OMZ852013 OWV852013 PGR852013 PQN852013 QAJ852013 QKF852013 QUB852013 RDX852013 RNT852013 RXP852013 SHL852013 SRH852013 TBD852013 TKZ852013 TUV852013 UER852013 UON852013 UYJ852013 VIF852013 VSB852013 WBX852013 WLT852013 WVP852013 B917549 JD917549 SZ917549 ACV917549 AMR917549 AWN917549 BGJ917549 BQF917549 CAB917549 CJX917549 CTT917549 DDP917549 DNL917549 DXH917549 EHD917549 EQZ917549 FAV917549 FKR917549 FUN917549 GEJ917549 GOF917549 GYB917549 HHX917549 HRT917549 IBP917549 ILL917549 IVH917549 JFD917549 JOZ917549 JYV917549 KIR917549 KSN917549 LCJ917549 LMF917549 LWB917549 MFX917549 MPT917549 MZP917549 NJL917549 NTH917549 ODD917549 OMZ917549 OWV917549 PGR917549 PQN917549 QAJ917549 QKF917549 QUB917549 RDX917549 RNT917549 RXP917549 SHL917549 SRH917549 TBD917549 TKZ917549 TUV917549 UER917549 UON917549 UYJ917549 VIF917549 VSB917549 WBX917549 WLT917549 WVP917549 B983085 JD983085 SZ983085 ACV983085 AMR983085 AWN983085 BGJ983085 BQF983085 CAB983085 CJX983085 CTT983085 DDP983085 DNL983085 DXH983085 EHD983085 EQZ983085 FAV983085 FKR983085 FUN983085 GEJ983085 GOF983085 GYB983085 HHX983085 HRT983085 IBP983085 ILL983085 IVH983085 JFD983085 JOZ983085 JYV983085 KIR983085 KSN983085 LCJ983085 LMF983085 LWB983085 MFX983085 MPT983085 MZP983085 NJL983085 NTH983085 ODD983085 OMZ983085 OWV983085 PGR983085 PQN983085 QAJ983085 QKF983085 QUB983085 RDX983085 RNT983085 RXP983085 SHL983085 SRH983085 TBD983085 TKZ983085 TUV983085 UER983085 UON983085 UYJ983085 VIF983085 VSB983085 WBX983085 WLT983085 WVP983085 B80 B30 JD30 SZ30 ACV30 AMR30 AWN30 BGJ30 BQF30 CAB30 CJX30 CTT30 DDP30 DNL30 DXH30 EHD30 EQZ30 FAV30 FKR30 FUN30 GEJ30 GOF30 GYB30 HHX30 HRT30 IBP30 ILL30 IVH30 JFD30 JOZ30 JYV30 KIR30 KSN30 LCJ30 LMF30 LWB30 MFX30 MPT30 MZP30 NJL30 NTH30 ODD30 OMZ30 OWV30 PGR30 PQN30 QAJ30 QKF30 QUB30 RDX30 RNT30 RXP30 SHL30 SRH30 TBD30 TKZ30 TUV30 UER30 UON30 UYJ30 VIF30 VSB30 WBX30 WLT30 WVP30">
      <formula1>0</formula1>
      <formula2>10000</formula2>
    </dataValidation>
    <dataValidation type="textLength" errorStyle="information" allowBlank="1" showInputMessage="1" error="XLBVal:5=0.177685288938691_x000d_&#10;" sqref="C67 JE67 TA67 ACW67 AMS67 AWO67 BGK67 BQG67 CAC67 CJY67 CTU67 DDQ67 DNM67 DXI67 EHE67 ERA67 FAW67 FKS67 FUO67 GEK67 GOG67 GYC67 HHY67 HRU67 IBQ67 ILM67 IVI67 JFE67 JPA67 JYW67 KIS67 KSO67 LCK67 LMG67 LWC67 MFY67 MPU67 MZQ67 NJM67 NTI67 ODE67 ONA67 OWW67 PGS67 PQO67 QAK67 QKG67 QUC67 RDY67 RNU67 RXQ67 SHM67 SRI67 TBE67 TLA67 TUW67 UES67 UOO67 UYK67 VIG67 VSC67 WBY67 WLU67 WVQ67 C65576 JE65576 TA65576 ACW65576 AMS65576 AWO65576 BGK65576 BQG65576 CAC65576 CJY65576 CTU65576 DDQ65576 DNM65576 DXI65576 EHE65576 ERA65576 FAW65576 FKS65576 FUO65576 GEK65576 GOG65576 GYC65576 HHY65576 HRU65576 IBQ65576 ILM65576 IVI65576 JFE65576 JPA65576 JYW65576 KIS65576 KSO65576 LCK65576 LMG65576 LWC65576 MFY65576 MPU65576 MZQ65576 NJM65576 NTI65576 ODE65576 ONA65576 OWW65576 PGS65576 PQO65576 QAK65576 QKG65576 QUC65576 RDY65576 RNU65576 RXQ65576 SHM65576 SRI65576 TBE65576 TLA65576 TUW65576 UES65576 UOO65576 UYK65576 VIG65576 VSC65576 WBY65576 WLU65576 WVQ65576 C131112 JE131112 TA131112 ACW131112 AMS131112 AWO131112 BGK131112 BQG131112 CAC131112 CJY131112 CTU131112 DDQ131112 DNM131112 DXI131112 EHE131112 ERA131112 FAW131112 FKS131112 FUO131112 GEK131112 GOG131112 GYC131112 HHY131112 HRU131112 IBQ131112 ILM131112 IVI131112 JFE131112 JPA131112 JYW131112 KIS131112 KSO131112 LCK131112 LMG131112 LWC131112 MFY131112 MPU131112 MZQ131112 NJM131112 NTI131112 ODE131112 ONA131112 OWW131112 PGS131112 PQO131112 QAK131112 QKG131112 QUC131112 RDY131112 RNU131112 RXQ131112 SHM131112 SRI131112 TBE131112 TLA131112 TUW131112 UES131112 UOO131112 UYK131112 VIG131112 VSC131112 WBY131112 WLU131112 WVQ131112 C196648 JE196648 TA196648 ACW196648 AMS196648 AWO196648 BGK196648 BQG196648 CAC196648 CJY196648 CTU196648 DDQ196648 DNM196648 DXI196648 EHE196648 ERA196648 FAW196648 FKS196648 FUO196648 GEK196648 GOG196648 GYC196648 HHY196648 HRU196648 IBQ196648 ILM196648 IVI196648 JFE196648 JPA196648 JYW196648 KIS196648 KSO196648 LCK196648 LMG196648 LWC196648 MFY196648 MPU196648 MZQ196648 NJM196648 NTI196648 ODE196648 ONA196648 OWW196648 PGS196648 PQO196648 QAK196648 QKG196648 QUC196648 RDY196648 RNU196648 RXQ196648 SHM196648 SRI196648 TBE196648 TLA196648 TUW196648 UES196648 UOO196648 UYK196648 VIG196648 VSC196648 WBY196648 WLU196648 WVQ196648 C262184 JE262184 TA262184 ACW262184 AMS262184 AWO262184 BGK262184 BQG262184 CAC262184 CJY262184 CTU262184 DDQ262184 DNM262184 DXI262184 EHE262184 ERA262184 FAW262184 FKS262184 FUO262184 GEK262184 GOG262184 GYC262184 HHY262184 HRU262184 IBQ262184 ILM262184 IVI262184 JFE262184 JPA262184 JYW262184 KIS262184 KSO262184 LCK262184 LMG262184 LWC262184 MFY262184 MPU262184 MZQ262184 NJM262184 NTI262184 ODE262184 ONA262184 OWW262184 PGS262184 PQO262184 QAK262184 QKG262184 QUC262184 RDY262184 RNU262184 RXQ262184 SHM262184 SRI262184 TBE262184 TLA262184 TUW262184 UES262184 UOO262184 UYK262184 VIG262184 VSC262184 WBY262184 WLU262184 WVQ262184 C327720 JE327720 TA327720 ACW327720 AMS327720 AWO327720 BGK327720 BQG327720 CAC327720 CJY327720 CTU327720 DDQ327720 DNM327720 DXI327720 EHE327720 ERA327720 FAW327720 FKS327720 FUO327720 GEK327720 GOG327720 GYC327720 HHY327720 HRU327720 IBQ327720 ILM327720 IVI327720 JFE327720 JPA327720 JYW327720 KIS327720 KSO327720 LCK327720 LMG327720 LWC327720 MFY327720 MPU327720 MZQ327720 NJM327720 NTI327720 ODE327720 ONA327720 OWW327720 PGS327720 PQO327720 QAK327720 QKG327720 QUC327720 RDY327720 RNU327720 RXQ327720 SHM327720 SRI327720 TBE327720 TLA327720 TUW327720 UES327720 UOO327720 UYK327720 VIG327720 VSC327720 WBY327720 WLU327720 WVQ327720 C393256 JE393256 TA393256 ACW393256 AMS393256 AWO393256 BGK393256 BQG393256 CAC393256 CJY393256 CTU393256 DDQ393256 DNM393256 DXI393256 EHE393256 ERA393256 FAW393256 FKS393256 FUO393256 GEK393256 GOG393256 GYC393256 HHY393256 HRU393256 IBQ393256 ILM393256 IVI393256 JFE393256 JPA393256 JYW393256 KIS393256 KSO393256 LCK393256 LMG393256 LWC393256 MFY393256 MPU393256 MZQ393256 NJM393256 NTI393256 ODE393256 ONA393256 OWW393256 PGS393256 PQO393256 QAK393256 QKG393256 QUC393256 RDY393256 RNU393256 RXQ393256 SHM393256 SRI393256 TBE393256 TLA393256 TUW393256 UES393256 UOO393256 UYK393256 VIG393256 VSC393256 WBY393256 WLU393256 WVQ393256 C458792 JE458792 TA458792 ACW458792 AMS458792 AWO458792 BGK458792 BQG458792 CAC458792 CJY458792 CTU458792 DDQ458792 DNM458792 DXI458792 EHE458792 ERA458792 FAW458792 FKS458792 FUO458792 GEK458792 GOG458792 GYC458792 HHY458792 HRU458792 IBQ458792 ILM458792 IVI458792 JFE458792 JPA458792 JYW458792 KIS458792 KSO458792 LCK458792 LMG458792 LWC458792 MFY458792 MPU458792 MZQ458792 NJM458792 NTI458792 ODE458792 ONA458792 OWW458792 PGS458792 PQO458792 QAK458792 QKG458792 QUC458792 RDY458792 RNU458792 RXQ458792 SHM458792 SRI458792 TBE458792 TLA458792 TUW458792 UES458792 UOO458792 UYK458792 VIG458792 VSC458792 WBY458792 WLU458792 WVQ458792 C524328 JE524328 TA524328 ACW524328 AMS524328 AWO524328 BGK524328 BQG524328 CAC524328 CJY524328 CTU524328 DDQ524328 DNM524328 DXI524328 EHE524328 ERA524328 FAW524328 FKS524328 FUO524328 GEK524328 GOG524328 GYC524328 HHY524328 HRU524328 IBQ524328 ILM524328 IVI524328 JFE524328 JPA524328 JYW524328 KIS524328 KSO524328 LCK524328 LMG524328 LWC524328 MFY524328 MPU524328 MZQ524328 NJM524328 NTI524328 ODE524328 ONA524328 OWW524328 PGS524328 PQO524328 QAK524328 QKG524328 QUC524328 RDY524328 RNU524328 RXQ524328 SHM524328 SRI524328 TBE524328 TLA524328 TUW524328 UES524328 UOO524328 UYK524328 VIG524328 VSC524328 WBY524328 WLU524328 WVQ524328 C589864 JE589864 TA589864 ACW589864 AMS589864 AWO589864 BGK589864 BQG589864 CAC589864 CJY589864 CTU589864 DDQ589864 DNM589864 DXI589864 EHE589864 ERA589864 FAW589864 FKS589864 FUO589864 GEK589864 GOG589864 GYC589864 HHY589864 HRU589864 IBQ589864 ILM589864 IVI589864 JFE589864 JPA589864 JYW589864 KIS589864 KSO589864 LCK589864 LMG589864 LWC589864 MFY589864 MPU589864 MZQ589864 NJM589864 NTI589864 ODE589864 ONA589864 OWW589864 PGS589864 PQO589864 QAK589864 QKG589864 QUC589864 RDY589864 RNU589864 RXQ589864 SHM589864 SRI589864 TBE589864 TLA589864 TUW589864 UES589864 UOO589864 UYK589864 VIG589864 VSC589864 WBY589864 WLU589864 WVQ589864 C655400 JE655400 TA655400 ACW655400 AMS655400 AWO655400 BGK655400 BQG655400 CAC655400 CJY655400 CTU655400 DDQ655400 DNM655400 DXI655400 EHE655400 ERA655400 FAW655400 FKS655400 FUO655400 GEK655400 GOG655400 GYC655400 HHY655400 HRU655400 IBQ655400 ILM655400 IVI655400 JFE655400 JPA655400 JYW655400 KIS655400 KSO655400 LCK655400 LMG655400 LWC655400 MFY655400 MPU655400 MZQ655400 NJM655400 NTI655400 ODE655400 ONA655400 OWW655400 PGS655400 PQO655400 QAK655400 QKG655400 QUC655400 RDY655400 RNU655400 RXQ655400 SHM655400 SRI655400 TBE655400 TLA655400 TUW655400 UES655400 UOO655400 UYK655400 VIG655400 VSC655400 WBY655400 WLU655400 WVQ655400 C720936 JE720936 TA720936 ACW720936 AMS720936 AWO720936 BGK720936 BQG720936 CAC720936 CJY720936 CTU720936 DDQ720936 DNM720936 DXI720936 EHE720936 ERA720936 FAW720936 FKS720936 FUO720936 GEK720936 GOG720936 GYC720936 HHY720936 HRU720936 IBQ720936 ILM720936 IVI720936 JFE720936 JPA720936 JYW720936 KIS720936 KSO720936 LCK720936 LMG720936 LWC720936 MFY720936 MPU720936 MZQ720936 NJM720936 NTI720936 ODE720936 ONA720936 OWW720936 PGS720936 PQO720936 QAK720936 QKG720936 QUC720936 RDY720936 RNU720936 RXQ720936 SHM720936 SRI720936 TBE720936 TLA720936 TUW720936 UES720936 UOO720936 UYK720936 VIG720936 VSC720936 WBY720936 WLU720936 WVQ720936 C786472 JE786472 TA786472 ACW786472 AMS786472 AWO786472 BGK786472 BQG786472 CAC786472 CJY786472 CTU786472 DDQ786472 DNM786472 DXI786472 EHE786472 ERA786472 FAW786472 FKS786472 FUO786472 GEK786472 GOG786472 GYC786472 HHY786472 HRU786472 IBQ786472 ILM786472 IVI786472 JFE786472 JPA786472 JYW786472 KIS786472 KSO786472 LCK786472 LMG786472 LWC786472 MFY786472 MPU786472 MZQ786472 NJM786472 NTI786472 ODE786472 ONA786472 OWW786472 PGS786472 PQO786472 QAK786472 QKG786472 QUC786472 RDY786472 RNU786472 RXQ786472 SHM786472 SRI786472 TBE786472 TLA786472 TUW786472 UES786472 UOO786472 UYK786472 VIG786472 VSC786472 WBY786472 WLU786472 WVQ786472 C852008 JE852008 TA852008 ACW852008 AMS852008 AWO852008 BGK852008 BQG852008 CAC852008 CJY852008 CTU852008 DDQ852008 DNM852008 DXI852008 EHE852008 ERA852008 FAW852008 FKS852008 FUO852008 GEK852008 GOG852008 GYC852008 HHY852008 HRU852008 IBQ852008 ILM852008 IVI852008 JFE852008 JPA852008 JYW852008 KIS852008 KSO852008 LCK852008 LMG852008 LWC852008 MFY852008 MPU852008 MZQ852008 NJM852008 NTI852008 ODE852008 ONA852008 OWW852008 PGS852008 PQO852008 QAK852008 QKG852008 QUC852008 RDY852008 RNU852008 RXQ852008 SHM852008 SRI852008 TBE852008 TLA852008 TUW852008 UES852008 UOO852008 UYK852008 VIG852008 VSC852008 WBY852008 WLU852008 WVQ852008 C917544 JE917544 TA917544 ACW917544 AMS917544 AWO917544 BGK917544 BQG917544 CAC917544 CJY917544 CTU917544 DDQ917544 DNM917544 DXI917544 EHE917544 ERA917544 FAW917544 FKS917544 FUO917544 GEK917544 GOG917544 GYC917544 HHY917544 HRU917544 IBQ917544 ILM917544 IVI917544 JFE917544 JPA917544 JYW917544 KIS917544 KSO917544 LCK917544 LMG917544 LWC917544 MFY917544 MPU917544 MZQ917544 NJM917544 NTI917544 ODE917544 ONA917544 OWW917544 PGS917544 PQO917544 QAK917544 QKG917544 QUC917544 RDY917544 RNU917544 RXQ917544 SHM917544 SRI917544 TBE917544 TLA917544 TUW917544 UES917544 UOO917544 UYK917544 VIG917544 VSC917544 WBY917544 WLU917544 WVQ917544 C983080 JE983080 TA983080 ACW983080 AMS983080 AWO983080 BGK983080 BQG983080 CAC983080 CJY983080 CTU983080 DDQ983080 DNM983080 DXI983080 EHE983080 ERA983080 FAW983080 FKS983080 FUO983080 GEK983080 GOG983080 GYC983080 HHY983080 HRU983080 IBQ983080 ILM983080 IVI983080 JFE983080 JPA983080 JYW983080 KIS983080 KSO983080 LCK983080 LMG983080 LWC983080 MFY983080 MPU983080 MZQ983080 NJM983080 NTI983080 ODE983080 ONA983080 OWW983080 PGS983080 PQO983080 QAK983080 QKG983080 QUC983080 RDY983080 RNU983080 RXQ983080 SHM983080 SRI983080 TBE983080 TLA983080 TUW983080 UES983080 UOO983080 UYK983080 VIG983080 VSC983080 WBY983080 WLU983080 WVQ983080 C70 C75 C78 C25 JE25 TA25 ACW25 AMS25 AWO25 BGK25 BQG25 CAC25 CJY25 CTU25 DDQ25 DNM25 DXI25 EHE25 ERA25 FAW25 FKS25 FUO25 GEK25 GOG25 GYC25 HHY25 HRU25 IBQ25 ILM25 IVI25 JFE25 JPA25 JYW25 KIS25 KSO25 LCK25 LMG25 LWC25 MFY25 MPU25 MZQ25 NJM25 NTI25 ODE25 ONA25 OWW25 PGS25 PQO25 QAK25 QKG25 QUC25 RDY25 RNU25 RXQ25 SHM25 SRI25 TBE25 TLA25 TUW25 UES25 UOO25 UYK25 VIG25 VSC25 WBY25 WLU25 WVQ25 C28">
      <formula1>0</formula1>
      <formula2>10000</formula2>
    </dataValidation>
    <dataValidation type="textLength" errorStyle="information" allowBlank="1" showInputMessage="1" error="XLBVal:5=5550_x000d_&#10;" sqref="A67 JD67 SZ67 ACV67 AMR67 AWN67 BGJ67 BQF67 CAB67 CJX67 CTT67 DDP67 DNL67 DXH67 EHD67 EQZ67 FAV67 FKR67 FUN67 GEJ67 GOF67 GYB67 HHX67 HRT67 IBP67 ILL67 IVH67 JFD67 JOZ67 JYV67 KIR67 KSN67 LCJ67 LMF67 LWB67 MFX67 MPT67 MZP67 NJL67 NTH67 ODD67 OMZ67 OWV67 PGR67 PQN67 QAJ67 QKF67 QUB67 RDX67 RNT67 RXP67 SHL67 SRH67 TBD67 TKZ67 TUV67 UER67 UON67 UYJ67 VIF67 VSB67 WBX67 WLT67 WVP67 B65576 JD65576 SZ65576 ACV65576 AMR65576 AWN65576 BGJ65576 BQF65576 CAB65576 CJX65576 CTT65576 DDP65576 DNL65576 DXH65576 EHD65576 EQZ65576 FAV65576 FKR65576 FUN65576 GEJ65576 GOF65576 GYB65576 HHX65576 HRT65576 IBP65576 ILL65576 IVH65576 JFD65576 JOZ65576 JYV65576 KIR65576 KSN65576 LCJ65576 LMF65576 LWB65576 MFX65576 MPT65576 MZP65576 NJL65576 NTH65576 ODD65576 OMZ65576 OWV65576 PGR65576 PQN65576 QAJ65576 QKF65576 QUB65576 RDX65576 RNT65576 RXP65576 SHL65576 SRH65576 TBD65576 TKZ65576 TUV65576 UER65576 UON65576 UYJ65576 VIF65576 VSB65576 WBX65576 WLT65576 WVP65576 B131112 JD131112 SZ131112 ACV131112 AMR131112 AWN131112 BGJ131112 BQF131112 CAB131112 CJX131112 CTT131112 DDP131112 DNL131112 DXH131112 EHD131112 EQZ131112 FAV131112 FKR131112 FUN131112 GEJ131112 GOF131112 GYB131112 HHX131112 HRT131112 IBP131112 ILL131112 IVH131112 JFD131112 JOZ131112 JYV131112 KIR131112 KSN131112 LCJ131112 LMF131112 LWB131112 MFX131112 MPT131112 MZP131112 NJL131112 NTH131112 ODD131112 OMZ131112 OWV131112 PGR131112 PQN131112 QAJ131112 QKF131112 QUB131112 RDX131112 RNT131112 RXP131112 SHL131112 SRH131112 TBD131112 TKZ131112 TUV131112 UER131112 UON131112 UYJ131112 VIF131112 VSB131112 WBX131112 WLT131112 WVP131112 B196648 JD196648 SZ196648 ACV196648 AMR196648 AWN196648 BGJ196648 BQF196648 CAB196648 CJX196648 CTT196648 DDP196648 DNL196648 DXH196648 EHD196648 EQZ196648 FAV196648 FKR196648 FUN196648 GEJ196648 GOF196648 GYB196648 HHX196648 HRT196648 IBP196648 ILL196648 IVH196648 JFD196648 JOZ196648 JYV196648 KIR196648 KSN196648 LCJ196648 LMF196648 LWB196648 MFX196648 MPT196648 MZP196648 NJL196648 NTH196648 ODD196648 OMZ196648 OWV196648 PGR196648 PQN196648 QAJ196648 QKF196648 QUB196648 RDX196648 RNT196648 RXP196648 SHL196648 SRH196648 TBD196648 TKZ196648 TUV196648 UER196648 UON196648 UYJ196648 VIF196648 VSB196648 WBX196648 WLT196648 WVP196648 B262184 JD262184 SZ262184 ACV262184 AMR262184 AWN262184 BGJ262184 BQF262184 CAB262184 CJX262184 CTT262184 DDP262184 DNL262184 DXH262184 EHD262184 EQZ262184 FAV262184 FKR262184 FUN262184 GEJ262184 GOF262184 GYB262184 HHX262184 HRT262184 IBP262184 ILL262184 IVH262184 JFD262184 JOZ262184 JYV262184 KIR262184 KSN262184 LCJ262184 LMF262184 LWB262184 MFX262184 MPT262184 MZP262184 NJL262184 NTH262184 ODD262184 OMZ262184 OWV262184 PGR262184 PQN262184 QAJ262184 QKF262184 QUB262184 RDX262184 RNT262184 RXP262184 SHL262184 SRH262184 TBD262184 TKZ262184 TUV262184 UER262184 UON262184 UYJ262184 VIF262184 VSB262184 WBX262184 WLT262184 WVP262184 B327720 JD327720 SZ327720 ACV327720 AMR327720 AWN327720 BGJ327720 BQF327720 CAB327720 CJX327720 CTT327720 DDP327720 DNL327720 DXH327720 EHD327720 EQZ327720 FAV327720 FKR327720 FUN327720 GEJ327720 GOF327720 GYB327720 HHX327720 HRT327720 IBP327720 ILL327720 IVH327720 JFD327720 JOZ327720 JYV327720 KIR327720 KSN327720 LCJ327720 LMF327720 LWB327720 MFX327720 MPT327720 MZP327720 NJL327720 NTH327720 ODD327720 OMZ327720 OWV327720 PGR327720 PQN327720 QAJ327720 QKF327720 QUB327720 RDX327720 RNT327720 RXP327720 SHL327720 SRH327720 TBD327720 TKZ327720 TUV327720 UER327720 UON327720 UYJ327720 VIF327720 VSB327720 WBX327720 WLT327720 WVP327720 B393256 JD393256 SZ393256 ACV393256 AMR393256 AWN393256 BGJ393256 BQF393256 CAB393256 CJX393256 CTT393256 DDP393256 DNL393256 DXH393256 EHD393256 EQZ393256 FAV393256 FKR393256 FUN393256 GEJ393256 GOF393256 GYB393256 HHX393256 HRT393256 IBP393256 ILL393256 IVH393256 JFD393256 JOZ393256 JYV393256 KIR393256 KSN393256 LCJ393256 LMF393256 LWB393256 MFX393256 MPT393256 MZP393256 NJL393256 NTH393256 ODD393256 OMZ393256 OWV393256 PGR393256 PQN393256 QAJ393256 QKF393256 QUB393256 RDX393256 RNT393256 RXP393256 SHL393256 SRH393256 TBD393256 TKZ393256 TUV393256 UER393256 UON393256 UYJ393256 VIF393256 VSB393256 WBX393256 WLT393256 WVP393256 B458792 JD458792 SZ458792 ACV458792 AMR458792 AWN458792 BGJ458792 BQF458792 CAB458792 CJX458792 CTT458792 DDP458792 DNL458792 DXH458792 EHD458792 EQZ458792 FAV458792 FKR458792 FUN458792 GEJ458792 GOF458792 GYB458792 HHX458792 HRT458792 IBP458792 ILL458792 IVH458792 JFD458792 JOZ458792 JYV458792 KIR458792 KSN458792 LCJ458792 LMF458792 LWB458792 MFX458792 MPT458792 MZP458792 NJL458792 NTH458792 ODD458792 OMZ458792 OWV458792 PGR458792 PQN458792 QAJ458792 QKF458792 QUB458792 RDX458792 RNT458792 RXP458792 SHL458792 SRH458792 TBD458792 TKZ458792 TUV458792 UER458792 UON458792 UYJ458792 VIF458792 VSB458792 WBX458792 WLT458792 WVP458792 B524328 JD524328 SZ524328 ACV524328 AMR524328 AWN524328 BGJ524328 BQF524328 CAB524328 CJX524328 CTT524328 DDP524328 DNL524328 DXH524328 EHD524328 EQZ524328 FAV524328 FKR524328 FUN524328 GEJ524328 GOF524328 GYB524328 HHX524328 HRT524328 IBP524328 ILL524328 IVH524328 JFD524328 JOZ524328 JYV524328 KIR524328 KSN524328 LCJ524328 LMF524328 LWB524328 MFX524328 MPT524328 MZP524328 NJL524328 NTH524328 ODD524328 OMZ524328 OWV524328 PGR524328 PQN524328 QAJ524328 QKF524328 QUB524328 RDX524328 RNT524328 RXP524328 SHL524328 SRH524328 TBD524328 TKZ524328 TUV524328 UER524328 UON524328 UYJ524328 VIF524328 VSB524328 WBX524328 WLT524328 WVP524328 B589864 JD589864 SZ589864 ACV589864 AMR589864 AWN589864 BGJ589864 BQF589864 CAB589864 CJX589864 CTT589864 DDP589864 DNL589864 DXH589864 EHD589864 EQZ589864 FAV589864 FKR589864 FUN589864 GEJ589864 GOF589864 GYB589864 HHX589864 HRT589864 IBP589864 ILL589864 IVH589864 JFD589864 JOZ589864 JYV589864 KIR589864 KSN589864 LCJ589864 LMF589864 LWB589864 MFX589864 MPT589864 MZP589864 NJL589864 NTH589864 ODD589864 OMZ589864 OWV589864 PGR589864 PQN589864 QAJ589864 QKF589864 QUB589864 RDX589864 RNT589864 RXP589864 SHL589864 SRH589864 TBD589864 TKZ589864 TUV589864 UER589864 UON589864 UYJ589864 VIF589864 VSB589864 WBX589864 WLT589864 WVP589864 B655400 JD655400 SZ655400 ACV655400 AMR655400 AWN655400 BGJ655400 BQF655400 CAB655400 CJX655400 CTT655400 DDP655400 DNL655400 DXH655400 EHD655400 EQZ655400 FAV655400 FKR655400 FUN655400 GEJ655400 GOF655400 GYB655400 HHX655400 HRT655400 IBP655400 ILL655400 IVH655400 JFD655400 JOZ655400 JYV655400 KIR655400 KSN655400 LCJ655400 LMF655400 LWB655400 MFX655400 MPT655400 MZP655400 NJL655400 NTH655400 ODD655400 OMZ655400 OWV655400 PGR655400 PQN655400 QAJ655400 QKF655400 QUB655400 RDX655400 RNT655400 RXP655400 SHL655400 SRH655400 TBD655400 TKZ655400 TUV655400 UER655400 UON655400 UYJ655400 VIF655400 VSB655400 WBX655400 WLT655400 WVP655400 B720936 JD720936 SZ720936 ACV720936 AMR720936 AWN720936 BGJ720936 BQF720936 CAB720936 CJX720936 CTT720936 DDP720936 DNL720936 DXH720936 EHD720936 EQZ720936 FAV720936 FKR720936 FUN720936 GEJ720936 GOF720936 GYB720936 HHX720936 HRT720936 IBP720936 ILL720936 IVH720936 JFD720936 JOZ720936 JYV720936 KIR720936 KSN720936 LCJ720936 LMF720936 LWB720936 MFX720936 MPT720936 MZP720936 NJL720936 NTH720936 ODD720936 OMZ720936 OWV720936 PGR720936 PQN720936 QAJ720936 QKF720936 QUB720936 RDX720936 RNT720936 RXP720936 SHL720936 SRH720936 TBD720936 TKZ720936 TUV720936 UER720936 UON720936 UYJ720936 VIF720936 VSB720936 WBX720936 WLT720936 WVP720936 B786472 JD786472 SZ786472 ACV786472 AMR786472 AWN786472 BGJ786472 BQF786472 CAB786472 CJX786472 CTT786472 DDP786472 DNL786472 DXH786472 EHD786472 EQZ786472 FAV786472 FKR786472 FUN786472 GEJ786472 GOF786472 GYB786472 HHX786472 HRT786472 IBP786472 ILL786472 IVH786472 JFD786472 JOZ786472 JYV786472 KIR786472 KSN786472 LCJ786472 LMF786472 LWB786472 MFX786472 MPT786472 MZP786472 NJL786472 NTH786472 ODD786472 OMZ786472 OWV786472 PGR786472 PQN786472 QAJ786472 QKF786472 QUB786472 RDX786472 RNT786472 RXP786472 SHL786472 SRH786472 TBD786472 TKZ786472 TUV786472 UER786472 UON786472 UYJ786472 VIF786472 VSB786472 WBX786472 WLT786472 WVP786472 B852008 JD852008 SZ852008 ACV852008 AMR852008 AWN852008 BGJ852008 BQF852008 CAB852008 CJX852008 CTT852008 DDP852008 DNL852008 DXH852008 EHD852008 EQZ852008 FAV852008 FKR852008 FUN852008 GEJ852008 GOF852008 GYB852008 HHX852008 HRT852008 IBP852008 ILL852008 IVH852008 JFD852008 JOZ852008 JYV852008 KIR852008 KSN852008 LCJ852008 LMF852008 LWB852008 MFX852008 MPT852008 MZP852008 NJL852008 NTH852008 ODD852008 OMZ852008 OWV852008 PGR852008 PQN852008 QAJ852008 QKF852008 QUB852008 RDX852008 RNT852008 RXP852008 SHL852008 SRH852008 TBD852008 TKZ852008 TUV852008 UER852008 UON852008 UYJ852008 VIF852008 VSB852008 WBX852008 WLT852008 WVP852008 B917544 JD917544 SZ917544 ACV917544 AMR917544 AWN917544 BGJ917544 BQF917544 CAB917544 CJX917544 CTT917544 DDP917544 DNL917544 DXH917544 EHD917544 EQZ917544 FAV917544 FKR917544 FUN917544 GEJ917544 GOF917544 GYB917544 HHX917544 HRT917544 IBP917544 ILL917544 IVH917544 JFD917544 JOZ917544 JYV917544 KIR917544 KSN917544 LCJ917544 LMF917544 LWB917544 MFX917544 MPT917544 MZP917544 NJL917544 NTH917544 ODD917544 OMZ917544 OWV917544 PGR917544 PQN917544 QAJ917544 QKF917544 QUB917544 RDX917544 RNT917544 RXP917544 SHL917544 SRH917544 TBD917544 TKZ917544 TUV917544 UER917544 UON917544 UYJ917544 VIF917544 VSB917544 WBX917544 WLT917544 WVP917544 B983080 JD983080 SZ983080 ACV983080 AMR983080 AWN983080 BGJ983080 BQF983080 CAB983080 CJX983080 CTT983080 DDP983080 DNL983080 DXH983080 EHD983080 EQZ983080 FAV983080 FKR983080 FUN983080 GEJ983080 GOF983080 GYB983080 HHX983080 HRT983080 IBP983080 ILL983080 IVH983080 JFD983080 JOZ983080 JYV983080 KIR983080 KSN983080 LCJ983080 LMF983080 LWB983080 MFX983080 MPT983080 MZP983080 NJL983080 NTH983080 ODD983080 OMZ983080 OWV983080 PGR983080 PQN983080 QAJ983080 QKF983080 QUB983080 RDX983080 RNT983080 RXP983080 SHL983080 SRH983080 TBD983080 TKZ983080 TUV983080 UER983080 UON983080 UYJ983080 VIF983080 VSB983080 WBX983080 WLT983080 WVP983080 A76 A25 JD25 SZ25 ACV25 AMR25 AWN25 BGJ25 BQF25 CAB25 CJX25 CTT25 DDP25 DNL25 DXH25 EHD25 EQZ25 FAV25 FKR25 FUN25 GEJ25 GOF25 GYB25 HHX25 HRT25 IBP25 ILL25 IVH25 JFD25 JOZ25 JYV25 KIR25 KSN25 LCJ25 LMF25 LWB25 MFX25 MPT25 MZP25 NJL25 NTH25 ODD25 OMZ25 OWV25 PGR25 PQN25 QAJ25 QKF25 QUB25 RDX25 RNT25 RXP25 SHL25 SRH25 TBD25 TKZ25 TUV25 UER25 UON25 UYJ25 VIF25 VSB25 WBX25 WLT25 WVP25">
      <formula1>0</formula1>
      <formula2>10000</formula2>
    </dataValidation>
    <dataValidation type="textLength" errorStyle="information" allowBlank="1" showInputMessage="1" error="XLBVal:5=0.132567811252464_x000d_&#10;" sqref="C65575 JE65575 TA65575 ACW65575 AMS65575 AWO65575 BGK65575 BQG65575 CAC65575 CJY65575 CTU65575 DDQ65575 DNM65575 DXI65575 EHE65575 ERA65575 FAW65575 FKS65575 FUO65575 GEK65575 GOG65575 GYC65575 HHY65575 HRU65575 IBQ65575 ILM65575 IVI65575 JFE65575 JPA65575 JYW65575 KIS65575 KSO65575 LCK65575 LMG65575 LWC65575 MFY65575 MPU65575 MZQ65575 NJM65575 NTI65575 ODE65575 ONA65575 OWW65575 PGS65575 PQO65575 QAK65575 QKG65575 QUC65575 RDY65575 RNU65575 RXQ65575 SHM65575 SRI65575 TBE65575 TLA65575 TUW65575 UES65575 UOO65575 UYK65575 VIG65575 VSC65575 WBY65575 WLU65575 WVQ65575 C131111 JE131111 TA131111 ACW131111 AMS131111 AWO131111 BGK131111 BQG131111 CAC131111 CJY131111 CTU131111 DDQ131111 DNM131111 DXI131111 EHE131111 ERA131111 FAW131111 FKS131111 FUO131111 GEK131111 GOG131111 GYC131111 HHY131111 HRU131111 IBQ131111 ILM131111 IVI131111 JFE131111 JPA131111 JYW131111 KIS131111 KSO131111 LCK131111 LMG131111 LWC131111 MFY131111 MPU131111 MZQ131111 NJM131111 NTI131111 ODE131111 ONA131111 OWW131111 PGS131111 PQO131111 QAK131111 QKG131111 QUC131111 RDY131111 RNU131111 RXQ131111 SHM131111 SRI131111 TBE131111 TLA131111 TUW131111 UES131111 UOO131111 UYK131111 VIG131111 VSC131111 WBY131111 WLU131111 WVQ131111 C196647 JE196647 TA196647 ACW196647 AMS196647 AWO196647 BGK196647 BQG196647 CAC196647 CJY196647 CTU196647 DDQ196647 DNM196647 DXI196647 EHE196647 ERA196647 FAW196647 FKS196647 FUO196647 GEK196647 GOG196647 GYC196647 HHY196647 HRU196647 IBQ196647 ILM196647 IVI196647 JFE196647 JPA196647 JYW196647 KIS196647 KSO196647 LCK196647 LMG196647 LWC196647 MFY196647 MPU196647 MZQ196647 NJM196647 NTI196647 ODE196647 ONA196647 OWW196647 PGS196647 PQO196647 QAK196647 QKG196647 QUC196647 RDY196647 RNU196647 RXQ196647 SHM196647 SRI196647 TBE196647 TLA196647 TUW196647 UES196647 UOO196647 UYK196647 VIG196647 VSC196647 WBY196647 WLU196647 WVQ196647 C262183 JE262183 TA262183 ACW262183 AMS262183 AWO262183 BGK262183 BQG262183 CAC262183 CJY262183 CTU262183 DDQ262183 DNM262183 DXI262183 EHE262183 ERA262183 FAW262183 FKS262183 FUO262183 GEK262183 GOG262183 GYC262183 HHY262183 HRU262183 IBQ262183 ILM262183 IVI262183 JFE262183 JPA262183 JYW262183 KIS262183 KSO262183 LCK262183 LMG262183 LWC262183 MFY262183 MPU262183 MZQ262183 NJM262183 NTI262183 ODE262183 ONA262183 OWW262183 PGS262183 PQO262183 QAK262183 QKG262183 QUC262183 RDY262183 RNU262183 RXQ262183 SHM262183 SRI262183 TBE262183 TLA262183 TUW262183 UES262183 UOO262183 UYK262183 VIG262183 VSC262183 WBY262183 WLU262183 WVQ262183 C327719 JE327719 TA327719 ACW327719 AMS327719 AWO327719 BGK327719 BQG327719 CAC327719 CJY327719 CTU327719 DDQ327719 DNM327719 DXI327719 EHE327719 ERA327719 FAW327719 FKS327719 FUO327719 GEK327719 GOG327719 GYC327719 HHY327719 HRU327719 IBQ327719 ILM327719 IVI327719 JFE327719 JPA327719 JYW327719 KIS327719 KSO327719 LCK327719 LMG327719 LWC327719 MFY327719 MPU327719 MZQ327719 NJM327719 NTI327719 ODE327719 ONA327719 OWW327719 PGS327719 PQO327719 QAK327719 QKG327719 QUC327719 RDY327719 RNU327719 RXQ327719 SHM327719 SRI327719 TBE327719 TLA327719 TUW327719 UES327719 UOO327719 UYK327719 VIG327719 VSC327719 WBY327719 WLU327719 WVQ327719 C393255 JE393255 TA393255 ACW393255 AMS393255 AWO393255 BGK393255 BQG393255 CAC393255 CJY393255 CTU393255 DDQ393255 DNM393255 DXI393255 EHE393255 ERA393255 FAW393255 FKS393255 FUO393255 GEK393255 GOG393255 GYC393255 HHY393255 HRU393255 IBQ393255 ILM393255 IVI393255 JFE393255 JPA393255 JYW393255 KIS393255 KSO393255 LCK393255 LMG393255 LWC393255 MFY393255 MPU393255 MZQ393255 NJM393255 NTI393255 ODE393255 ONA393255 OWW393255 PGS393255 PQO393255 QAK393255 QKG393255 QUC393255 RDY393255 RNU393255 RXQ393255 SHM393255 SRI393255 TBE393255 TLA393255 TUW393255 UES393255 UOO393255 UYK393255 VIG393255 VSC393255 WBY393255 WLU393255 WVQ393255 C458791 JE458791 TA458791 ACW458791 AMS458791 AWO458791 BGK458791 BQG458791 CAC458791 CJY458791 CTU458791 DDQ458791 DNM458791 DXI458791 EHE458791 ERA458791 FAW458791 FKS458791 FUO458791 GEK458791 GOG458791 GYC458791 HHY458791 HRU458791 IBQ458791 ILM458791 IVI458791 JFE458791 JPA458791 JYW458791 KIS458791 KSO458791 LCK458791 LMG458791 LWC458791 MFY458791 MPU458791 MZQ458791 NJM458791 NTI458791 ODE458791 ONA458791 OWW458791 PGS458791 PQO458791 QAK458791 QKG458791 QUC458791 RDY458791 RNU458791 RXQ458791 SHM458791 SRI458791 TBE458791 TLA458791 TUW458791 UES458791 UOO458791 UYK458791 VIG458791 VSC458791 WBY458791 WLU458791 WVQ458791 C524327 JE524327 TA524327 ACW524327 AMS524327 AWO524327 BGK524327 BQG524327 CAC524327 CJY524327 CTU524327 DDQ524327 DNM524327 DXI524327 EHE524327 ERA524327 FAW524327 FKS524327 FUO524327 GEK524327 GOG524327 GYC524327 HHY524327 HRU524327 IBQ524327 ILM524327 IVI524327 JFE524327 JPA524327 JYW524327 KIS524327 KSO524327 LCK524327 LMG524327 LWC524327 MFY524327 MPU524327 MZQ524327 NJM524327 NTI524327 ODE524327 ONA524327 OWW524327 PGS524327 PQO524327 QAK524327 QKG524327 QUC524327 RDY524327 RNU524327 RXQ524327 SHM524327 SRI524327 TBE524327 TLA524327 TUW524327 UES524327 UOO524327 UYK524327 VIG524327 VSC524327 WBY524327 WLU524327 WVQ524327 C589863 JE589863 TA589863 ACW589863 AMS589863 AWO589863 BGK589863 BQG589863 CAC589863 CJY589863 CTU589863 DDQ589863 DNM589863 DXI589863 EHE589863 ERA589863 FAW589863 FKS589863 FUO589863 GEK589863 GOG589863 GYC589863 HHY589863 HRU589863 IBQ589863 ILM589863 IVI589863 JFE589863 JPA589863 JYW589863 KIS589863 KSO589863 LCK589863 LMG589863 LWC589863 MFY589863 MPU589863 MZQ589863 NJM589863 NTI589863 ODE589863 ONA589863 OWW589863 PGS589863 PQO589863 QAK589863 QKG589863 QUC589863 RDY589863 RNU589863 RXQ589863 SHM589863 SRI589863 TBE589863 TLA589863 TUW589863 UES589863 UOO589863 UYK589863 VIG589863 VSC589863 WBY589863 WLU589863 WVQ589863 C655399 JE655399 TA655399 ACW655399 AMS655399 AWO655399 BGK655399 BQG655399 CAC655399 CJY655399 CTU655399 DDQ655399 DNM655399 DXI655399 EHE655399 ERA655399 FAW655399 FKS655399 FUO655399 GEK655399 GOG655399 GYC655399 HHY655399 HRU655399 IBQ655399 ILM655399 IVI655399 JFE655399 JPA655399 JYW655399 KIS655399 KSO655399 LCK655399 LMG655399 LWC655399 MFY655399 MPU655399 MZQ655399 NJM655399 NTI655399 ODE655399 ONA655399 OWW655399 PGS655399 PQO655399 QAK655399 QKG655399 QUC655399 RDY655399 RNU655399 RXQ655399 SHM655399 SRI655399 TBE655399 TLA655399 TUW655399 UES655399 UOO655399 UYK655399 VIG655399 VSC655399 WBY655399 WLU655399 WVQ655399 C720935 JE720935 TA720935 ACW720935 AMS720935 AWO720935 BGK720935 BQG720935 CAC720935 CJY720935 CTU720935 DDQ720935 DNM720935 DXI720935 EHE720935 ERA720935 FAW720935 FKS720935 FUO720935 GEK720935 GOG720935 GYC720935 HHY720935 HRU720935 IBQ720935 ILM720935 IVI720935 JFE720935 JPA720935 JYW720935 KIS720935 KSO720935 LCK720935 LMG720935 LWC720935 MFY720935 MPU720935 MZQ720935 NJM720935 NTI720935 ODE720935 ONA720935 OWW720935 PGS720935 PQO720935 QAK720935 QKG720935 QUC720935 RDY720935 RNU720935 RXQ720935 SHM720935 SRI720935 TBE720935 TLA720935 TUW720935 UES720935 UOO720935 UYK720935 VIG720935 VSC720935 WBY720935 WLU720935 WVQ720935 C786471 JE786471 TA786471 ACW786471 AMS786471 AWO786471 BGK786471 BQG786471 CAC786471 CJY786471 CTU786471 DDQ786471 DNM786471 DXI786471 EHE786471 ERA786471 FAW786471 FKS786471 FUO786471 GEK786471 GOG786471 GYC786471 HHY786471 HRU786471 IBQ786471 ILM786471 IVI786471 JFE786471 JPA786471 JYW786471 KIS786471 KSO786471 LCK786471 LMG786471 LWC786471 MFY786471 MPU786471 MZQ786471 NJM786471 NTI786471 ODE786471 ONA786471 OWW786471 PGS786471 PQO786471 QAK786471 QKG786471 QUC786471 RDY786471 RNU786471 RXQ786471 SHM786471 SRI786471 TBE786471 TLA786471 TUW786471 UES786471 UOO786471 UYK786471 VIG786471 VSC786471 WBY786471 WLU786471 WVQ786471 C852007 JE852007 TA852007 ACW852007 AMS852007 AWO852007 BGK852007 BQG852007 CAC852007 CJY852007 CTU852007 DDQ852007 DNM852007 DXI852007 EHE852007 ERA852007 FAW852007 FKS852007 FUO852007 GEK852007 GOG852007 GYC852007 HHY852007 HRU852007 IBQ852007 ILM852007 IVI852007 JFE852007 JPA852007 JYW852007 KIS852007 KSO852007 LCK852007 LMG852007 LWC852007 MFY852007 MPU852007 MZQ852007 NJM852007 NTI852007 ODE852007 ONA852007 OWW852007 PGS852007 PQO852007 QAK852007 QKG852007 QUC852007 RDY852007 RNU852007 RXQ852007 SHM852007 SRI852007 TBE852007 TLA852007 TUW852007 UES852007 UOO852007 UYK852007 VIG852007 VSC852007 WBY852007 WLU852007 WVQ852007 C917543 JE917543 TA917543 ACW917543 AMS917543 AWO917543 BGK917543 BQG917543 CAC917543 CJY917543 CTU917543 DDQ917543 DNM917543 DXI917543 EHE917543 ERA917543 FAW917543 FKS917543 FUO917543 GEK917543 GOG917543 GYC917543 HHY917543 HRU917543 IBQ917543 ILM917543 IVI917543 JFE917543 JPA917543 JYW917543 KIS917543 KSO917543 LCK917543 LMG917543 LWC917543 MFY917543 MPU917543 MZQ917543 NJM917543 NTI917543 ODE917543 ONA917543 OWW917543 PGS917543 PQO917543 QAK917543 QKG917543 QUC917543 RDY917543 RNU917543 RXQ917543 SHM917543 SRI917543 TBE917543 TLA917543 TUW917543 UES917543 UOO917543 UYK917543 VIG917543 VSC917543 WBY917543 WLU917543 WVQ917543 C983079 JE983079 TA983079 ACW983079 AMS983079 AWO983079 BGK983079 BQG983079 CAC983079 CJY983079 CTU983079 DDQ983079 DNM983079 DXI983079 EHE983079 ERA983079 FAW983079 FKS983079 FUO983079 GEK983079 GOG983079 GYC983079 HHY983079 HRU983079 IBQ983079 ILM983079 IVI983079 JFE983079 JPA983079 JYW983079 KIS983079 KSO983079 LCK983079 LMG983079 LWC983079 MFY983079 MPU983079 MZQ983079 NJM983079 NTI983079 ODE983079 ONA983079 OWW983079 PGS983079 PQO983079 QAK983079 QKG983079 QUC983079 RDY983079 RNU983079 RXQ983079 SHM983079 SRI983079 TBE983079 TLA983079 TUW983079 UES983079 UOO983079 UYK983079 VIG983079 VSC983079 WBY983079 WLU983079 WVQ983079 WVQ66 WVQ84 WLU66 WLU84 WBY66 WBY84 VSC66 VSC84 VIG66 VIG84 UYK66 UYK84 UOO66 UOO84 UES66 UES84 TUW66 TUW84 TLA66 TLA84 TBE66 TBE84 SRI66 SRI84 SHM66 SHM84 RXQ66 RXQ84 RNU66 RNU84 RDY66 RDY84 QUC66 QUC84 QKG66 QKG84 QAK66 QAK84 PQO66 PQO84 PGS66 PGS84 OWW66 OWW84 ONA66 ONA84 ODE66 ODE84 NTI66 NTI84 NJM66 NJM84 MZQ66 MZQ84 MPU66 MPU84 MFY66 MFY84 LWC66 LWC84 LMG66 LMG84 LCK66 LCK84 KSO66 KSO84 KIS66 KIS84 JYW66 JYW84 JPA66 JPA84 JFE66 JFE84 IVI66 IVI84 ILM66 ILM84 IBQ66 IBQ84 HRU66 HRU84 HHY66 HHY84 GYC66 GYC84 GOG66 GOG84 GEK66 GEK84 FUO66 FUO84 FKS66 FKS84 FAW66 FAW84 ERA66 ERA84 EHE66 EHE84 DXI66 DXI84 DNM66 DNM84 DDQ66 DDQ84 CTU66 CTU84 CJY66 CJY84 CAC66 CAC84 BQG66 BQG84 BGK66 BGK84 AWO66 AWO84 AMS66 AMS84 ACW66 ACW84 TA66 TA84 JE66 JE84 C66 C84 WVQ24 WVQ34 WLU24 WLU34 WBY24 WBY34 VSC24 VSC34 VIG24 VIG34 UYK24 UYK34 UOO24 UOO34 UES24 UES34 TUW24 TUW34 TLA24 TLA34 TBE24 TBE34 SRI24 SRI34 SHM24 SHM34 RXQ24 RXQ34 RNU24 RNU34 RDY24 RDY34 QUC24 QUC34 QKG24 QKG34 QAK24 QAK34 PQO24 PQO34 PGS24 PGS34 OWW24 OWW34 ONA24 ONA34 ODE24 ODE34 NTI24 NTI34 NJM24 NJM34 MZQ24 MZQ34 MPU24 MPU34 MFY24 MFY34 LWC24 LWC34 LMG24 LMG34 LCK24 LCK34 KSO24 KSO34 KIS24 KIS34 JYW24 JYW34 JPA24 JPA34 JFE24 JFE34 IVI24 IVI34 ILM24 ILM34 IBQ24 IBQ34 HRU24 HRU34 HHY24 HHY34 GYC24 GYC34 GOG24 GOG34 GEK24 GEK34 FUO24 FUO34 FKS24 FKS34 FAW24 FAW34 ERA24 ERA34 EHE24 EHE34 DXI24 DXI34 DNM24 DNM34 DDQ24 DDQ34 CTU24 CTU34 CJY24 CJY34 CAC24 CAC34 BQG24 BQG34 BGK24 BGK34 AWO24 AWO34 AMS24 AMS34 ACW24 ACW34 TA24 TA34 JE24 JE34 C24 C34 C6:C7">
      <formula1>0</formula1>
      <formula2>10000</formula2>
    </dataValidation>
    <dataValidation type="textLength" errorStyle="information" allowBlank="1" showInputMessage="1" error="XLBVal:5=86590_x000d_&#10;" sqref="B65575 JD65575 SZ65575 ACV65575 AMR65575 AWN65575 BGJ65575 BQF65575 CAB65575 CJX65575 CTT65575 DDP65575 DNL65575 DXH65575 EHD65575 EQZ65575 FAV65575 FKR65575 FUN65575 GEJ65575 GOF65575 GYB65575 HHX65575 HRT65575 IBP65575 ILL65575 IVH65575 JFD65575 JOZ65575 JYV65575 KIR65575 KSN65575 LCJ65575 LMF65575 LWB65575 MFX65575 MPT65575 MZP65575 NJL65575 NTH65575 ODD65575 OMZ65575 OWV65575 PGR65575 PQN65575 QAJ65575 QKF65575 QUB65575 RDX65575 RNT65575 RXP65575 SHL65575 SRH65575 TBD65575 TKZ65575 TUV65575 UER65575 UON65575 UYJ65575 VIF65575 VSB65575 WBX65575 WLT65575 WVP65575 B131111 JD131111 SZ131111 ACV131111 AMR131111 AWN131111 BGJ131111 BQF131111 CAB131111 CJX131111 CTT131111 DDP131111 DNL131111 DXH131111 EHD131111 EQZ131111 FAV131111 FKR131111 FUN131111 GEJ131111 GOF131111 GYB131111 HHX131111 HRT131111 IBP131111 ILL131111 IVH131111 JFD131111 JOZ131111 JYV131111 KIR131111 KSN131111 LCJ131111 LMF131111 LWB131111 MFX131111 MPT131111 MZP131111 NJL131111 NTH131111 ODD131111 OMZ131111 OWV131111 PGR131111 PQN131111 QAJ131111 QKF131111 QUB131111 RDX131111 RNT131111 RXP131111 SHL131111 SRH131111 TBD131111 TKZ131111 TUV131111 UER131111 UON131111 UYJ131111 VIF131111 VSB131111 WBX131111 WLT131111 WVP131111 B196647 JD196647 SZ196647 ACV196647 AMR196647 AWN196647 BGJ196647 BQF196647 CAB196647 CJX196647 CTT196647 DDP196647 DNL196647 DXH196647 EHD196647 EQZ196647 FAV196647 FKR196647 FUN196647 GEJ196647 GOF196647 GYB196647 HHX196647 HRT196647 IBP196647 ILL196647 IVH196647 JFD196647 JOZ196647 JYV196647 KIR196647 KSN196647 LCJ196647 LMF196647 LWB196647 MFX196647 MPT196647 MZP196647 NJL196647 NTH196647 ODD196647 OMZ196647 OWV196647 PGR196647 PQN196647 QAJ196647 QKF196647 QUB196647 RDX196647 RNT196647 RXP196647 SHL196647 SRH196647 TBD196647 TKZ196647 TUV196647 UER196647 UON196647 UYJ196647 VIF196647 VSB196647 WBX196647 WLT196647 WVP196647 B262183 JD262183 SZ262183 ACV262183 AMR262183 AWN262183 BGJ262183 BQF262183 CAB262183 CJX262183 CTT262183 DDP262183 DNL262183 DXH262183 EHD262183 EQZ262183 FAV262183 FKR262183 FUN262183 GEJ262183 GOF262183 GYB262183 HHX262183 HRT262183 IBP262183 ILL262183 IVH262183 JFD262183 JOZ262183 JYV262183 KIR262183 KSN262183 LCJ262183 LMF262183 LWB262183 MFX262183 MPT262183 MZP262183 NJL262183 NTH262183 ODD262183 OMZ262183 OWV262183 PGR262183 PQN262183 QAJ262183 QKF262183 QUB262183 RDX262183 RNT262183 RXP262183 SHL262183 SRH262183 TBD262183 TKZ262183 TUV262183 UER262183 UON262183 UYJ262183 VIF262183 VSB262183 WBX262183 WLT262183 WVP262183 B327719 JD327719 SZ327719 ACV327719 AMR327719 AWN327719 BGJ327719 BQF327719 CAB327719 CJX327719 CTT327719 DDP327719 DNL327719 DXH327719 EHD327719 EQZ327719 FAV327719 FKR327719 FUN327719 GEJ327719 GOF327719 GYB327719 HHX327719 HRT327719 IBP327719 ILL327719 IVH327719 JFD327719 JOZ327719 JYV327719 KIR327719 KSN327719 LCJ327719 LMF327719 LWB327719 MFX327719 MPT327719 MZP327719 NJL327719 NTH327719 ODD327719 OMZ327719 OWV327719 PGR327719 PQN327719 QAJ327719 QKF327719 QUB327719 RDX327719 RNT327719 RXP327719 SHL327719 SRH327719 TBD327719 TKZ327719 TUV327719 UER327719 UON327719 UYJ327719 VIF327719 VSB327719 WBX327719 WLT327719 WVP327719 B393255 JD393255 SZ393255 ACV393255 AMR393255 AWN393255 BGJ393255 BQF393255 CAB393255 CJX393255 CTT393255 DDP393255 DNL393255 DXH393255 EHD393255 EQZ393255 FAV393255 FKR393255 FUN393255 GEJ393255 GOF393255 GYB393255 HHX393255 HRT393255 IBP393255 ILL393255 IVH393255 JFD393255 JOZ393255 JYV393255 KIR393255 KSN393255 LCJ393255 LMF393255 LWB393255 MFX393255 MPT393255 MZP393255 NJL393255 NTH393255 ODD393255 OMZ393255 OWV393255 PGR393255 PQN393255 QAJ393255 QKF393255 QUB393255 RDX393255 RNT393255 RXP393255 SHL393255 SRH393255 TBD393255 TKZ393255 TUV393255 UER393255 UON393255 UYJ393255 VIF393255 VSB393255 WBX393255 WLT393255 WVP393255 B458791 JD458791 SZ458791 ACV458791 AMR458791 AWN458791 BGJ458791 BQF458791 CAB458791 CJX458791 CTT458791 DDP458791 DNL458791 DXH458791 EHD458791 EQZ458791 FAV458791 FKR458791 FUN458791 GEJ458791 GOF458791 GYB458791 HHX458791 HRT458791 IBP458791 ILL458791 IVH458791 JFD458791 JOZ458791 JYV458791 KIR458791 KSN458791 LCJ458791 LMF458791 LWB458791 MFX458791 MPT458791 MZP458791 NJL458791 NTH458791 ODD458791 OMZ458791 OWV458791 PGR458791 PQN458791 QAJ458791 QKF458791 QUB458791 RDX458791 RNT458791 RXP458791 SHL458791 SRH458791 TBD458791 TKZ458791 TUV458791 UER458791 UON458791 UYJ458791 VIF458791 VSB458791 WBX458791 WLT458791 WVP458791 B524327 JD524327 SZ524327 ACV524327 AMR524327 AWN524327 BGJ524327 BQF524327 CAB524327 CJX524327 CTT524327 DDP524327 DNL524327 DXH524327 EHD524327 EQZ524327 FAV524327 FKR524327 FUN524327 GEJ524327 GOF524327 GYB524327 HHX524327 HRT524327 IBP524327 ILL524327 IVH524327 JFD524327 JOZ524327 JYV524327 KIR524327 KSN524327 LCJ524327 LMF524327 LWB524327 MFX524327 MPT524327 MZP524327 NJL524327 NTH524327 ODD524327 OMZ524327 OWV524327 PGR524327 PQN524327 QAJ524327 QKF524327 QUB524327 RDX524327 RNT524327 RXP524327 SHL524327 SRH524327 TBD524327 TKZ524327 TUV524327 UER524327 UON524327 UYJ524327 VIF524327 VSB524327 WBX524327 WLT524327 WVP524327 B589863 JD589863 SZ589863 ACV589863 AMR589863 AWN589863 BGJ589863 BQF589863 CAB589863 CJX589863 CTT589863 DDP589863 DNL589863 DXH589863 EHD589863 EQZ589863 FAV589863 FKR589863 FUN589863 GEJ589863 GOF589863 GYB589863 HHX589863 HRT589863 IBP589863 ILL589863 IVH589863 JFD589863 JOZ589863 JYV589863 KIR589863 KSN589863 LCJ589863 LMF589863 LWB589863 MFX589863 MPT589863 MZP589863 NJL589863 NTH589863 ODD589863 OMZ589863 OWV589863 PGR589863 PQN589863 QAJ589863 QKF589863 QUB589863 RDX589863 RNT589863 RXP589863 SHL589863 SRH589863 TBD589863 TKZ589863 TUV589863 UER589863 UON589863 UYJ589863 VIF589863 VSB589863 WBX589863 WLT589863 WVP589863 B655399 JD655399 SZ655399 ACV655399 AMR655399 AWN655399 BGJ655399 BQF655399 CAB655399 CJX655399 CTT655399 DDP655399 DNL655399 DXH655399 EHD655399 EQZ655399 FAV655399 FKR655399 FUN655399 GEJ655399 GOF655399 GYB655399 HHX655399 HRT655399 IBP655399 ILL655399 IVH655399 JFD655399 JOZ655399 JYV655399 KIR655399 KSN655399 LCJ655399 LMF655399 LWB655399 MFX655399 MPT655399 MZP655399 NJL655399 NTH655399 ODD655399 OMZ655399 OWV655399 PGR655399 PQN655399 QAJ655399 QKF655399 QUB655399 RDX655399 RNT655399 RXP655399 SHL655399 SRH655399 TBD655399 TKZ655399 TUV655399 UER655399 UON655399 UYJ655399 VIF655399 VSB655399 WBX655399 WLT655399 WVP655399 B720935 JD720935 SZ720935 ACV720935 AMR720935 AWN720935 BGJ720935 BQF720935 CAB720935 CJX720935 CTT720935 DDP720935 DNL720935 DXH720935 EHD720935 EQZ720935 FAV720935 FKR720935 FUN720935 GEJ720935 GOF720935 GYB720935 HHX720935 HRT720935 IBP720935 ILL720935 IVH720935 JFD720935 JOZ720935 JYV720935 KIR720935 KSN720935 LCJ720935 LMF720935 LWB720935 MFX720935 MPT720935 MZP720935 NJL720935 NTH720935 ODD720935 OMZ720935 OWV720935 PGR720935 PQN720935 QAJ720935 QKF720935 QUB720935 RDX720935 RNT720935 RXP720935 SHL720935 SRH720935 TBD720935 TKZ720935 TUV720935 UER720935 UON720935 UYJ720935 VIF720935 VSB720935 WBX720935 WLT720935 WVP720935 B786471 JD786471 SZ786471 ACV786471 AMR786471 AWN786471 BGJ786471 BQF786471 CAB786471 CJX786471 CTT786471 DDP786471 DNL786471 DXH786471 EHD786471 EQZ786471 FAV786471 FKR786471 FUN786471 GEJ786471 GOF786471 GYB786471 HHX786471 HRT786471 IBP786471 ILL786471 IVH786471 JFD786471 JOZ786471 JYV786471 KIR786471 KSN786471 LCJ786471 LMF786471 LWB786471 MFX786471 MPT786471 MZP786471 NJL786471 NTH786471 ODD786471 OMZ786471 OWV786471 PGR786471 PQN786471 QAJ786471 QKF786471 QUB786471 RDX786471 RNT786471 RXP786471 SHL786471 SRH786471 TBD786471 TKZ786471 TUV786471 UER786471 UON786471 UYJ786471 VIF786471 VSB786471 WBX786471 WLT786471 WVP786471 B852007 JD852007 SZ852007 ACV852007 AMR852007 AWN852007 BGJ852007 BQF852007 CAB852007 CJX852007 CTT852007 DDP852007 DNL852007 DXH852007 EHD852007 EQZ852007 FAV852007 FKR852007 FUN852007 GEJ852007 GOF852007 GYB852007 HHX852007 HRT852007 IBP852007 ILL852007 IVH852007 JFD852007 JOZ852007 JYV852007 KIR852007 KSN852007 LCJ852007 LMF852007 LWB852007 MFX852007 MPT852007 MZP852007 NJL852007 NTH852007 ODD852007 OMZ852007 OWV852007 PGR852007 PQN852007 QAJ852007 QKF852007 QUB852007 RDX852007 RNT852007 RXP852007 SHL852007 SRH852007 TBD852007 TKZ852007 TUV852007 UER852007 UON852007 UYJ852007 VIF852007 VSB852007 WBX852007 WLT852007 WVP852007 B917543 JD917543 SZ917543 ACV917543 AMR917543 AWN917543 BGJ917543 BQF917543 CAB917543 CJX917543 CTT917543 DDP917543 DNL917543 DXH917543 EHD917543 EQZ917543 FAV917543 FKR917543 FUN917543 GEJ917543 GOF917543 GYB917543 HHX917543 HRT917543 IBP917543 ILL917543 IVH917543 JFD917543 JOZ917543 JYV917543 KIR917543 KSN917543 LCJ917543 LMF917543 LWB917543 MFX917543 MPT917543 MZP917543 NJL917543 NTH917543 ODD917543 OMZ917543 OWV917543 PGR917543 PQN917543 QAJ917543 QKF917543 QUB917543 RDX917543 RNT917543 RXP917543 SHL917543 SRH917543 TBD917543 TKZ917543 TUV917543 UER917543 UON917543 UYJ917543 VIF917543 VSB917543 WBX917543 WLT917543 WVP917543 B983079 JD983079 SZ983079 ACV983079 AMR983079 AWN983079 BGJ983079 BQF983079 CAB983079 CJX983079 CTT983079 DDP983079 DNL983079 DXH983079 EHD983079 EQZ983079 FAV983079 FKR983079 FUN983079 GEJ983079 GOF983079 GYB983079 HHX983079 HRT983079 IBP983079 ILL983079 IVH983079 JFD983079 JOZ983079 JYV983079 KIR983079 KSN983079 LCJ983079 LMF983079 LWB983079 MFX983079 MPT983079 MZP983079 NJL983079 NTH983079 ODD983079 OMZ983079 OWV983079 PGR983079 PQN983079 QAJ983079 QKF983079 QUB983079 RDX983079 RNT983079 RXP983079 SHL983079 SRH983079 TBD983079 TKZ983079 TUV983079 UER983079 UON983079 UYJ983079 VIF983079 VSB983079 WBX983079 WLT983079 WVP983079 WVP66 WVP84 WLT66 WLT84 WBX66 WBX84 VSB66 VSB84 VIF66 VIF84 UYJ66 UYJ84 UON66 UON84 UER66 UER84 TUV66 TUV84 TKZ66 TKZ84 TBD66 TBD84 SRH66 SRH84 SHL66 SHL84 RXP66 RXP84 RNT66 RNT84 RDX66 RDX84 QUB66 QUB84 QKF66 QKF84 QAJ66 QAJ84 PQN66 PQN84 PGR66 PGR84 OWV66 OWV84 OMZ66 OMZ84 ODD66 ODD84 NTH66 NTH84 NJL66 NJL84 MZP66 MZP84 MPT66 MPT84 MFX66 MFX84 LWB66 LWB84 LMF66 LMF84 LCJ66 LCJ84 KSN66 KSN84 KIR66 KIR84 JYV66 JYV84 JOZ66 JOZ84 JFD66 JFD84 IVH66 IVH84 ILL66 ILL84 IBP66 IBP84 HRT66 HRT84 HHX66 HHX84 GYB66 GYB84 GOF66 GOF84 GEJ66 GEJ84 FUN66 FUN84 FKR66 FKR84 FAV66 FAV84 EQZ66 EQZ84 EHD66 EHD84 DXH66 DXH84 DNL66 DNL84 DDP66 DDP84 CTT66 CTT84 CJX66 CJX84 CAB66 CAB84 BQF66 BQF84 BGJ66 BGJ84 AWN66 AWN84 AMR66 AMR84 ACV66 ACV84 SZ66 SZ84 JD66 JD84 B83:B84 WVP24 WVP34 WLT24 WLT34 WBX24 WBX34 VSB24 VSB34 VIF24 VIF34 UYJ24 UYJ34 UON24 UON34 UER24 UER34 TUV24 TUV34 TKZ24 TKZ34 TBD24 TBD34 SRH24 SRH34 SHL24 SHL34 RXP24 RXP34 RNT24 RNT34 RDX24 RDX34 QUB24 QUB34 QKF24 QKF34 QAJ24 QAJ34 PQN24 PQN34 PGR24 PGR34 OWV24 OWV34 OMZ24 OMZ34 ODD24 ODD34 NTH24 NTH34 NJL24 NJL34 MZP24 MZP34 MPT24 MPT34 MFX24 MFX34 LWB24 LWB34 LMF24 LMF34 LCJ24 LCJ34 KSN24 KSN34 KIR24 KIR34 JYV24 JYV34 JOZ24 JOZ34 JFD24 JFD34 IVH24 IVH34 ILL24 ILL34 IBP24 IBP34 HRT24 HRT34 HHX24 HHX34 GYB24 GYB34 GOF24 GOF34 GEJ24 GEJ34 FUN24 FUN34 FKR24 FKR34 FAV24 FAV34 EQZ24 EQZ34 EHD24 EHD34 DXH24 DXH34 DNL24 DNL34 DDP24 DDP34 CTT24 CTT34 CJX24 CJX34 CAB24 CAB34 BQF24 BQF34 BGJ24 BGJ34 AWN24 AWN34 AMR24 AMR34 ACV24 ACV34 SZ24 SZ34 JD24 JD34 B33:B34 B6:B7">
      <formula1>0</formula1>
      <formula2>10000</formula2>
    </dataValidation>
    <dataValidation type="textLength" errorStyle="information" allowBlank="1" showInputMessage="1" error="XLBVal:5=15.6018018018018_x000d_&#10;" sqref="B68 JD68 SZ68 ACV68 AMR68 AWN68 BGJ68 BQF68 CAB68 CJX68 CTT68 DDP68 DNL68 DXH68 EHD68 EQZ68 FAV68 FKR68 FUN68 GEJ68 GOF68 GYB68 HHX68 HRT68 IBP68 ILL68 IVH68 JFD68 JOZ68 JYV68 KIR68 KSN68 LCJ68 LMF68 LWB68 MFX68 MPT68 MZP68 NJL68 NTH68 ODD68 OMZ68 OWV68 PGR68 PQN68 QAJ68 QKF68 QUB68 RDX68 RNT68 RXP68 SHL68 SRH68 TBD68 TKZ68 TUV68 UER68 UON68 UYJ68 VIF68 VSB68 WBX68 WLT68 WVP68 B65577 JD65577 SZ65577 ACV65577 AMR65577 AWN65577 BGJ65577 BQF65577 CAB65577 CJX65577 CTT65577 DDP65577 DNL65577 DXH65577 EHD65577 EQZ65577 FAV65577 FKR65577 FUN65577 GEJ65577 GOF65577 GYB65577 HHX65577 HRT65577 IBP65577 ILL65577 IVH65577 JFD65577 JOZ65577 JYV65577 KIR65577 KSN65577 LCJ65577 LMF65577 LWB65577 MFX65577 MPT65577 MZP65577 NJL65577 NTH65577 ODD65577 OMZ65577 OWV65577 PGR65577 PQN65577 QAJ65577 QKF65577 QUB65577 RDX65577 RNT65577 RXP65577 SHL65577 SRH65577 TBD65577 TKZ65577 TUV65577 UER65577 UON65577 UYJ65577 VIF65577 VSB65577 WBX65577 WLT65577 WVP65577 B131113 JD131113 SZ131113 ACV131113 AMR131113 AWN131113 BGJ131113 BQF131113 CAB131113 CJX131113 CTT131113 DDP131113 DNL131113 DXH131113 EHD131113 EQZ131113 FAV131113 FKR131113 FUN131113 GEJ131113 GOF131113 GYB131113 HHX131113 HRT131113 IBP131113 ILL131113 IVH131113 JFD131113 JOZ131113 JYV131113 KIR131113 KSN131113 LCJ131113 LMF131113 LWB131113 MFX131113 MPT131113 MZP131113 NJL131113 NTH131113 ODD131113 OMZ131113 OWV131113 PGR131113 PQN131113 QAJ131113 QKF131113 QUB131113 RDX131113 RNT131113 RXP131113 SHL131113 SRH131113 TBD131113 TKZ131113 TUV131113 UER131113 UON131113 UYJ131113 VIF131113 VSB131113 WBX131113 WLT131113 WVP131113 B196649 JD196649 SZ196649 ACV196649 AMR196649 AWN196649 BGJ196649 BQF196649 CAB196649 CJX196649 CTT196649 DDP196649 DNL196649 DXH196649 EHD196649 EQZ196649 FAV196649 FKR196649 FUN196649 GEJ196649 GOF196649 GYB196649 HHX196649 HRT196649 IBP196649 ILL196649 IVH196649 JFD196649 JOZ196649 JYV196649 KIR196649 KSN196649 LCJ196649 LMF196649 LWB196649 MFX196649 MPT196649 MZP196649 NJL196649 NTH196649 ODD196649 OMZ196649 OWV196649 PGR196649 PQN196649 QAJ196649 QKF196649 QUB196649 RDX196649 RNT196649 RXP196649 SHL196649 SRH196649 TBD196649 TKZ196649 TUV196649 UER196649 UON196649 UYJ196649 VIF196649 VSB196649 WBX196649 WLT196649 WVP196649 B262185 JD262185 SZ262185 ACV262185 AMR262185 AWN262185 BGJ262185 BQF262185 CAB262185 CJX262185 CTT262185 DDP262185 DNL262185 DXH262185 EHD262185 EQZ262185 FAV262185 FKR262185 FUN262185 GEJ262185 GOF262185 GYB262185 HHX262185 HRT262185 IBP262185 ILL262185 IVH262185 JFD262185 JOZ262185 JYV262185 KIR262185 KSN262185 LCJ262185 LMF262185 LWB262185 MFX262185 MPT262185 MZP262185 NJL262185 NTH262185 ODD262185 OMZ262185 OWV262185 PGR262185 PQN262185 QAJ262185 QKF262185 QUB262185 RDX262185 RNT262185 RXP262185 SHL262185 SRH262185 TBD262185 TKZ262185 TUV262185 UER262185 UON262185 UYJ262185 VIF262185 VSB262185 WBX262185 WLT262185 WVP262185 B327721 JD327721 SZ327721 ACV327721 AMR327721 AWN327721 BGJ327721 BQF327721 CAB327721 CJX327721 CTT327721 DDP327721 DNL327721 DXH327721 EHD327721 EQZ327721 FAV327721 FKR327721 FUN327721 GEJ327721 GOF327721 GYB327721 HHX327721 HRT327721 IBP327721 ILL327721 IVH327721 JFD327721 JOZ327721 JYV327721 KIR327721 KSN327721 LCJ327721 LMF327721 LWB327721 MFX327721 MPT327721 MZP327721 NJL327721 NTH327721 ODD327721 OMZ327721 OWV327721 PGR327721 PQN327721 QAJ327721 QKF327721 QUB327721 RDX327721 RNT327721 RXP327721 SHL327721 SRH327721 TBD327721 TKZ327721 TUV327721 UER327721 UON327721 UYJ327721 VIF327721 VSB327721 WBX327721 WLT327721 WVP327721 B393257 JD393257 SZ393257 ACV393257 AMR393257 AWN393257 BGJ393257 BQF393257 CAB393257 CJX393257 CTT393257 DDP393257 DNL393257 DXH393257 EHD393257 EQZ393257 FAV393257 FKR393257 FUN393257 GEJ393257 GOF393257 GYB393257 HHX393257 HRT393257 IBP393257 ILL393257 IVH393257 JFD393257 JOZ393257 JYV393257 KIR393257 KSN393257 LCJ393257 LMF393257 LWB393257 MFX393257 MPT393257 MZP393257 NJL393257 NTH393257 ODD393257 OMZ393257 OWV393257 PGR393257 PQN393257 QAJ393257 QKF393257 QUB393257 RDX393257 RNT393257 RXP393257 SHL393257 SRH393257 TBD393257 TKZ393257 TUV393257 UER393257 UON393257 UYJ393257 VIF393257 VSB393257 WBX393257 WLT393257 WVP393257 B458793 JD458793 SZ458793 ACV458793 AMR458793 AWN458793 BGJ458793 BQF458793 CAB458793 CJX458793 CTT458793 DDP458793 DNL458793 DXH458793 EHD458793 EQZ458793 FAV458793 FKR458793 FUN458793 GEJ458793 GOF458793 GYB458793 HHX458793 HRT458793 IBP458793 ILL458793 IVH458793 JFD458793 JOZ458793 JYV458793 KIR458793 KSN458793 LCJ458793 LMF458793 LWB458793 MFX458793 MPT458793 MZP458793 NJL458793 NTH458793 ODD458793 OMZ458793 OWV458793 PGR458793 PQN458793 QAJ458793 QKF458793 QUB458793 RDX458793 RNT458793 RXP458793 SHL458793 SRH458793 TBD458793 TKZ458793 TUV458793 UER458793 UON458793 UYJ458793 VIF458793 VSB458793 WBX458793 WLT458793 WVP458793 B524329 JD524329 SZ524329 ACV524329 AMR524329 AWN524329 BGJ524329 BQF524329 CAB524329 CJX524329 CTT524329 DDP524329 DNL524329 DXH524329 EHD524329 EQZ524329 FAV524329 FKR524329 FUN524329 GEJ524329 GOF524329 GYB524329 HHX524329 HRT524329 IBP524329 ILL524329 IVH524329 JFD524329 JOZ524329 JYV524329 KIR524329 KSN524329 LCJ524329 LMF524329 LWB524329 MFX524329 MPT524329 MZP524329 NJL524329 NTH524329 ODD524329 OMZ524329 OWV524329 PGR524329 PQN524329 QAJ524329 QKF524329 QUB524329 RDX524329 RNT524329 RXP524329 SHL524329 SRH524329 TBD524329 TKZ524329 TUV524329 UER524329 UON524329 UYJ524329 VIF524329 VSB524329 WBX524329 WLT524329 WVP524329 B589865 JD589865 SZ589865 ACV589865 AMR589865 AWN589865 BGJ589865 BQF589865 CAB589865 CJX589865 CTT589865 DDP589865 DNL589865 DXH589865 EHD589865 EQZ589865 FAV589865 FKR589865 FUN589865 GEJ589865 GOF589865 GYB589865 HHX589865 HRT589865 IBP589865 ILL589865 IVH589865 JFD589865 JOZ589865 JYV589865 KIR589865 KSN589865 LCJ589865 LMF589865 LWB589865 MFX589865 MPT589865 MZP589865 NJL589865 NTH589865 ODD589865 OMZ589865 OWV589865 PGR589865 PQN589865 QAJ589865 QKF589865 QUB589865 RDX589865 RNT589865 RXP589865 SHL589865 SRH589865 TBD589865 TKZ589865 TUV589865 UER589865 UON589865 UYJ589865 VIF589865 VSB589865 WBX589865 WLT589865 WVP589865 B655401 JD655401 SZ655401 ACV655401 AMR655401 AWN655401 BGJ655401 BQF655401 CAB655401 CJX655401 CTT655401 DDP655401 DNL655401 DXH655401 EHD655401 EQZ655401 FAV655401 FKR655401 FUN655401 GEJ655401 GOF655401 GYB655401 HHX655401 HRT655401 IBP655401 ILL655401 IVH655401 JFD655401 JOZ655401 JYV655401 KIR655401 KSN655401 LCJ655401 LMF655401 LWB655401 MFX655401 MPT655401 MZP655401 NJL655401 NTH655401 ODD655401 OMZ655401 OWV655401 PGR655401 PQN655401 QAJ655401 QKF655401 QUB655401 RDX655401 RNT655401 RXP655401 SHL655401 SRH655401 TBD655401 TKZ655401 TUV655401 UER655401 UON655401 UYJ655401 VIF655401 VSB655401 WBX655401 WLT655401 WVP655401 B720937 JD720937 SZ720937 ACV720937 AMR720937 AWN720937 BGJ720937 BQF720937 CAB720937 CJX720937 CTT720937 DDP720937 DNL720937 DXH720937 EHD720937 EQZ720937 FAV720937 FKR720937 FUN720937 GEJ720937 GOF720937 GYB720937 HHX720937 HRT720937 IBP720937 ILL720937 IVH720937 JFD720937 JOZ720937 JYV720937 KIR720937 KSN720937 LCJ720937 LMF720937 LWB720937 MFX720937 MPT720937 MZP720937 NJL720937 NTH720937 ODD720937 OMZ720937 OWV720937 PGR720937 PQN720937 QAJ720937 QKF720937 QUB720937 RDX720937 RNT720937 RXP720937 SHL720937 SRH720937 TBD720937 TKZ720937 TUV720937 UER720937 UON720937 UYJ720937 VIF720937 VSB720937 WBX720937 WLT720937 WVP720937 B786473 JD786473 SZ786473 ACV786473 AMR786473 AWN786473 BGJ786473 BQF786473 CAB786473 CJX786473 CTT786473 DDP786473 DNL786473 DXH786473 EHD786473 EQZ786473 FAV786473 FKR786473 FUN786473 GEJ786473 GOF786473 GYB786473 HHX786473 HRT786473 IBP786473 ILL786473 IVH786473 JFD786473 JOZ786473 JYV786473 KIR786473 KSN786473 LCJ786473 LMF786473 LWB786473 MFX786473 MPT786473 MZP786473 NJL786473 NTH786473 ODD786473 OMZ786473 OWV786473 PGR786473 PQN786473 QAJ786473 QKF786473 QUB786473 RDX786473 RNT786473 RXP786473 SHL786473 SRH786473 TBD786473 TKZ786473 TUV786473 UER786473 UON786473 UYJ786473 VIF786473 VSB786473 WBX786473 WLT786473 WVP786473 B852009 JD852009 SZ852009 ACV852009 AMR852009 AWN852009 BGJ852009 BQF852009 CAB852009 CJX852009 CTT852009 DDP852009 DNL852009 DXH852009 EHD852009 EQZ852009 FAV852009 FKR852009 FUN852009 GEJ852009 GOF852009 GYB852009 HHX852009 HRT852009 IBP852009 ILL852009 IVH852009 JFD852009 JOZ852009 JYV852009 KIR852009 KSN852009 LCJ852009 LMF852009 LWB852009 MFX852009 MPT852009 MZP852009 NJL852009 NTH852009 ODD852009 OMZ852009 OWV852009 PGR852009 PQN852009 QAJ852009 QKF852009 QUB852009 RDX852009 RNT852009 RXP852009 SHL852009 SRH852009 TBD852009 TKZ852009 TUV852009 UER852009 UON852009 UYJ852009 VIF852009 VSB852009 WBX852009 WLT852009 WVP852009 B917545 JD917545 SZ917545 ACV917545 AMR917545 AWN917545 BGJ917545 BQF917545 CAB917545 CJX917545 CTT917545 DDP917545 DNL917545 DXH917545 EHD917545 EQZ917545 FAV917545 FKR917545 FUN917545 GEJ917545 GOF917545 GYB917545 HHX917545 HRT917545 IBP917545 ILL917545 IVH917545 JFD917545 JOZ917545 JYV917545 KIR917545 KSN917545 LCJ917545 LMF917545 LWB917545 MFX917545 MPT917545 MZP917545 NJL917545 NTH917545 ODD917545 OMZ917545 OWV917545 PGR917545 PQN917545 QAJ917545 QKF917545 QUB917545 RDX917545 RNT917545 RXP917545 SHL917545 SRH917545 TBD917545 TKZ917545 TUV917545 UER917545 UON917545 UYJ917545 VIF917545 VSB917545 WBX917545 WLT917545 WVP917545 B983081 JD983081 SZ983081 ACV983081 AMR983081 AWN983081 BGJ983081 BQF983081 CAB983081 CJX983081 CTT983081 DDP983081 DNL983081 DXH983081 EHD983081 EQZ983081 FAV983081 FKR983081 FUN983081 GEJ983081 GOF983081 GYB983081 HHX983081 HRT983081 IBP983081 ILL983081 IVH983081 JFD983081 JOZ983081 JYV983081 KIR983081 KSN983081 LCJ983081 LMF983081 LWB983081 MFX983081 MPT983081 MZP983081 NJL983081 NTH983081 ODD983081 OMZ983081 OWV983081 PGR983081 PQN983081 QAJ983081 QKF983081 QUB983081 RDX983081 RNT983081 RXP983081 SHL983081 SRH983081 TBD983081 TKZ983081 TUV983081 UER983081 UON983081 UYJ983081 VIF983081 VSB983081 WBX983081 WLT983081 WVP983081 B77 B26 JD26 SZ26 ACV26 AMR26 AWN26 BGJ26 BQF26 CAB26 CJX26 CTT26 DDP26 DNL26 DXH26 EHD26 EQZ26 FAV26 FKR26 FUN26 GEJ26 GOF26 GYB26 HHX26 HRT26 IBP26 ILL26 IVH26 JFD26 JOZ26 JYV26 KIR26 KSN26 LCJ26 LMF26 LWB26 MFX26 MPT26 MZP26 NJL26 NTH26 ODD26 OMZ26 OWV26 PGR26 PQN26 QAJ26 QKF26 QUB26 RDX26 RNT26 RXP26 SHL26 SRH26 TBD26 TKZ26 TUV26 UER26 UON26 UYJ26 VIF26 VSB26 WBX26 WLT26 WVP26">
      <formula1>0</formula1>
      <formula2>10000</formula2>
    </dataValidation>
    <dataValidation type="textLength" errorStyle="information" allowBlank="1" showInputMessage="1" error="XLBVal:5=1.84088362413959E-02_x000d_&#10;" sqref="C65572 JE65572 TA65572 ACW65572 AMS65572 AWO65572 BGK65572 BQG65572 CAC65572 CJY65572 CTU65572 DDQ65572 DNM65572 DXI65572 EHE65572 ERA65572 FAW65572 FKS65572 FUO65572 GEK65572 GOG65572 GYC65572 HHY65572 HRU65572 IBQ65572 ILM65572 IVI65572 JFE65572 JPA65572 JYW65572 KIS65572 KSO65572 LCK65572 LMG65572 LWC65572 MFY65572 MPU65572 MZQ65572 NJM65572 NTI65572 ODE65572 ONA65572 OWW65572 PGS65572 PQO65572 QAK65572 QKG65572 QUC65572 RDY65572 RNU65572 RXQ65572 SHM65572 SRI65572 TBE65572 TLA65572 TUW65572 UES65572 UOO65572 UYK65572 VIG65572 VSC65572 WBY65572 WLU65572 WVQ65572 C131108 JE131108 TA131108 ACW131108 AMS131108 AWO131108 BGK131108 BQG131108 CAC131108 CJY131108 CTU131108 DDQ131108 DNM131108 DXI131108 EHE131108 ERA131108 FAW131108 FKS131108 FUO131108 GEK131108 GOG131108 GYC131108 HHY131108 HRU131108 IBQ131108 ILM131108 IVI131108 JFE131108 JPA131108 JYW131108 KIS131108 KSO131108 LCK131108 LMG131108 LWC131108 MFY131108 MPU131108 MZQ131108 NJM131108 NTI131108 ODE131108 ONA131108 OWW131108 PGS131108 PQO131108 QAK131108 QKG131108 QUC131108 RDY131108 RNU131108 RXQ131108 SHM131108 SRI131108 TBE131108 TLA131108 TUW131108 UES131108 UOO131108 UYK131108 VIG131108 VSC131108 WBY131108 WLU131108 WVQ131108 C196644 JE196644 TA196644 ACW196644 AMS196644 AWO196644 BGK196644 BQG196644 CAC196644 CJY196644 CTU196644 DDQ196644 DNM196644 DXI196644 EHE196644 ERA196644 FAW196644 FKS196644 FUO196644 GEK196644 GOG196644 GYC196644 HHY196644 HRU196644 IBQ196644 ILM196644 IVI196644 JFE196644 JPA196644 JYW196644 KIS196644 KSO196644 LCK196644 LMG196644 LWC196644 MFY196644 MPU196644 MZQ196644 NJM196644 NTI196644 ODE196644 ONA196644 OWW196644 PGS196644 PQO196644 QAK196644 QKG196644 QUC196644 RDY196644 RNU196644 RXQ196644 SHM196644 SRI196644 TBE196644 TLA196644 TUW196644 UES196644 UOO196644 UYK196644 VIG196644 VSC196644 WBY196644 WLU196644 WVQ196644 C262180 JE262180 TA262180 ACW262180 AMS262180 AWO262180 BGK262180 BQG262180 CAC262180 CJY262180 CTU262180 DDQ262180 DNM262180 DXI262180 EHE262180 ERA262180 FAW262180 FKS262180 FUO262180 GEK262180 GOG262180 GYC262180 HHY262180 HRU262180 IBQ262180 ILM262180 IVI262180 JFE262180 JPA262180 JYW262180 KIS262180 KSO262180 LCK262180 LMG262180 LWC262180 MFY262180 MPU262180 MZQ262180 NJM262180 NTI262180 ODE262180 ONA262180 OWW262180 PGS262180 PQO262180 QAK262180 QKG262180 QUC262180 RDY262180 RNU262180 RXQ262180 SHM262180 SRI262180 TBE262180 TLA262180 TUW262180 UES262180 UOO262180 UYK262180 VIG262180 VSC262180 WBY262180 WLU262180 WVQ262180 C327716 JE327716 TA327716 ACW327716 AMS327716 AWO327716 BGK327716 BQG327716 CAC327716 CJY327716 CTU327716 DDQ327716 DNM327716 DXI327716 EHE327716 ERA327716 FAW327716 FKS327716 FUO327716 GEK327716 GOG327716 GYC327716 HHY327716 HRU327716 IBQ327716 ILM327716 IVI327716 JFE327716 JPA327716 JYW327716 KIS327716 KSO327716 LCK327716 LMG327716 LWC327716 MFY327716 MPU327716 MZQ327716 NJM327716 NTI327716 ODE327716 ONA327716 OWW327716 PGS327716 PQO327716 QAK327716 QKG327716 QUC327716 RDY327716 RNU327716 RXQ327716 SHM327716 SRI327716 TBE327716 TLA327716 TUW327716 UES327716 UOO327716 UYK327716 VIG327716 VSC327716 WBY327716 WLU327716 WVQ327716 C393252 JE393252 TA393252 ACW393252 AMS393252 AWO393252 BGK393252 BQG393252 CAC393252 CJY393252 CTU393252 DDQ393252 DNM393252 DXI393252 EHE393252 ERA393252 FAW393252 FKS393252 FUO393252 GEK393252 GOG393252 GYC393252 HHY393252 HRU393252 IBQ393252 ILM393252 IVI393252 JFE393252 JPA393252 JYW393252 KIS393252 KSO393252 LCK393252 LMG393252 LWC393252 MFY393252 MPU393252 MZQ393252 NJM393252 NTI393252 ODE393252 ONA393252 OWW393252 PGS393252 PQO393252 QAK393252 QKG393252 QUC393252 RDY393252 RNU393252 RXQ393252 SHM393252 SRI393252 TBE393252 TLA393252 TUW393252 UES393252 UOO393252 UYK393252 VIG393252 VSC393252 WBY393252 WLU393252 WVQ393252 C458788 JE458788 TA458788 ACW458788 AMS458788 AWO458788 BGK458788 BQG458788 CAC458788 CJY458788 CTU458788 DDQ458788 DNM458788 DXI458788 EHE458788 ERA458788 FAW458788 FKS458788 FUO458788 GEK458788 GOG458788 GYC458788 HHY458788 HRU458788 IBQ458788 ILM458788 IVI458788 JFE458788 JPA458788 JYW458788 KIS458788 KSO458788 LCK458788 LMG458788 LWC458788 MFY458788 MPU458788 MZQ458788 NJM458788 NTI458788 ODE458788 ONA458788 OWW458788 PGS458788 PQO458788 QAK458788 QKG458788 QUC458788 RDY458788 RNU458788 RXQ458788 SHM458788 SRI458788 TBE458788 TLA458788 TUW458788 UES458788 UOO458788 UYK458788 VIG458788 VSC458788 WBY458788 WLU458788 WVQ458788 C524324 JE524324 TA524324 ACW524324 AMS524324 AWO524324 BGK524324 BQG524324 CAC524324 CJY524324 CTU524324 DDQ524324 DNM524324 DXI524324 EHE524324 ERA524324 FAW524324 FKS524324 FUO524324 GEK524324 GOG524324 GYC524324 HHY524324 HRU524324 IBQ524324 ILM524324 IVI524324 JFE524324 JPA524324 JYW524324 KIS524324 KSO524324 LCK524324 LMG524324 LWC524324 MFY524324 MPU524324 MZQ524324 NJM524324 NTI524324 ODE524324 ONA524324 OWW524324 PGS524324 PQO524324 QAK524324 QKG524324 QUC524324 RDY524324 RNU524324 RXQ524324 SHM524324 SRI524324 TBE524324 TLA524324 TUW524324 UES524324 UOO524324 UYK524324 VIG524324 VSC524324 WBY524324 WLU524324 WVQ524324 C589860 JE589860 TA589860 ACW589860 AMS589860 AWO589860 BGK589860 BQG589860 CAC589860 CJY589860 CTU589860 DDQ589860 DNM589860 DXI589860 EHE589860 ERA589860 FAW589860 FKS589860 FUO589860 GEK589860 GOG589860 GYC589860 HHY589860 HRU589860 IBQ589860 ILM589860 IVI589860 JFE589860 JPA589860 JYW589860 KIS589860 KSO589860 LCK589860 LMG589860 LWC589860 MFY589860 MPU589860 MZQ589860 NJM589860 NTI589860 ODE589860 ONA589860 OWW589860 PGS589860 PQO589860 QAK589860 QKG589860 QUC589860 RDY589860 RNU589860 RXQ589860 SHM589860 SRI589860 TBE589860 TLA589860 TUW589860 UES589860 UOO589860 UYK589860 VIG589860 VSC589860 WBY589860 WLU589860 WVQ589860 C655396 JE655396 TA655396 ACW655396 AMS655396 AWO655396 BGK655396 BQG655396 CAC655396 CJY655396 CTU655396 DDQ655396 DNM655396 DXI655396 EHE655396 ERA655396 FAW655396 FKS655396 FUO655396 GEK655396 GOG655396 GYC655396 HHY655396 HRU655396 IBQ655396 ILM655396 IVI655396 JFE655396 JPA655396 JYW655396 KIS655396 KSO655396 LCK655396 LMG655396 LWC655396 MFY655396 MPU655396 MZQ655396 NJM655396 NTI655396 ODE655396 ONA655396 OWW655396 PGS655396 PQO655396 QAK655396 QKG655396 QUC655396 RDY655396 RNU655396 RXQ655396 SHM655396 SRI655396 TBE655396 TLA655396 TUW655396 UES655396 UOO655396 UYK655396 VIG655396 VSC655396 WBY655396 WLU655396 WVQ655396 C720932 JE720932 TA720932 ACW720932 AMS720932 AWO720932 BGK720932 BQG720932 CAC720932 CJY720932 CTU720932 DDQ720932 DNM720932 DXI720932 EHE720932 ERA720932 FAW720932 FKS720932 FUO720932 GEK720932 GOG720932 GYC720932 HHY720932 HRU720932 IBQ720932 ILM720932 IVI720932 JFE720932 JPA720932 JYW720932 KIS720932 KSO720932 LCK720932 LMG720932 LWC720932 MFY720932 MPU720932 MZQ720932 NJM720932 NTI720932 ODE720932 ONA720932 OWW720932 PGS720932 PQO720932 QAK720932 QKG720932 QUC720932 RDY720932 RNU720932 RXQ720932 SHM720932 SRI720932 TBE720932 TLA720932 TUW720932 UES720932 UOO720932 UYK720932 VIG720932 VSC720932 WBY720932 WLU720932 WVQ720932 C786468 JE786468 TA786468 ACW786468 AMS786468 AWO786468 BGK786468 BQG786468 CAC786468 CJY786468 CTU786468 DDQ786468 DNM786468 DXI786468 EHE786468 ERA786468 FAW786468 FKS786468 FUO786468 GEK786468 GOG786468 GYC786468 HHY786468 HRU786468 IBQ786468 ILM786468 IVI786468 JFE786468 JPA786468 JYW786468 KIS786468 KSO786468 LCK786468 LMG786468 LWC786468 MFY786468 MPU786468 MZQ786468 NJM786468 NTI786468 ODE786468 ONA786468 OWW786468 PGS786468 PQO786468 QAK786468 QKG786468 QUC786468 RDY786468 RNU786468 RXQ786468 SHM786468 SRI786468 TBE786468 TLA786468 TUW786468 UES786468 UOO786468 UYK786468 VIG786468 VSC786468 WBY786468 WLU786468 WVQ786468 C852004 JE852004 TA852004 ACW852004 AMS852004 AWO852004 BGK852004 BQG852004 CAC852004 CJY852004 CTU852004 DDQ852004 DNM852004 DXI852004 EHE852004 ERA852004 FAW852004 FKS852004 FUO852004 GEK852004 GOG852004 GYC852004 HHY852004 HRU852004 IBQ852004 ILM852004 IVI852004 JFE852004 JPA852004 JYW852004 KIS852004 KSO852004 LCK852004 LMG852004 LWC852004 MFY852004 MPU852004 MZQ852004 NJM852004 NTI852004 ODE852004 ONA852004 OWW852004 PGS852004 PQO852004 QAK852004 QKG852004 QUC852004 RDY852004 RNU852004 RXQ852004 SHM852004 SRI852004 TBE852004 TLA852004 TUW852004 UES852004 UOO852004 UYK852004 VIG852004 VSC852004 WBY852004 WLU852004 WVQ852004 C917540 JE917540 TA917540 ACW917540 AMS917540 AWO917540 BGK917540 BQG917540 CAC917540 CJY917540 CTU917540 DDQ917540 DNM917540 DXI917540 EHE917540 ERA917540 FAW917540 FKS917540 FUO917540 GEK917540 GOG917540 GYC917540 HHY917540 HRU917540 IBQ917540 ILM917540 IVI917540 JFE917540 JPA917540 JYW917540 KIS917540 KSO917540 LCK917540 LMG917540 LWC917540 MFY917540 MPU917540 MZQ917540 NJM917540 NTI917540 ODE917540 ONA917540 OWW917540 PGS917540 PQO917540 QAK917540 QKG917540 QUC917540 RDY917540 RNU917540 RXQ917540 SHM917540 SRI917540 TBE917540 TLA917540 TUW917540 UES917540 UOO917540 UYK917540 VIG917540 VSC917540 WBY917540 WLU917540 WVQ917540 C983076 JE983076 TA983076 ACW983076 AMS983076 AWO983076 BGK983076 BQG983076 CAC983076 CJY983076 CTU983076 DDQ983076 DNM983076 DXI983076 EHE983076 ERA983076 FAW983076 FKS983076 FUO983076 GEK983076 GOG983076 GYC983076 HHY983076 HRU983076 IBQ983076 ILM983076 IVI983076 JFE983076 JPA983076 JYW983076 KIS983076 KSO983076 LCK983076 LMG983076 LWC983076 MFY983076 MPU983076 MZQ983076 NJM983076 NTI983076 ODE983076 ONA983076 OWW983076 PGS983076 PQO983076 QAK983076 QKG983076 QUC983076 RDY983076 RNU983076 RXQ983076 SHM983076 SRI983076 TBE983076 TLA983076 TUW983076 UES983076 UOO983076 UYK983076 VIG983076 VSC983076 WBY983076 WLU983076 WVQ983076">
      <formula1>0</formula1>
      <formula2>10000</formula2>
    </dataValidation>
    <dataValidation type="textLength" errorStyle="information" allowBlank="1" showInputMessage="1" error="XLBVal:5=575_x000d_&#10;" sqref="B65572 JD65572 SZ65572 ACV65572 AMR65572 AWN65572 BGJ65572 BQF65572 CAB65572 CJX65572 CTT65572 DDP65572 DNL65572 DXH65572 EHD65572 EQZ65572 FAV65572 FKR65572 FUN65572 GEJ65572 GOF65572 GYB65572 HHX65572 HRT65572 IBP65572 ILL65572 IVH65572 JFD65572 JOZ65572 JYV65572 KIR65572 KSN65572 LCJ65572 LMF65572 LWB65572 MFX65572 MPT65572 MZP65572 NJL65572 NTH65572 ODD65572 OMZ65572 OWV65572 PGR65572 PQN65572 QAJ65572 QKF65572 QUB65572 RDX65572 RNT65572 RXP65572 SHL65572 SRH65572 TBD65572 TKZ65572 TUV65572 UER65572 UON65572 UYJ65572 VIF65572 VSB65572 WBX65572 WLT65572 WVP65572 B131108 JD131108 SZ131108 ACV131108 AMR131108 AWN131108 BGJ131108 BQF131108 CAB131108 CJX131108 CTT131108 DDP131108 DNL131108 DXH131108 EHD131108 EQZ131108 FAV131108 FKR131108 FUN131108 GEJ131108 GOF131108 GYB131108 HHX131108 HRT131108 IBP131108 ILL131108 IVH131108 JFD131108 JOZ131108 JYV131108 KIR131108 KSN131108 LCJ131108 LMF131108 LWB131108 MFX131108 MPT131108 MZP131108 NJL131108 NTH131108 ODD131108 OMZ131108 OWV131108 PGR131108 PQN131108 QAJ131108 QKF131108 QUB131108 RDX131108 RNT131108 RXP131108 SHL131108 SRH131108 TBD131108 TKZ131108 TUV131108 UER131108 UON131108 UYJ131108 VIF131108 VSB131108 WBX131108 WLT131108 WVP131108 B196644 JD196644 SZ196644 ACV196644 AMR196644 AWN196644 BGJ196644 BQF196644 CAB196644 CJX196644 CTT196644 DDP196644 DNL196644 DXH196644 EHD196644 EQZ196644 FAV196644 FKR196644 FUN196644 GEJ196644 GOF196644 GYB196644 HHX196644 HRT196644 IBP196644 ILL196644 IVH196644 JFD196644 JOZ196644 JYV196644 KIR196644 KSN196644 LCJ196644 LMF196644 LWB196644 MFX196644 MPT196644 MZP196644 NJL196644 NTH196644 ODD196644 OMZ196644 OWV196644 PGR196644 PQN196644 QAJ196644 QKF196644 QUB196644 RDX196644 RNT196644 RXP196644 SHL196644 SRH196644 TBD196644 TKZ196644 TUV196644 UER196644 UON196644 UYJ196644 VIF196644 VSB196644 WBX196644 WLT196644 WVP196644 B262180 JD262180 SZ262180 ACV262180 AMR262180 AWN262180 BGJ262180 BQF262180 CAB262180 CJX262180 CTT262180 DDP262180 DNL262180 DXH262180 EHD262180 EQZ262180 FAV262180 FKR262180 FUN262180 GEJ262180 GOF262180 GYB262180 HHX262180 HRT262180 IBP262180 ILL262180 IVH262180 JFD262180 JOZ262180 JYV262180 KIR262180 KSN262180 LCJ262180 LMF262180 LWB262180 MFX262180 MPT262180 MZP262180 NJL262180 NTH262180 ODD262180 OMZ262180 OWV262180 PGR262180 PQN262180 QAJ262180 QKF262180 QUB262180 RDX262180 RNT262180 RXP262180 SHL262180 SRH262180 TBD262180 TKZ262180 TUV262180 UER262180 UON262180 UYJ262180 VIF262180 VSB262180 WBX262180 WLT262180 WVP262180 B327716 JD327716 SZ327716 ACV327716 AMR327716 AWN327716 BGJ327716 BQF327716 CAB327716 CJX327716 CTT327716 DDP327716 DNL327716 DXH327716 EHD327716 EQZ327716 FAV327716 FKR327716 FUN327716 GEJ327716 GOF327716 GYB327716 HHX327716 HRT327716 IBP327716 ILL327716 IVH327716 JFD327716 JOZ327716 JYV327716 KIR327716 KSN327716 LCJ327716 LMF327716 LWB327716 MFX327716 MPT327716 MZP327716 NJL327716 NTH327716 ODD327716 OMZ327716 OWV327716 PGR327716 PQN327716 QAJ327716 QKF327716 QUB327716 RDX327716 RNT327716 RXP327716 SHL327716 SRH327716 TBD327716 TKZ327716 TUV327716 UER327716 UON327716 UYJ327716 VIF327716 VSB327716 WBX327716 WLT327716 WVP327716 B393252 JD393252 SZ393252 ACV393252 AMR393252 AWN393252 BGJ393252 BQF393252 CAB393252 CJX393252 CTT393252 DDP393252 DNL393252 DXH393252 EHD393252 EQZ393252 FAV393252 FKR393252 FUN393252 GEJ393252 GOF393252 GYB393252 HHX393252 HRT393252 IBP393252 ILL393252 IVH393252 JFD393252 JOZ393252 JYV393252 KIR393252 KSN393252 LCJ393252 LMF393252 LWB393252 MFX393252 MPT393252 MZP393252 NJL393252 NTH393252 ODD393252 OMZ393252 OWV393252 PGR393252 PQN393252 QAJ393252 QKF393252 QUB393252 RDX393252 RNT393252 RXP393252 SHL393252 SRH393252 TBD393252 TKZ393252 TUV393252 UER393252 UON393252 UYJ393252 VIF393252 VSB393252 WBX393252 WLT393252 WVP393252 B458788 JD458788 SZ458788 ACV458788 AMR458788 AWN458788 BGJ458788 BQF458788 CAB458788 CJX458788 CTT458788 DDP458788 DNL458788 DXH458788 EHD458788 EQZ458788 FAV458788 FKR458788 FUN458788 GEJ458788 GOF458788 GYB458788 HHX458788 HRT458788 IBP458788 ILL458788 IVH458788 JFD458788 JOZ458788 JYV458788 KIR458788 KSN458788 LCJ458788 LMF458788 LWB458788 MFX458788 MPT458788 MZP458788 NJL458788 NTH458788 ODD458788 OMZ458788 OWV458788 PGR458788 PQN458788 QAJ458788 QKF458788 QUB458788 RDX458788 RNT458788 RXP458788 SHL458788 SRH458788 TBD458788 TKZ458788 TUV458788 UER458788 UON458788 UYJ458788 VIF458788 VSB458788 WBX458788 WLT458788 WVP458788 B524324 JD524324 SZ524324 ACV524324 AMR524324 AWN524324 BGJ524324 BQF524324 CAB524324 CJX524324 CTT524324 DDP524324 DNL524324 DXH524324 EHD524324 EQZ524324 FAV524324 FKR524324 FUN524324 GEJ524324 GOF524324 GYB524324 HHX524324 HRT524324 IBP524324 ILL524324 IVH524324 JFD524324 JOZ524324 JYV524324 KIR524324 KSN524324 LCJ524324 LMF524324 LWB524324 MFX524324 MPT524324 MZP524324 NJL524324 NTH524324 ODD524324 OMZ524324 OWV524324 PGR524324 PQN524324 QAJ524324 QKF524324 QUB524324 RDX524324 RNT524324 RXP524324 SHL524324 SRH524324 TBD524324 TKZ524324 TUV524324 UER524324 UON524324 UYJ524324 VIF524324 VSB524324 WBX524324 WLT524324 WVP524324 B589860 JD589860 SZ589860 ACV589860 AMR589860 AWN589860 BGJ589860 BQF589860 CAB589860 CJX589860 CTT589860 DDP589860 DNL589860 DXH589860 EHD589860 EQZ589860 FAV589860 FKR589860 FUN589860 GEJ589860 GOF589860 GYB589860 HHX589860 HRT589860 IBP589860 ILL589860 IVH589860 JFD589860 JOZ589860 JYV589860 KIR589860 KSN589860 LCJ589860 LMF589860 LWB589860 MFX589860 MPT589860 MZP589860 NJL589860 NTH589860 ODD589860 OMZ589860 OWV589860 PGR589860 PQN589860 QAJ589860 QKF589860 QUB589860 RDX589860 RNT589860 RXP589860 SHL589860 SRH589860 TBD589860 TKZ589860 TUV589860 UER589860 UON589860 UYJ589860 VIF589860 VSB589860 WBX589860 WLT589860 WVP589860 B655396 JD655396 SZ655396 ACV655396 AMR655396 AWN655396 BGJ655396 BQF655396 CAB655396 CJX655396 CTT655396 DDP655396 DNL655396 DXH655396 EHD655396 EQZ655396 FAV655396 FKR655396 FUN655396 GEJ655396 GOF655396 GYB655396 HHX655396 HRT655396 IBP655396 ILL655396 IVH655396 JFD655396 JOZ655396 JYV655396 KIR655396 KSN655396 LCJ655396 LMF655396 LWB655396 MFX655396 MPT655396 MZP655396 NJL655396 NTH655396 ODD655396 OMZ655396 OWV655396 PGR655396 PQN655396 QAJ655396 QKF655396 QUB655396 RDX655396 RNT655396 RXP655396 SHL655396 SRH655396 TBD655396 TKZ655396 TUV655396 UER655396 UON655396 UYJ655396 VIF655396 VSB655396 WBX655396 WLT655396 WVP655396 B720932 JD720932 SZ720932 ACV720932 AMR720932 AWN720932 BGJ720932 BQF720932 CAB720932 CJX720932 CTT720932 DDP720932 DNL720932 DXH720932 EHD720932 EQZ720932 FAV720932 FKR720932 FUN720932 GEJ720932 GOF720932 GYB720932 HHX720932 HRT720932 IBP720932 ILL720932 IVH720932 JFD720932 JOZ720932 JYV720932 KIR720932 KSN720932 LCJ720932 LMF720932 LWB720932 MFX720932 MPT720932 MZP720932 NJL720932 NTH720932 ODD720932 OMZ720932 OWV720932 PGR720932 PQN720932 QAJ720932 QKF720932 QUB720932 RDX720932 RNT720932 RXP720932 SHL720932 SRH720932 TBD720932 TKZ720932 TUV720932 UER720932 UON720932 UYJ720932 VIF720932 VSB720932 WBX720932 WLT720932 WVP720932 B786468 JD786468 SZ786468 ACV786468 AMR786468 AWN786468 BGJ786468 BQF786468 CAB786468 CJX786468 CTT786468 DDP786468 DNL786468 DXH786468 EHD786468 EQZ786468 FAV786468 FKR786468 FUN786468 GEJ786468 GOF786468 GYB786468 HHX786468 HRT786468 IBP786468 ILL786468 IVH786468 JFD786468 JOZ786468 JYV786468 KIR786468 KSN786468 LCJ786468 LMF786468 LWB786468 MFX786468 MPT786468 MZP786468 NJL786468 NTH786468 ODD786468 OMZ786468 OWV786468 PGR786468 PQN786468 QAJ786468 QKF786468 QUB786468 RDX786468 RNT786468 RXP786468 SHL786468 SRH786468 TBD786468 TKZ786468 TUV786468 UER786468 UON786468 UYJ786468 VIF786468 VSB786468 WBX786468 WLT786468 WVP786468 B852004 JD852004 SZ852004 ACV852004 AMR852004 AWN852004 BGJ852004 BQF852004 CAB852004 CJX852004 CTT852004 DDP852004 DNL852004 DXH852004 EHD852004 EQZ852004 FAV852004 FKR852004 FUN852004 GEJ852004 GOF852004 GYB852004 HHX852004 HRT852004 IBP852004 ILL852004 IVH852004 JFD852004 JOZ852004 JYV852004 KIR852004 KSN852004 LCJ852004 LMF852004 LWB852004 MFX852004 MPT852004 MZP852004 NJL852004 NTH852004 ODD852004 OMZ852004 OWV852004 PGR852004 PQN852004 QAJ852004 QKF852004 QUB852004 RDX852004 RNT852004 RXP852004 SHL852004 SRH852004 TBD852004 TKZ852004 TUV852004 UER852004 UON852004 UYJ852004 VIF852004 VSB852004 WBX852004 WLT852004 WVP852004 B917540 JD917540 SZ917540 ACV917540 AMR917540 AWN917540 BGJ917540 BQF917540 CAB917540 CJX917540 CTT917540 DDP917540 DNL917540 DXH917540 EHD917540 EQZ917540 FAV917540 FKR917540 FUN917540 GEJ917540 GOF917540 GYB917540 HHX917540 HRT917540 IBP917540 ILL917540 IVH917540 JFD917540 JOZ917540 JYV917540 KIR917540 KSN917540 LCJ917540 LMF917540 LWB917540 MFX917540 MPT917540 MZP917540 NJL917540 NTH917540 ODD917540 OMZ917540 OWV917540 PGR917540 PQN917540 QAJ917540 QKF917540 QUB917540 RDX917540 RNT917540 RXP917540 SHL917540 SRH917540 TBD917540 TKZ917540 TUV917540 UER917540 UON917540 UYJ917540 VIF917540 VSB917540 WBX917540 WLT917540 WVP917540 B983076 JD983076 SZ983076 ACV983076 AMR983076 AWN983076 BGJ983076 BQF983076 CAB983076 CJX983076 CTT983076 DDP983076 DNL983076 DXH983076 EHD983076 EQZ983076 FAV983076 FKR983076 FUN983076 GEJ983076 GOF983076 GYB983076 HHX983076 HRT983076 IBP983076 ILL983076 IVH983076 JFD983076 JOZ983076 JYV983076 KIR983076 KSN983076 LCJ983076 LMF983076 LWB983076 MFX983076 MPT983076 MZP983076 NJL983076 NTH983076 ODD983076 OMZ983076 OWV983076 PGR983076 PQN983076 QAJ983076 QKF983076 QUB983076 RDX983076 RNT983076 RXP983076 SHL983076 SRH983076 TBD983076 TKZ983076 TUV983076 UER983076 UON983076 UYJ983076 VIF983076 VSB983076 WBX983076 WLT983076 WVP983076">
      <formula1>0</formula1>
      <formula2>10000</formula2>
    </dataValidation>
    <dataValidation type="textLength" errorStyle="information" allowBlank="1" showInputMessage="1" error="XLBVal:5=1.42859843948442E-02_x000d_&#10;" sqref="C65571 JE65571 TA65571 ACW65571 AMS65571 AWO65571 BGK65571 BQG65571 CAC65571 CJY65571 CTU65571 DDQ65571 DNM65571 DXI65571 EHE65571 ERA65571 FAW65571 FKS65571 FUO65571 GEK65571 GOG65571 GYC65571 HHY65571 HRU65571 IBQ65571 ILM65571 IVI65571 JFE65571 JPA65571 JYW65571 KIS65571 KSO65571 LCK65571 LMG65571 LWC65571 MFY65571 MPU65571 MZQ65571 NJM65571 NTI65571 ODE65571 ONA65571 OWW65571 PGS65571 PQO65571 QAK65571 QKG65571 QUC65571 RDY65571 RNU65571 RXQ65571 SHM65571 SRI65571 TBE65571 TLA65571 TUW65571 UES65571 UOO65571 UYK65571 VIG65571 VSC65571 WBY65571 WLU65571 WVQ65571 C131107 JE131107 TA131107 ACW131107 AMS131107 AWO131107 BGK131107 BQG131107 CAC131107 CJY131107 CTU131107 DDQ131107 DNM131107 DXI131107 EHE131107 ERA131107 FAW131107 FKS131107 FUO131107 GEK131107 GOG131107 GYC131107 HHY131107 HRU131107 IBQ131107 ILM131107 IVI131107 JFE131107 JPA131107 JYW131107 KIS131107 KSO131107 LCK131107 LMG131107 LWC131107 MFY131107 MPU131107 MZQ131107 NJM131107 NTI131107 ODE131107 ONA131107 OWW131107 PGS131107 PQO131107 QAK131107 QKG131107 QUC131107 RDY131107 RNU131107 RXQ131107 SHM131107 SRI131107 TBE131107 TLA131107 TUW131107 UES131107 UOO131107 UYK131107 VIG131107 VSC131107 WBY131107 WLU131107 WVQ131107 C196643 JE196643 TA196643 ACW196643 AMS196643 AWO196643 BGK196643 BQG196643 CAC196643 CJY196643 CTU196643 DDQ196643 DNM196643 DXI196643 EHE196643 ERA196643 FAW196643 FKS196643 FUO196643 GEK196643 GOG196643 GYC196643 HHY196643 HRU196643 IBQ196643 ILM196643 IVI196643 JFE196643 JPA196643 JYW196643 KIS196643 KSO196643 LCK196643 LMG196643 LWC196643 MFY196643 MPU196643 MZQ196643 NJM196643 NTI196643 ODE196643 ONA196643 OWW196643 PGS196643 PQO196643 QAK196643 QKG196643 QUC196643 RDY196643 RNU196643 RXQ196643 SHM196643 SRI196643 TBE196643 TLA196643 TUW196643 UES196643 UOO196643 UYK196643 VIG196643 VSC196643 WBY196643 WLU196643 WVQ196643 C262179 JE262179 TA262179 ACW262179 AMS262179 AWO262179 BGK262179 BQG262179 CAC262179 CJY262179 CTU262179 DDQ262179 DNM262179 DXI262179 EHE262179 ERA262179 FAW262179 FKS262179 FUO262179 GEK262179 GOG262179 GYC262179 HHY262179 HRU262179 IBQ262179 ILM262179 IVI262179 JFE262179 JPA262179 JYW262179 KIS262179 KSO262179 LCK262179 LMG262179 LWC262179 MFY262179 MPU262179 MZQ262179 NJM262179 NTI262179 ODE262179 ONA262179 OWW262179 PGS262179 PQO262179 QAK262179 QKG262179 QUC262179 RDY262179 RNU262179 RXQ262179 SHM262179 SRI262179 TBE262179 TLA262179 TUW262179 UES262179 UOO262179 UYK262179 VIG262179 VSC262179 WBY262179 WLU262179 WVQ262179 C327715 JE327715 TA327715 ACW327715 AMS327715 AWO327715 BGK327715 BQG327715 CAC327715 CJY327715 CTU327715 DDQ327715 DNM327715 DXI327715 EHE327715 ERA327715 FAW327715 FKS327715 FUO327715 GEK327715 GOG327715 GYC327715 HHY327715 HRU327715 IBQ327715 ILM327715 IVI327715 JFE327715 JPA327715 JYW327715 KIS327715 KSO327715 LCK327715 LMG327715 LWC327715 MFY327715 MPU327715 MZQ327715 NJM327715 NTI327715 ODE327715 ONA327715 OWW327715 PGS327715 PQO327715 QAK327715 QKG327715 QUC327715 RDY327715 RNU327715 RXQ327715 SHM327715 SRI327715 TBE327715 TLA327715 TUW327715 UES327715 UOO327715 UYK327715 VIG327715 VSC327715 WBY327715 WLU327715 WVQ327715 C393251 JE393251 TA393251 ACW393251 AMS393251 AWO393251 BGK393251 BQG393251 CAC393251 CJY393251 CTU393251 DDQ393251 DNM393251 DXI393251 EHE393251 ERA393251 FAW393251 FKS393251 FUO393251 GEK393251 GOG393251 GYC393251 HHY393251 HRU393251 IBQ393251 ILM393251 IVI393251 JFE393251 JPA393251 JYW393251 KIS393251 KSO393251 LCK393251 LMG393251 LWC393251 MFY393251 MPU393251 MZQ393251 NJM393251 NTI393251 ODE393251 ONA393251 OWW393251 PGS393251 PQO393251 QAK393251 QKG393251 QUC393251 RDY393251 RNU393251 RXQ393251 SHM393251 SRI393251 TBE393251 TLA393251 TUW393251 UES393251 UOO393251 UYK393251 VIG393251 VSC393251 WBY393251 WLU393251 WVQ393251 C458787 JE458787 TA458787 ACW458787 AMS458787 AWO458787 BGK458787 BQG458787 CAC458787 CJY458787 CTU458787 DDQ458787 DNM458787 DXI458787 EHE458787 ERA458787 FAW458787 FKS458787 FUO458787 GEK458787 GOG458787 GYC458787 HHY458787 HRU458787 IBQ458787 ILM458787 IVI458787 JFE458787 JPA458787 JYW458787 KIS458787 KSO458787 LCK458787 LMG458787 LWC458787 MFY458787 MPU458787 MZQ458787 NJM458787 NTI458787 ODE458787 ONA458787 OWW458787 PGS458787 PQO458787 QAK458787 QKG458787 QUC458787 RDY458787 RNU458787 RXQ458787 SHM458787 SRI458787 TBE458787 TLA458787 TUW458787 UES458787 UOO458787 UYK458787 VIG458787 VSC458787 WBY458787 WLU458787 WVQ458787 C524323 JE524323 TA524323 ACW524323 AMS524323 AWO524323 BGK524323 BQG524323 CAC524323 CJY524323 CTU524323 DDQ524323 DNM524323 DXI524323 EHE524323 ERA524323 FAW524323 FKS524323 FUO524323 GEK524323 GOG524323 GYC524323 HHY524323 HRU524323 IBQ524323 ILM524323 IVI524323 JFE524323 JPA524323 JYW524323 KIS524323 KSO524323 LCK524323 LMG524323 LWC524323 MFY524323 MPU524323 MZQ524323 NJM524323 NTI524323 ODE524323 ONA524323 OWW524323 PGS524323 PQO524323 QAK524323 QKG524323 QUC524323 RDY524323 RNU524323 RXQ524323 SHM524323 SRI524323 TBE524323 TLA524323 TUW524323 UES524323 UOO524323 UYK524323 VIG524323 VSC524323 WBY524323 WLU524323 WVQ524323 C589859 JE589859 TA589859 ACW589859 AMS589859 AWO589859 BGK589859 BQG589859 CAC589859 CJY589859 CTU589859 DDQ589859 DNM589859 DXI589859 EHE589859 ERA589859 FAW589859 FKS589859 FUO589859 GEK589859 GOG589859 GYC589859 HHY589859 HRU589859 IBQ589859 ILM589859 IVI589859 JFE589859 JPA589859 JYW589859 KIS589859 KSO589859 LCK589859 LMG589859 LWC589859 MFY589859 MPU589859 MZQ589859 NJM589859 NTI589859 ODE589859 ONA589859 OWW589859 PGS589859 PQO589859 QAK589859 QKG589859 QUC589859 RDY589859 RNU589859 RXQ589859 SHM589859 SRI589859 TBE589859 TLA589859 TUW589859 UES589859 UOO589859 UYK589859 VIG589859 VSC589859 WBY589859 WLU589859 WVQ589859 C655395 JE655395 TA655395 ACW655395 AMS655395 AWO655395 BGK655395 BQG655395 CAC655395 CJY655395 CTU655395 DDQ655395 DNM655395 DXI655395 EHE655395 ERA655395 FAW655395 FKS655395 FUO655395 GEK655395 GOG655395 GYC655395 HHY655395 HRU655395 IBQ655395 ILM655395 IVI655395 JFE655395 JPA655395 JYW655395 KIS655395 KSO655395 LCK655395 LMG655395 LWC655395 MFY655395 MPU655395 MZQ655395 NJM655395 NTI655395 ODE655395 ONA655395 OWW655395 PGS655395 PQO655395 QAK655395 QKG655395 QUC655395 RDY655395 RNU655395 RXQ655395 SHM655395 SRI655395 TBE655395 TLA655395 TUW655395 UES655395 UOO655395 UYK655395 VIG655395 VSC655395 WBY655395 WLU655395 WVQ655395 C720931 JE720931 TA720931 ACW720931 AMS720931 AWO720931 BGK720931 BQG720931 CAC720931 CJY720931 CTU720931 DDQ720931 DNM720931 DXI720931 EHE720931 ERA720931 FAW720931 FKS720931 FUO720931 GEK720931 GOG720931 GYC720931 HHY720931 HRU720931 IBQ720931 ILM720931 IVI720931 JFE720931 JPA720931 JYW720931 KIS720931 KSO720931 LCK720931 LMG720931 LWC720931 MFY720931 MPU720931 MZQ720931 NJM720931 NTI720931 ODE720931 ONA720931 OWW720931 PGS720931 PQO720931 QAK720931 QKG720931 QUC720931 RDY720931 RNU720931 RXQ720931 SHM720931 SRI720931 TBE720931 TLA720931 TUW720931 UES720931 UOO720931 UYK720931 VIG720931 VSC720931 WBY720931 WLU720931 WVQ720931 C786467 JE786467 TA786467 ACW786467 AMS786467 AWO786467 BGK786467 BQG786467 CAC786467 CJY786467 CTU786467 DDQ786467 DNM786467 DXI786467 EHE786467 ERA786467 FAW786467 FKS786467 FUO786467 GEK786467 GOG786467 GYC786467 HHY786467 HRU786467 IBQ786467 ILM786467 IVI786467 JFE786467 JPA786467 JYW786467 KIS786467 KSO786467 LCK786467 LMG786467 LWC786467 MFY786467 MPU786467 MZQ786467 NJM786467 NTI786467 ODE786467 ONA786467 OWW786467 PGS786467 PQO786467 QAK786467 QKG786467 QUC786467 RDY786467 RNU786467 RXQ786467 SHM786467 SRI786467 TBE786467 TLA786467 TUW786467 UES786467 UOO786467 UYK786467 VIG786467 VSC786467 WBY786467 WLU786467 WVQ786467 C852003 JE852003 TA852003 ACW852003 AMS852003 AWO852003 BGK852003 BQG852003 CAC852003 CJY852003 CTU852003 DDQ852003 DNM852003 DXI852003 EHE852003 ERA852003 FAW852003 FKS852003 FUO852003 GEK852003 GOG852003 GYC852003 HHY852003 HRU852003 IBQ852003 ILM852003 IVI852003 JFE852003 JPA852003 JYW852003 KIS852003 KSO852003 LCK852003 LMG852003 LWC852003 MFY852003 MPU852003 MZQ852003 NJM852003 NTI852003 ODE852003 ONA852003 OWW852003 PGS852003 PQO852003 QAK852003 QKG852003 QUC852003 RDY852003 RNU852003 RXQ852003 SHM852003 SRI852003 TBE852003 TLA852003 TUW852003 UES852003 UOO852003 UYK852003 VIG852003 VSC852003 WBY852003 WLU852003 WVQ852003 C917539 JE917539 TA917539 ACW917539 AMS917539 AWO917539 BGK917539 BQG917539 CAC917539 CJY917539 CTU917539 DDQ917539 DNM917539 DXI917539 EHE917539 ERA917539 FAW917539 FKS917539 FUO917539 GEK917539 GOG917539 GYC917539 HHY917539 HRU917539 IBQ917539 ILM917539 IVI917539 JFE917539 JPA917539 JYW917539 KIS917539 KSO917539 LCK917539 LMG917539 LWC917539 MFY917539 MPU917539 MZQ917539 NJM917539 NTI917539 ODE917539 ONA917539 OWW917539 PGS917539 PQO917539 QAK917539 QKG917539 QUC917539 RDY917539 RNU917539 RXQ917539 SHM917539 SRI917539 TBE917539 TLA917539 TUW917539 UES917539 UOO917539 UYK917539 VIG917539 VSC917539 WBY917539 WLU917539 WVQ917539 C983075 JE983075 TA983075 ACW983075 AMS983075 AWO983075 BGK983075 BQG983075 CAC983075 CJY983075 CTU983075 DDQ983075 DNM983075 DXI983075 EHE983075 ERA983075 FAW983075 FKS983075 FUO983075 GEK983075 GOG983075 GYC983075 HHY983075 HRU983075 IBQ983075 ILM983075 IVI983075 JFE983075 JPA983075 JYW983075 KIS983075 KSO983075 LCK983075 LMG983075 LWC983075 MFY983075 MPU983075 MZQ983075 NJM983075 NTI983075 ODE983075 ONA983075 OWW983075 PGS983075 PQO983075 QAK983075 QKG983075 QUC983075 RDY983075 RNU983075 RXQ983075 SHM983075 SRI983075 TBE983075 TLA983075 TUW983075 UES983075 UOO983075 UYK983075 VIG983075 VSC983075 WBY983075 WLU983075 WVQ983075">
      <formula1>0</formula1>
      <formula2>10000</formula2>
    </dataValidation>
    <dataValidation type="textLength" errorStyle="information" allowBlank="1" showInputMessage="1" error="XLBVal:5=9331.25_x000d_&#10;" sqref="B65571 JD65571 SZ65571 ACV65571 AMR65571 AWN65571 BGJ65571 BQF65571 CAB65571 CJX65571 CTT65571 DDP65571 DNL65571 DXH65571 EHD65571 EQZ65571 FAV65571 FKR65571 FUN65571 GEJ65571 GOF65571 GYB65571 HHX65571 HRT65571 IBP65571 ILL65571 IVH65571 JFD65571 JOZ65571 JYV65571 KIR65571 KSN65571 LCJ65571 LMF65571 LWB65571 MFX65571 MPT65571 MZP65571 NJL65571 NTH65571 ODD65571 OMZ65571 OWV65571 PGR65571 PQN65571 QAJ65571 QKF65571 QUB65571 RDX65571 RNT65571 RXP65571 SHL65571 SRH65571 TBD65571 TKZ65571 TUV65571 UER65571 UON65571 UYJ65571 VIF65571 VSB65571 WBX65571 WLT65571 WVP65571 B131107 JD131107 SZ131107 ACV131107 AMR131107 AWN131107 BGJ131107 BQF131107 CAB131107 CJX131107 CTT131107 DDP131107 DNL131107 DXH131107 EHD131107 EQZ131107 FAV131107 FKR131107 FUN131107 GEJ131107 GOF131107 GYB131107 HHX131107 HRT131107 IBP131107 ILL131107 IVH131107 JFD131107 JOZ131107 JYV131107 KIR131107 KSN131107 LCJ131107 LMF131107 LWB131107 MFX131107 MPT131107 MZP131107 NJL131107 NTH131107 ODD131107 OMZ131107 OWV131107 PGR131107 PQN131107 QAJ131107 QKF131107 QUB131107 RDX131107 RNT131107 RXP131107 SHL131107 SRH131107 TBD131107 TKZ131107 TUV131107 UER131107 UON131107 UYJ131107 VIF131107 VSB131107 WBX131107 WLT131107 WVP131107 B196643 JD196643 SZ196643 ACV196643 AMR196643 AWN196643 BGJ196643 BQF196643 CAB196643 CJX196643 CTT196643 DDP196643 DNL196643 DXH196643 EHD196643 EQZ196643 FAV196643 FKR196643 FUN196643 GEJ196643 GOF196643 GYB196643 HHX196643 HRT196643 IBP196643 ILL196643 IVH196643 JFD196643 JOZ196643 JYV196643 KIR196643 KSN196643 LCJ196643 LMF196643 LWB196643 MFX196643 MPT196643 MZP196643 NJL196643 NTH196643 ODD196643 OMZ196643 OWV196643 PGR196643 PQN196643 QAJ196643 QKF196643 QUB196643 RDX196643 RNT196643 RXP196643 SHL196643 SRH196643 TBD196643 TKZ196643 TUV196643 UER196643 UON196643 UYJ196643 VIF196643 VSB196643 WBX196643 WLT196643 WVP196643 B262179 JD262179 SZ262179 ACV262179 AMR262179 AWN262179 BGJ262179 BQF262179 CAB262179 CJX262179 CTT262179 DDP262179 DNL262179 DXH262179 EHD262179 EQZ262179 FAV262179 FKR262179 FUN262179 GEJ262179 GOF262179 GYB262179 HHX262179 HRT262179 IBP262179 ILL262179 IVH262179 JFD262179 JOZ262179 JYV262179 KIR262179 KSN262179 LCJ262179 LMF262179 LWB262179 MFX262179 MPT262179 MZP262179 NJL262179 NTH262179 ODD262179 OMZ262179 OWV262179 PGR262179 PQN262179 QAJ262179 QKF262179 QUB262179 RDX262179 RNT262179 RXP262179 SHL262179 SRH262179 TBD262179 TKZ262179 TUV262179 UER262179 UON262179 UYJ262179 VIF262179 VSB262179 WBX262179 WLT262179 WVP262179 B327715 JD327715 SZ327715 ACV327715 AMR327715 AWN327715 BGJ327715 BQF327715 CAB327715 CJX327715 CTT327715 DDP327715 DNL327715 DXH327715 EHD327715 EQZ327715 FAV327715 FKR327715 FUN327715 GEJ327715 GOF327715 GYB327715 HHX327715 HRT327715 IBP327715 ILL327715 IVH327715 JFD327715 JOZ327715 JYV327715 KIR327715 KSN327715 LCJ327715 LMF327715 LWB327715 MFX327715 MPT327715 MZP327715 NJL327715 NTH327715 ODD327715 OMZ327715 OWV327715 PGR327715 PQN327715 QAJ327715 QKF327715 QUB327715 RDX327715 RNT327715 RXP327715 SHL327715 SRH327715 TBD327715 TKZ327715 TUV327715 UER327715 UON327715 UYJ327715 VIF327715 VSB327715 WBX327715 WLT327715 WVP327715 B393251 JD393251 SZ393251 ACV393251 AMR393251 AWN393251 BGJ393251 BQF393251 CAB393251 CJX393251 CTT393251 DDP393251 DNL393251 DXH393251 EHD393251 EQZ393251 FAV393251 FKR393251 FUN393251 GEJ393251 GOF393251 GYB393251 HHX393251 HRT393251 IBP393251 ILL393251 IVH393251 JFD393251 JOZ393251 JYV393251 KIR393251 KSN393251 LCJ393251 LMF393251 LWB393251 MFX393251 MPT393251 MZP393251 NJL393251 NTH393251 ODD393251 OMZ393251 OWV393251 PGR393251 PQN393251 QAJ393251 QKF393251 QUB393251 RDX393251 RNT393251 RXP393251 SHL393251 SRH393251 TBD393251 TKZ393251 TUV393251 UER393251 UON393251 UYJ393251 VIF393251 VSB393251 WBX393251 WLT393251 WVP393251 B458787 JD458787 SZ458787 ACV458787 AMR458787 AWN458787 BGJ458787 BQF458787 CAB458787 CJX458787 CTT458787 DDP458787 DNL458787 DXH458787 EHD458787 EQZ458787 FAV458787 FKR458787 FUN458787 GEJ458787 GOF458787 GYB458787 HHX458787 HRT458787 IBP458787 ILL458787 IVH458787 JFD458787 JOZ458787 JYV458787 KIR458787 KSN458787 LCJ458787 LMF458787 LWB458787 MFX458787 MPT458787 MZP458787 NJL458787 NTH458787 ODD458787 OMZ458787 OWV458787 PGR458787 PQN458787 QAJ458787 QKF458787 QUB458787 RDX458787 RNT458787 RXP458787 SHL458787 SRH458787 TBD458787 TKZ458787 TUV458787 UER458787 UON458787 UYJ458787 VIF458787 VSB458787 WBX458787 WLT458787 WVP458787 B524323 JD524323 SZ524323 ACV524323 AMR524323 AWN524323 BGJ524323 BQF524323 CAB524323 CJX524323 CTT524323 DDP524323 DNL524323 DXH524323 EHD524323 EQZ524323 FAV524323 FKR524323 FUN524323 GEJ524323 GOF524323 GYB524323 HHX524323 HRT524323 IBP524323 ILL524323 IVH524323 JFD524323 JOZ524323 JYV524323 KIR524323 KSN524323 LCJ524323 LMF524323 LWB524323 MFX524323 MPT524323 MZP524323 NJL524323 NTH524323 ODD524323 OMZ524323 OWV524323 PGR524323 PQN524323 QAJ524323 QKF524323 QUB524323 RDX524323 RNT524323 RXP524323 SHL524323 SRH524323 TBD524323 TKZ524323 TUV524323 UER524323 UON524323 UYJ524323 VIF524323 VSB524323 WBX524323 WLT524323 WVP524323 B589859 JD589859 SZ589859 ACV589859 AMR589859 AWN589859 BGJ589859 BQF589859 CAB589859 CJX589859 CTT589859 DDP589859 DNL589859 DXH589859 EHD589859 EQZ589859 FAV589859 FKR589859 FUN589859 GEJ589859 GOF589859 GYB589859 HHX589859 HRT589859 IBP589859 ILL589859 IVH589859 JFD589859 JOZ589859 JYV589859 KIR589859 KSN589859 LCJ589859 LMF589859 LWB589859 MFX589859 MPT589859 MZP589859 NJL589859 NTH589859 ODD589859 OMZ589859 OWV589859 PGR589859 PQN589859 QAJ589859 QKF589859 QUB589859 RDX589859 RNT589859 RXP589859 SHL589859 SRH589859 TBD589859 TKZ589859 TUV589859 UER589859 UON589859 UYJ589859 VIF589859 VSB589859 WBX589859 WLT589859 WVP589859 B655395 JD655395 SZ655395 ACV655395 AMR655395 AWN655395 BGJ655395 BQF655395 CAB655395 CJX655395 CTT655395 DDP655395 DNL655395 DXH655395 EHD655395 EQZ655395 FAV655395 FKR655395 FUN655395 GEJ655395 GOF655395 GYB655395 HHX655395 HRT655395 IBP655395 ILL655395 IVH655395 JFD655395 JOZ655395 JYV655395 KIR655395 KSN655395 LCJ655395 LMF655395 LWB655395 MFX655395 MPT655395 MZP655395 NJL655395 NTH655395 ODD655395 OMZ655395 OWV655395 PGR655395 PQN655395 QAJ655395 QKF655395 QUB655395 RDX655395 RNT655395 RXP655395 SHL655395 SRH655395 TBD655395 TKZ655395 TUV655395 UER655395 UON655395 UYJ655395 VIF655395 VSB655395 WBX655395 WLT655395 WVP655395 B720931 JD720931 SZ720931 ACV720931 AMR720931 AWN720931 BGJ720931 BQF720931 CAB720931 CJX720931 CTT720931 DDP720931 DNL720931 DXH720931 EHD720931 EQZ720931 FAV720931 FKR720931 FUN720931 GEJ720931 GOF720931 GYB720931 HHX720931 HRT720931 IBP720931 ILL720931 IVH720931 JFD720931 JOZ720931 JYV720931 KIR720931 KSN720931 LCJ720931 LMF720931 LWB720931 MFX720931 MPT720931 MZP720931 NJL720931 NTH720931 ODD720931 OMZ720931 OWV720931 PGR720931 PQN720931 QAJ720931 QKF720931 QUB720931 RDX720931 RNT720931 RXP720931 SHL720931 SRH720931 TBD720931 TKZ720931 TUV720931 UER720931 UON720931 UYJ720931 VIF720931 VSB720931 WBX720931 WLT720931 WVP720931 B786467 JD786467 SZ786467 ACV786467 AMR786467 AWN786467 BGJ786467 BQF786467 CAB786467 CJX786467 CTT786467 DDP786467 DNL786467 DXH786467 EHD786467 EQZ786467 FAV786467 FKR786467 FUN786467 GEJ786467 GOF786467 GYB786467 HHX786467 HRT786467 IBP786467 ILL786467 IVH786467 JFD786467 JOZ786467 JYV786467 KIR786467 KSN786467 LCJ786467 LMF786467 LWB786467 MFX786467 MPT786467 MZP786467 NJL786467 NTH786467 ODD786467 OMZ786467 OWV786467 PGR786467 PQN786467 QAJ786467 QKF786467 QUB786467 RDX786467 RNT786467 RXP786467 SHL786467 SRH786467 TBD786467 TKZ786467 TUV786467 UER786467 UON786467 UYJ786467 VIF786467 VSB786467 WBX786467 WLT786467 WVP786467 B852003 JD852003 SZ852003 ACV852003 AMR852003 AWN852003 BGJ852003 BQF852003 CAB852003 CJX852003 CTT852003 DDP852003 DNL852003 DXH852003 EHD852003 EQZ852003 FAV852003 FKR852003 FUN852003 GEJ852003 GOF852003 GYB852003 HHX852003 HRT852003 IBP852003 ILL852003 IVH852003 JFD852003 JOZ852003 JYV852003 KIR852003 KSN852003 LCJ852003 LMF852003 LWB852003 MFX852003 MPT852003 MZP852003 NJL852003 NTH852003 ODD852003 OMZ852003 OWV852003 PGR852003 PQN852003 QAJ852003 QKF852003 QUB852003 RDX852003 RNT852003 RXP852003 SHL852003 SRH852003 TBD852003 TKZ852003 TUV852003 UER852003 UON852003 UYJ852003 VIF852003 VSB852003 WBX852003 WLT852003 WVP852003 B917539 JD917539 SZ917539 ACV917539 AMR917539 AWN917539 BGJ917539 BQF917539 CAB917539 CJX917539 CTT917539 DDP917539 DNL917539 DXH917539 EHD917539 EQZ917539 FAV917539 FKR917539 FUN917539 GEJ917539 GOF917539 GYB917539 HHX917539 HRT917539 IBP917539 ILL917539 IVH917539 JFD917539 JOZ917539 JYV917539 KIR917539 KSN917539 LCJ917539 LMF917539 LWB917539 MFX917539 MPT917539 MZP917539 NJL917539 NTH917539 ODD917539 OMZ917539 OWV917539 PGR917539 PQN917539 QAJ917539 QKF917539 QUB917539 RDX917539 RNT917539 RXP917539 SHL917539 SRH917539 TBD917539 TKZ917539 TUV917539 UER917539 UON917539 UYJ917539 VIF917539 VSB917539 WBX917539 WLT917539 WVP917539 B983075 JD983075 SZ983075 ACV983075 AMR983075 AWN983075 BGJ983075 BQF983075 CAB983075 CJX983075 CTT983075 DDP983075 DNL983075 DXH983075 EHD983075 EQZ983075 FAV983075 FKR983075 FUN983075 GEJ983075 GOF983075 GYB983075 HHX983075 HRT983075 IBP983075 ILL983075 IVH983075 JFD983075 JOZ983075 JYV983075 KIR983075 KSN983075 LCJ983075 LMF983075 LWB983075 MFX983075 MPT983075 MZP983075 NJL983075 NTH983075 ODD983075 OMZ983075 OWV983075 PGR983075 PQN983075 QAJ983075 QKF983075 QUB983075 RDX983075 RNT983075 RXP983075 SHL983075 SRH983075 TBD983075 TKZ983075 TUV983075 UER983075 UON983075 UYJ983075 VIF983075 VSB983075 WBX983075 WLT983075 WVP983075">
      <formula1>0</formula1>
      <formula2>10000</formula2>
    </dataValidation>
    <dataValidation type="textLength" errorStyle="information" allowBlank="1" showInputMessage="1" error="XLBVal:5=16.2282608695652_x000d_&#10;" sqref="B65573 JD65573 SZ65573 ACV65573 AMR65573 AWN65573 BGJ65573 BQF65573 CAB65573 CJX65573 CTT65573 DDP65573 DNL65573 DXH65573 EHD65573 EQZ65573 FAV65573 FKR65573 FUN65573 GEJ65573 GOF65573 GYB65573 HHX65573 HRT65573 IBP65573 ILL65573 IVH65573 JFD65573 JOZ65573 JYV65573 KIR65573 KSN65573 LCJ65573 LMF65573 LWB65573 MFX65573 MPT65573 MZP65573 NJL65573 NTH65573 ODD65573 OMZ65573 OWV65573 PGR65573 PQN65573 QAJ65573 QKF65573 QUB65573 RDX65573 RNT65573 RXP65573 SHL65573 SRH65573 TBD65573 TKZ65573 TUV65573 UER65573 UON65573 UYJ65573 VIF65573 VSB65573 WBX65573 WLT65573 WVP65573 B131109 JD131109 SZ131109 ACV131109 AMR131109 AWN131109 BGJ131109 BQF131109 CAB131109 CJX131109 CTT131109 DDP131109 DNL131109 DXH131109 EHD131109 EQZ131109 FAV131109 FKR131109 FUN131109 GEJ131109 GOF131109 GYB131109 HHX131109 HRT131109 IBP131109 ILL131109 IVH131109 JFD131109 JOZ131109 JYV131109 KIR131109 KSN131109 LCJ131109 LMF131109 LWB131109 MFX131109 MPT131109 MZP131109 NJL131109 NTH131109 ODD131109 OMZ131109 OWV131109 PGR131109 PQN131109 QAJ131109 QKF131109 QUB131109 RDX131109 RNT131109 RXP131109 SHL131109 SRH131109 TBD131109 TKZ131109 TUV131109 UER131109 UON131109 UYJ131109 VIF131109 VSB131109 WBX131109 WLT131109 WVP131109 B196645 JD196645 SZ196645 ACV196645 AMR196645 AWN196645 BGJ196645 BQF196645 CAB196645 CJX196645 CTT196645 DDP196645 DNL196645 DXH196645 EHD196645 EQZ196645 FAV196645 FKR196645 FUN196645 GEJ196645 GOF196645 GYB196645 HHX196645 HRT196645 IBP196645 ILL196645 IVH196645 JFD196645 JOZ196645 JYV196645 KIR196645 KSN196645 LCJ196645 LMF196645 LWB196645 MFX196645 MPT196645 MZP196645 NJL196645 NTH196645 ODD196645 OMZ196645 OWV196645 PGR196645 PQN196645 QAJ196645 QKF196645 QUB196645 RDX196645 RNT196645 RXP196645 SHL196645 SRH196645 TBD196645 TKZ196645 TUV196645 UER196645 UON196645 UYJ196645 VIF196645 VSB196645 WBX196645 WLT196645 WVP196645 B262181 JD262181 SZ262181 ACV262181 AMR262181 AWN262181 BGJ262181 BQF262181 CAB262181 CJX262181 CTT262181 DDP262181 DNL262181 DXH262181 EHD262181 EQZ262181 FAV262181 FKR262181 FUN262181 GEJ262181 GOF262181 GYB262181 HHX262181 HRT262181 IBP262181 ILL262181 IVH262181 JFD262181 JOZ262181 JYV262181 KIR262181 KSN262181 LCJ262181 LMF262181 LWB262181 MFX262181 MPT262181 MZP262181 NJL262181 NTH262181 ODD262181 OMZ262181 OWV262181 PGR262181 PQN262181 QAJ262181 QKF262181 QUB262181 RDX262181 RNT262181 RXP262181 SHL262181 SRH262181 TBD262181 TKZ262181 TUV262181 UER262181 UON262181 UYJ262181 VIF262181 VSB262181 WBX262181 WLT262181 WVP262181 B327717 JD327717 SZ327717 ACV327717 AMR327717 AWN327717 BGJ327717 BQF327717 CAB327717 CJX327717 CTT327717 DDP327717 DNL327717 DXH327717 EHD327717 EQZ327717 FAV327717 FKR327717 FUN327717 GEJ327717 GOF327717 GYB327717 HHX327717 HRT327717 IBP327717 ILL327717 IVH327717 JFD327717 JOZ327717 JYV327717 KIR327717 KSN327717 LCJ327717 LMF327717 LWB327717 MFX327717 MPT327717 MZP327717 NJL327717 NTH327717 ODD327717 OMZ327717 OWV327717 PGR327717 PQN327717 QAJ327717 QKF327717 QUB327717 RDX327717 RNT327717 RXP327717 SHL327717 SRH327717 TBD327717 TKZ327717 TUV327717 UER327717 UON327717 UYJ327717 VIF327717 VSB327717 WBX327717 WLT327717 WVP327717 B393253 JD393253 SZ393253 ACV393253 AMR393253 AWN393253 BGJ393253 BQF393253 CAB393253 CJX393253 CTT393253 DDP393253 DNL393253 DXH393253 EHD393253 EQZ393253 FAV393253 FKR393253 FUN393253 GEJ393253 GOF393253 GYB393253 HHX393253 HRT393253 IBP393253 ILL393253 IVH393253 JFD393253 JOZ393253 JYV393253 KIR393253 KSN393253 LCJ393253 LMF393253 LWB393253 MFX393253 MPT393253 MZP393253 NJL393253 NTH393253 ODD393253 OMZ393253 OWV393253 PGR393253 PQN393253 QAJ393253 QKF393253 QUB393253 RDX393253 RNT393253 RXP393253 SHL393253 SRH393253 TBD393253 TKZ393253 TUV393253 UER393253 UON393253 UYJ393253 VIF393253 VSB393253 WBX393253 WLT393253 WVP393253 B458789 JD458789 SZ458789 ACV458789 AMR458789 AWN458789 BGJ458789 BQF458789 CAB458789 CJX458789 CTT458789 DDP458789 DNL458789 DXH458789 EHD458789 EQZ458789 FAV458789 FKR458789 FUN458789 GEJ458789 GOF458789 GYB458789 HHX458789 HRT458789 IBP458789 ILL458789 IVH458789 JFD458789 JOZ458789 JYV458789 KIR458789 KSN458789 LCJ458789 LMF458789 LWB458789 MFX458789 MPT458789 MZP458789 NJL458789 NTH458789 ODD458789 OMZ458789 OWV458789 PGR458789 PQN458789 QAJ458789 QKF458789 QUB458789 RDX458789 RNT458789 RXP458789 SHL458789 SRH458789 TBD458789 TKZ458789 TUV458789 UER458789 UON458789 UYJ458789 VIF458789 VSB458789 WBX458789 WLT458789 WVP458789 B524325 JD524325 SZ524325 ACV524325 AMR524325 AWN524325 BGJ524325 BQF524325 CAB524325 CJX524325 CTT524325 DDP524325 DNL524325 DXH524325 EHD524325 EQZ524325 FAV524325 FKR524325 FUN524325 GEJ524325 GOF524325 GYB524325 HHX524325 HRT524325 IBP524325 ILL524325 IVH524325 JFD524325 JOZ524325 JYV524325 KIR524325 KSN524325 LCJ524325 LMF524325 LWB524325 MFX524325 MPT524325 MZP524325 NJL524325 NTH524325 ODD524325 OMZ524325 OWV524325 PGR524325 PQN524325 QAJ524325 QKF524325 QUB524325 RDX524325 RNT524325 RXP524325 SHL524325 SRH524325 TBD524325 TKZ524325 TUV524325 UER524325 UON524325 UYJ524325 VIF524325 VSB524325 WBX524325 WLT524325 WVP524325 B589861 JD589861 SZ589861 ACV589861 AMR589861 AWN589861 BGJ589861 BQF589861 CAB589861 CJX589861 CTT589861 DDP589861 DNL589861 DXH589861 EHD589861 EQZ589861 FAV589861 FKR589861 FUN589861 GEJ589861 GOF589861 GYB589861 HHX589861 HRT589861 IBP589861 ILL589861 IVH589861 JFD589861 JOZ589861 JYV589861 KIR589861 KSN589861 LCJ589861 LMF589861 LWB589861 MFX589861 MPT589861 MZP589861 NJL589861 NTH589861 ODD589861 OMZ589861 OWV589861 PGR589861 PQN589861 QAJ589861 QKF589861 QUB589861 RDX589861 RNT589861 RXP589861 SHL589861 SRH589861 TBD589861 TKZ589861 TUV589861 UER589861 UON589861 UYJ589861 VIF589861 VSB589861 WBX589861 WLT589861 WVP589861 B655397 JD655397 SZ655397 ACV655397 AMR655397 AWN655397 BGJ655397 BQF655397 CAB655397 CJX655397 CTT655397 DDP655397 DNL655397 DXH655397 EHD655397 EQZ655397 FAV655397 FKR655397 FUN655397 GEJ655397 GOF655397 GYB655397 HHX655397 HRT655397 IBP655397 ILL655397 IVH655397 JFD655397 JOZ655397 JYV655397 KIR655397 KSN655397 LCJ655397 LMF655397 LWB655397 MFX655397 MPT655397 MZP655397 NJL655397 NTH655397 ODD655397 OMZ655397 OWV655397 PGR655397 PQN655397 QAJ655397 QKF655397 QUB655397 RDX655397 RNT655397 RXP655397 SHL655397 SRH655397 TBD655397 TKZ655397 TUV655397 UER655397 UON655397 UYJ655397 VIF655397 VSB655397 WBX655397 WLT655397 WVP655397 B720933 JD720933 SZ720933 ACV720933 AMR720933 AWN720933 BGJ720933 BQF720933 CAB720933 CJX720933 CTT720933 DDP720933 DNL720933 DXH720933 EHD720933 EQZ720933 FAV720933 FKR720933 FUN720933 GEJ720933 GOF720933 GYB720933 HHX720933 HRT720933 IBP720933 ILL720933 IVH720933 JFD720933 JOZ720933 JYV720933 KIR720933 KSN720933 LCJ720933 LMF720933 LWB720933 MFX720933 MPT720933 MZP720933 NJL720933 NTH720933 ODD720933 OMZ720933 OWV720933 PGR720933 PQN720933 QAJ720933 QKF720933 QUB720933 RDX720933 RNT720933 RXP720933 SHL720933 SRH720933 TBD720933 TKZ720933 TUV720933 UER720933 UON720933 UYJ720933 VIF720933 VSB720933 WBX720933 WLT720933 WVP720933 B786469 JD786469 SZ786469 ACV786469 AMR786469 AWN786469 BGJ786469 BQF786469 CAB786469 CJX786469 CTT786469 DDP786469 DNL786469 DXH786469 EHD786469 EQZ786469 FAV786469 FKR786469 FUN786469 GEJ786469 GOF786469 GYB786469 HHX786469 HRT786469 IBP786469 ILL786469 IVH786469 JFD786469 JOZ786469 JYV786469 KIR786469 KSN786469 LCJ786469 LMF786469 LWB786469 MFX786469 MPT786469 MZP786469 NJL786469 NTH786469 ODD786469 OMZ786469 OWV786469 PGR786469 PQN786469 QAJ786469 QKF786469 QUB786469 RDX786469 RNT786469 RXP786469 SHL786469 SRH786469 TBD786469 TKZ786469 TUV786469 UER786469 UON786469 UYJ786469 VIF786469 VSB786469 WBX786469 WLT786469 WVP786469 B852005 JD852005 SZ852005 ACV852005 AMR852005 AWN852005 BGJ852005 BQF852005 CAB852005 CJX852005 CTT852005 DDP852005 DNL852005 DXH852005 EHD852005 EQZ852005 FAV852005 FKR852005 FUN852005 GEJ852005 GOF852005 GYB852005 HHX852005 HRT852005 IBP852005 ILL852005 IVH852005 JFD852005 JOZ852005 JYV852005 KIR852005 KSN852005 LCJ852005 LMF852005 LWB852005 MFX852005 MPT852005 MZP852005 NJL852005 NTH852005 ODD852005 OMZ852005 OWV852005 PGR852005 PQN852005 QAJ852005 QKF852005 QUB852005 RDX852005 RNT852005 RXP852005 SHL852005 SRH852005 TBD852005 TKZ852005 TUV852005 UER852005 UON852005 UYJ852005 VIF852005 VSB852005 WBX852005 WLT852005 WVP852005 B917541 JD917541 SZ917541 ACV917541 AMR917541 AWN917541 BGJ917541 BQF917541 CAB917541 CJX917541 CTT917541 DDP917541 DNL917541 DXH917541 EHD917541 EQZ917541 FAV917541 FKR917541 FUN917541 GEJ917541 GOF917541 GYB917541 HHX917541 HRT917541 IBP917541 ILL917541 IVH917541 JFD917541 JOZ917541 JYV917541 KIR917541 KSN917541 LCJ917541 LMF917541 LWB917541 MFX917541 MPT917541 MZP917541 NJL917541 NTH917541 ODD917541 OMZ917541 OWV917541 PGR917541 PQN917541 QAJ917541 QKF917541 QUB917541 RDX917541 RNT917541 RXP917541 SHL917541 SRH917541 TBD917541 TKZ917541 TUV917541 UER917541 UON917541 UYJ917541 VIF917541 VSB917541 WBX917541 WLT917541 WVP917541 B983077 JD983077 SZ983077 ACV983077 AMR983077 AWN983077 BGJ983077 BQF983077 CAB983077 CJX983077 CTT983077 DDP983077 DNL983077 DXH983077 EHD983077 EQZ983077 FAV983077 FKR983077 FUN983077 GEJ983077 GOF983077 GYB983077 HHX983077 HRT983077 IBP983077 ILL983077 IVH983077 JFD983077 JOZ983077 JYV983077 KIR983077 KSN983077 LCJ983077 LMF983077 LWB983077 MFX983077 MPT983077 MZP983077 NJL983077 NTH983077 ODD983077 OMZ983077 OWV983077 PGR983077 PQN983077 QAJ983077 QKF983077 QUB983077 RDX983077 RNT983077 RXP983077 SHL983077 SRH983077 TBD983077 TKZ983077 TUV983077 UER983077 UON983077 UYJ983077 VIF983077 VSB983077 WBX983077 WLT983077 WVP983077">
      <formula1>0</formula1>
      <formula2>10000</formula2>
    </dataValidation>
    <dataValidation type="textLength" errorStyle="information" allowBlank="1" showInputMessage="1" error="XLBVal:5=4.48215143268769E-02_x000d_&#10;" sqref="C65568 JE65568 TA65568 ACW65568 AMS65568 AWO65568 BGK65568 BQG65568 CAC65568 CJY65568 CTU65568 DDQ65568 DNM65568 DXI65568 EHE65568 ERA65568 FAW65568 FKS65568 FUO65568 GEK65568 GOG65568 GYC65568 HHY65568 HRU65568 IBQ65568 ILM65568 IVI65568 JFE65568 JPA65568 JYW65568 KIS65568 KSO65568 LCK65568 LMG65568 LWC65568 MFY65568 MPU65568 MZQ65568 NJM65568 NTI65568 ODE65568 ONA65568 OWW65568 PGS65568 PQO65568 QAK65568 QKG65568 QUC65568 RDY65568 RNU65568 RXQ65568 SHM65568 SRI65568 TBE65568 TLA65568 TUW65568 UES65568 UOO65568 UYK65568 VIG65568 VSC65568 WBY65568 WLU65568 WVQ65568 C131104 JE131104 TA131104 ACW131104 AMS131104 AWO131104 BGK131104 BQG131104 CAC131104 CJY131104 CTU131104 DDQ131104 DNM131104 DXI131104 EHE131104 ERA131104 FAW131104 FKS131104 FUO131104 GEK131104 GOG131104 GYC131104 HHY131104 HRU131104 IBQ131104 ILM131104 IVI131104 JFE131104 JPA131104 JYW131104 KIS131104 KSO131104 LCK131104 LMG131104 LWC131104 MFY131104 MPU131104 MZQ131104 NJM131104 NTI131104 ODE131104 ONA131104 OWW131104 PGS131104 PQO131104 QAK131104 QKG131104 QUC131104 RDY131104 RNU131104 RXQ131104 SHM131104 SRI131104 TBE131104 TLA131104 TUW131104 UES131104 UOO131104 UYK131104 VIG131104 VSC131104 WBY131104 WLU131104 WVQ131104 C196640 JE196640 TA196640 ACW196640 AMS196640 AWO196640 BGK196640 BQG196640 CAC196640 CJY196640 CTU196640 DDQ196640 DNM196640 DXI196640 EHE196640 ERA196640 FAW196640 FKS196640 FUO196640 GEK196640 GOG196640 GYC196640 HHY196640 HRU196640 IBQ196640 ILM196640 IVI196640 JFE196640 JPA196640 JYW196640 KIS196640 KSO196640 LCK196640 LMG196640 LWC196640 MFY196640 MPU196640 MZQ196640 NJM196640 NTI196640 ODE196640 ONA196640 OWW196640 PGS196640 PQO196640 QAK196640 QKG196640 QUC196640 RDY196640 RNU196640 RXQ196640 SHM196640 SRI196640 TBE196640 TLA196640 TUW196640 UES196640 UOO196640 UYK196640 VIG196640 VSC196640 WBY196640 WLU196640 WVQ196640 C262176 JE262176 TA262176 ACW262176 AMS262176 AWO262176 BGK262176 BQG262176 CAC262176 CJY262176 CTU262176 DDQ262176 DNM262176 DXI262176 EHE262176 ERA262176 FAW262176 FKS262176 FUO262176 GEK262176 GOG262176 GYC262176 HHY262176 HRU262176 IBQ262176 ILM262176 IVI262176 JFE262176 JPA262176 JYW262176 KIS262176 KSO262176 LCK262176 LMG262176 LWC262176 MFY262176 MPU262176 MZQ262176 NJM262176 NTI262176 ODE262176 ONA262176 OWW262176 PGS262176 PQO262176 QAK262176 QKG262176 QUC262176 RDY262176 RNU262176 RXQ262176 SHM262176 SRI262176 TBE262176 TLA262176 TUW262176 UES262176 UOO262176 UYK262176 VIG262176 VSC262176 WBY262176 WLU262176 WVQ262176 C327712 JE327712 TA327712 ACW327712 AMS327712 AWO327712 BGK327712 BQG327712 CAC327712 CJY327712 CTU327712 DDQ327712 DNM327712 DXI327712 EHE327712 ERA327712 FAW327712 FKS327712 FUO327712 GEK327712 GOG327712 GYC327712 HHY327712 HRU327712 IBQ327712 ILM327712 IVI327712 JFE327712 JPA327712 JYW327712 KIS327712 KSO327712 LCK327712 LMG327712 LWC327712 MFY327712 MPU327712 MZQ327712 NJM327712 NTI327712 ODE327712 ONA327712 OWW327712 PGS327712 PQO327712 QAK327712 QKG327712 QUC327712 RDY327712 RNU327712 RXQ327712 SHM327712 SRI327712 TBE327712 TLA327712 TUW327712 UES327712 UOO327712 UYK327712 VIG327712 VSC327712 WBY327712 WLU327712 WVQ327712 C393248 JE393248 TA393248 ACW393248 AMS393248 AWO393248 BGK393248 BQG393248 CAC393248 CJY393248 CTU393248 DDQ393248 DNM393248 DXI393248 EHE393248 ERA393248 FAW393248 FKS393248 FUO393248 GEK393248 GOG393248 GYC393248 HHY393248 HRU393248 IBQ393248 ILM393248 IVI393248 JFE393248 JPA393248 JYW393248 KIS393248 KSO393248 LCK393248 LMG393248 LWC393248 MFY393248 MPU393248 MZQ393248 NJM393248 NTI393248 ODE393248 ONA393248 OWW393248 PGS393248 PQO393248 QAK393248 QKG393248 QUC393248 RDY393248 RNU393248 RXQ393248 SHM393248 SRI393248 TBE393248 TLA393248 TUW393248 UES393248 UOO393248 UYK393248 VIG393248 VSC393248 WBY393248 WLU393248 WVQ393248 C458784 JE458784 TA458784 ACW458784 AMS458784 AWO458784 BGK458784 BQG458784 CAC458784 CJY458784 CTU458784 DDQ458784 DNM458784 DXI458784 EHE458784 ERA458784 FAW458784 FKS458784 FUO458784 GEK458784 GOG458784 GYC458784 HHY458784 HRU458784 IBQ458784 ILM458784 IVI458784 JFE458784 JPA458784 JYW458784 KIS458784 KSO458784 LCK458784 LMG458784 LWC458784 MFY458784 MPU458784 MZQ458784 NJM458784 NTI458784 ODE458784 ONA458784 OWW458784 PGS458784 PQO458784 QAK458784 QKG458784 QUC458784 RDY458784 RNU458784 RXQ458784 SHM458784 SRI458784 TBE458784 TLA458784 TUW458784 UES458784 UOO458784 UYK458784 VIG458784 VSC458784 WBY458784 WLU458784 WVQ458784 C524320 JE524320 TA524320 ACW524320 AMS524320 AWO524320 BGK524320 BQG524320 CAC524320 CJY524320 CTU524320 DDQ524320 DNM524320 DXI524320 EHE524320 ERA524320 FAW524320 FKS524320 FUO524320 GEK524320 GOG524320 GYC524320 HHY524320 HRU524320 IBQ524320 ILM524320 IVI524320 JFE524320 JPA524320 JYW524320 KIS524320 KSO524320 LCK524320 LMG524320 LWC524320 MFY524320 MPU524320 MZQ524320 NJM524320 NTI524320 ODE524320 ONA524320 OWW524320 PGS524320 PQO524320 QAK524320 QKG524320 QUC524320 RDY524320 RNU524320 RXQ524320 SHM524320 SRI524320 TBE524320 TLA524320 TUW524320 UES524320 UOO524320 UYK524320 VIG524320 VSC524320 WBY524320 WLU524320 WVQ524320 C589856 JE589856 TA589856 ACW589856 AMS589856 AWO589856 BGK589856 BQG589856 CAC589856 CJY589856 CTU589856 DDQ589856 DNM589856 DXI589856 EHE589856 ERA589856 FAW589856 FKS589856 FUO589856 GEK589856 GOG589856 GYC589856 HHY589856 HRU589856 IBQ589856 ILM589856 IVI589856 JFE589856 JPA589856 JYW589856 KIS589856 KSO589856 LCK589856 LMG589856 LWC589856 MFY589856 MPU589856 MZQ589856 NJM589856 NTI589856 ODE589856 ONA589856 OWW589856 PGS589856 PQO589856 QAK589856 QKG589856 QUC589856 RDY589856 RNU589856 RXQ589856 SHM589856 SRI589856 TBE589856 TLA589856 TUW589856 UES589856 UOO589856 UYK589856 VIG589856 VSC589856 WBY589856 WLU589856 WVQ589856 C655392 JE655392 TA655392 ACW655392 AMS655392 AWO655392 BGK655392 BQG655392 CAC655392 CJY655392 CTU655392 DDQ655392 DNM655392 DXI655392 EHE655392 ERA655392 FAW655392 FKS655392 FUO655392 GEK655392 GOG655392 GYC655392 HHY655392 HRU655392 IBQ655392 ILM655392 IVI655392 JFE655392 JPA655392 JYW655392 KIS655392 KSO655392 LCK655392 LMG655392 LWC655392 MFY655392 MPU655392 MZQ655392 NJM655392 NTI655392 ODE655392 ONA655392 OWW655392 PGS655392 PQO655392 QAK655392 QKG655392 QUC655392 RDY655392 RNU655392 RXQ655392 SHM655392 SRI655392 TBE655392 TLA655392 TUW655392 UES655392 UOO655392 UYK655392 VIG655392 VSC655392 WBY655392 WLU655392 WVQ655392 C720928 JE720928 TA720928 ACW720928 AMS720928 AWO720928 BGK720928 BQG720928 CAC720928 CJY720928 CTU720928 DDQ720928 DNM720928 DXI720928 EHE720928 ERA720928 FAW720928 FKS720928 FUO720928 GEK720928 GOG720928 GYC720928 HHY720928 HRU720928 IBQ720928 ILM720928 IVI720928 JFE720928 JPA720928 JYW720928 KIS720928 KSO720928 LCK720928 LMG720928 LWC720928 MFY720928 MPU720928 MZQ720928 NJM720928 NTI720928 ODE720928 ONA720928 OWW720928 PGS720928 PQO720928 QAK720928 QKG720928 QUC720928 RDY720928 RNU720928 RXQ720928 SHM720928 SRI720928 TBE720928 TLA720928 TUW720928 UES720928 UOO720928 UYK720928 VIG720928 VSC720928 WBY720928 WLU720928 WVQ720928 C786464 JE786464 TA786464 ACW786464 AMS786464 AWO786464 BGK786464 BQG786464 CAC786464 CJY786464 CTU786464 DDQ786464 DNM786464 DXI786464 EHE786464 ERA786464 FAW786464 FKS786464 FUO786464 GEK786464 GOG786464 GYC786464 HHY786464 HRU786464 IBQ786464 ILM786464 IVI786464 JFE786464 JPA786464 JYW786464 KIS786464 KSO786464 LCK786464 LMG786464 LWC786464 MFY786464 MPU786464 MZQ786464 NJM786464 NTI786464 ODE786464 ONA786464 OWW786464 PGS786464 PQO786464 QAK786464 QKG786464 QUC786464 RDY786464 RNU786464 RXQ786464 SHM786464 SRI786464 TBE786464 TLA786464 TUW786464 UES786464 UOO786464 UYK786464 VIG786464 VSC786464 WBY786464 WLU786464 WVQ786464 C852000 JE852000 TA852000 ACW852000 AMS852000 AWO852000 BGK852000 BQG852000 CAC852000 CJY852000 CTU852000 DDQ852000 DNM852000 DXI852000 EHE852000 ERA852000 FAW852000 FKS852000 FUO852000 GEK852000 GOG852000 GYC852000 HHY852000 HRU852000 IBQ852000 ILM852000 IVI852000 JFE852000 JPA852000 JYW852000 KIS852000 KSO852000 LCK852000 LMG852000 LWC852000 MFY852000 MPU852000 MZQ852000 NJM852000 NTI852000 ODE852000 ONA852000 OWW852000 PGS852000 PQO852000 QAK852000 QKG852000 QUC852000 RDY852000 RNU852000 RXQ852000 SHM852000 SRI852000 TBE852000 TLA852000 TUW852000 UES852000 UOO852000 UYK852000 VIG852000 VSC852000 WBY852000 WLU852000 WVQ852000 C917536 JE917536 TA917536 ACW917536 AMS917536 AWO917536 BGK917536 BQG917536 CAC917536 CJY917536 CTU917536 DDQ917536 DNM917536 DXI917536 EHE917536 ERA917536 FAW917536 FKS917536 FUO917536 GEK917536 GOG917536 GYC917536 HHY917536 HRU917536 IBQ917536 ILM917536 IVI917536 JFE917536 JPA917536 JYW917536 KIS917536 KSO917536 LCK917536 LMG917536 LWC917536 MFY917536 MPU917536 MZQ917536 NJM917536 NTI917536 ODE917536 ONA917536 OWW917536 PGS917536 PQO917536 QAK917536 QKG917536 QUC917536 RDY917536 RNU917536 RXQ917536 SHM917536 SRI917536 TBE917536 TLA917536 TUW917536 UES917536 UOO917536 UYK917536 VIG917536 VSC917536 WBY917536 WLU917536 WVQ917536 C983072 JE983072 TA983072 ACW983072 AMS983072 AWO983072 BGK983072 BQG983072 CAC983072 CJY983072 CTU983072 DDQ983072 DNM983072 DXI983072 EHE983072 ERA983072 FAW983072 FKS983072 FUO983072 GEK983072 GOG983072 GYC983072 HHY983072 HRU983072 IBQ983072 ILM983072 IVI983072 JFE983072 JPA983072 JYW983072 KIS983072 KSO983072 LCK983072 LMG983072 LWC983072 MFY983072 MPU983072 MZQ983072 NJM983072 NTI983072 ODE983072 ONA983072 OWW983072 PGS983072 PQO983072 QAK983072 QKG983072 QUC983072 RDY983072 RNU983072 RXQ983072 SHM983072 SRI983072 TBE983072 TLA983072 TUW983072 UES983072 UOO983072 UYK983072 VIG983072 VSC983072 WBY983072 WLU983072 WVQ983072">
      <formula1>0</formula1>
      <formula2>10000</formula2>
    </dataValidation>
    <dataValidation type="textLength" errorStyle="information" allowBlank="1" showInputMessage="1" error="XLBVal:5=1400_x000d_&#10;" sqref="B65568 JD65568 SZ65568 ACV65568 AMR65568 AWN65568 BGJ65568 BQF65568 CAB65568 CJX65568 CTT65568 DDP65568 DNL65568 DXH65568 EHD65568 EQZ65568 FAV65568 FKR65568 FUN65568 GEJ65568 GOF65568 GYB65568 HHX65568 HRT65568 IBP65568 ILL65568 IVH65568 JFD65568 JOZ65568 JYV65568 KIR65568 KSN65568 LCJ65568 LMF65568 LWB65568 MFX65568 MPT65568 MZP65568 NJL65568 NTH65568 ODD65568 OMZ65568 OWV65568 PGR65568 PQN65568 QAJ65568 QKF65568 QUB65568 RDX65568 RNT65568 RXP65568 SHL65568 SRH65568 TBD65568 TKZ65568 TUV65568 UER65568 UON65568 UYJ65568 VIF65568 VSB65568 WBX65568 WLT65568 WVP65568 B131104 JD131104 SZ131104 ACV131104 AMR131104 AWN131104 BGJ131104 BQF131104 CAB131104 CJX131104 CTT131104 DDP131104 DNL131104 DXH131104 EHD131104 EQZ131104 FAV131104 FKR131104 FUN131104 GEJ131104 GOF131104 GYB131104 HHX131104 HRT131104 IBP131104 ILL131104 IVH131104 JFD131104 JOZ131104 JYV131104 KIR131104 KSN131104 LCJ131104 LMF131104 LWB131104 MFX131104 MPT131104 MZP131104 NJL131104 NTH131104 ODD131104 OMZ131104 OWV131104 PGR131104 PQN131104 QAJ131104 QKF131104 QUB131104 RDX131104 RNT131104 RXP131104 SHL131104 SRH131104 TBD131104 TKZ131104 TUV131104 UER131104 UON131104 UYJ131104 VIF131104 VSB131104 WBX131104 WLT131104 WVP131104 B196640 JD196640 SZ196640 ACV196640 AMR196640 AWN196640 BGJ196640 BQF196640 CAB196640 CJX196640 CTT196640 DDP196640 DNL196640 DXH196640 EHD196640 EQZ196640 FAV196640 FKR196640 FUN196640 GEJ196640 GOF196640 GYB196640 HHX196640 HRT196640 IBP196640 ILL196640 IVH196640 JFD196640 JOZ196640 JYV196640 KIR196640 KSN196640 LCJ196640 LMF196640 LWB196640 MFX196640 MPT196640 MZP196640 NJL196640 NTH196640 ODD196640 OMZ196640 OWV196640 PGR196640 PQN196640 QAJ196640 QKF196640 QUB196640 RDX196640 RNT196640 RXP196640 SHL196640 SRH196640 TBD196640 TKZ196640 TUV196640 UER196640 UON196640 UYJ196640 VIF196640 VSB196640 WBX196640 WLT196640 WVP196640 B262176 JD262176 SZ262176 ACV262176 AMR262176 AWN262176 BGJ262176 BQF262176 CAB262176 CJX262176 CTT262176 DDP262176 DNL262176 DXH262176 EHD262176 EQZ262176 FAV262176 FKR262176 FUN262176 GEJ262176 GOF262176 GYB262176 HHX262176 HRT262176 IBP262176 ILL262176 IVH262176 JFD262176 JOZ262176 JYV262176 KIR262176 KSN262176 LCJ262176 LMF262176 LWB262176 MFX262176 MPT262176 MZP262176 NJL262176 NTH262176 ODD262176 OMZ262176 OWV262176 PGR262176 PQN262176 QAJ262176 QKF262176 QUB262176 RDX262176 RNT262176 RXP262176 SHL262176 SRH262176 TBD262176 TKZ262176 TUV262176 UER262176 UON262176 UYJ262176 VIF262176 VSB262176 WBX262176 WLT262176 WVP262176 B327712 JD327712 SZ327712 ACV327712 AMR327712 AWN327712 BGJ327712 BQF327712 CAB327712 CJX327712 CTT327712 DDP327712 DNL327712 DXH327712 EHD327712 EQZ327712 FAV327712 FKR327712 FUN327712 GEJ327712 GOF327712 GYB327712 HHX327712 HRT327712 IBP327712 ILL327712 IVH327712 JFD327712 JOZ327712 JYV327712 KIR327712 KSN327712 LCJ327712 LMF327712 LWB327712 MFX327712 MPT327712 MZP327712 NJL327712 NTH327712 ODD327712 OMZ327712 OWV327712 PGR327712 PQN327712 QAJ327712 QKF327712 QUB327712 RDX327712 RNT327712 RXP327712 SHL327712 SRH327712 TBD327712 TKZ327712 TUV327712 UER327712 UON327712 UYJ327712 VIF327712 VSB327712 WBX327712 WLT327712 WVP327712 B393248 JD393248 SZ393248 ACV393248 AMR393248 AWN393248 BGJ393248 BQF393248 CAB393248 CJX393248 CTT393248 DDP393248 DNL393248 DXH393248 EHD393248 EQZ393248 FAV393248 FKR393248 FUN393248 GEJ393248 GOF393248 GYB393248 HHX393248 HRT393248 IBP393248 ILL393248 IVH393248 JFD393248 JOZ393248 JYV393248 KIR393248 KSN393248 LCJ393248 LMF393248 LWB393248 MFX393248 MPT393248 MZP393248 NJL393248 NTH393248 ODD393248 OMZ393248 OWV393248 PGR393248 PQN393248 QAJ393248 QKF393248 QUB393248 RDX393248 RNT393248 RXP393248 SHL393248 SRH393248 TBD393248 TKZ393248 TUV393248 UER393248 UON393248 UYJ393248 VIF393248 VSB393248 WBX393248 WLT393248 WVP393248 B458784 JD458784 SZ458784 ACV458784 AMR458784 AWN458784 BGJ458784 BQF458784 CAB458784 CJX458784 CTT458784 DDP458784 DNL458784 DXH458784 EHD458784 EQZ458784 FAV458784 FKR458784 FUN458784 GEJ458784 GOF458784 GYB458784 HHX458784 HRT458784 IBP458784 ILL458784 IVH458784 JFD458784 JOZ458784 JYV458784 KIR458784 KSN458784 LCJ458784 LMF458784 LWB458784 MFX458784 MPT458784 MZP458784 NJL458784 NTH458784 ODD458784 OMZ458784 OWV458784 PGR458784 PQN458784 QAJ458784 QKF458784 QUB458784 RDX458784 RNT458784 RXP458784 SHL458784 SRH458784 TBD458784 TKZ458784 TUV458784 UER458784 UON458784 UYJ458784 VIF458784 VSB458784 WBX458784 WLT458784 WVP458784 B524320 JD524320 SZ524320 ACV524320 AMR524320 AWN524320 BGJ524320 BQF524320 CAB524320 CJX524320 CTT524320 DDP524320 DNL524320 DXH524320 EHD524320 EQZ524320 FAV524320 FKR524320 FUN524320 GEJ524320 GOF524320 GYB524320 HHX524320 HRT524320 IBP524320 ILL524320 IVH524320 JFD524320 JOZ524320 JYV524320 KIR524320 KSN524320 LCJ524320 LMF524320 LWB524320 MFX524320 MPT524320 MZP524320 NJL524320 NTH524320 ODD524320 OMZ524320 OWV524320 PGR524320 PQN524320 QAJ524320 QKF524320 QUB524320 RDX524320 RNT524320 RXP524320 SHL524320 SRH524320 TBD524320 TKZ524320 TUV524320 UER524320 UON524320 UYJ524320 VIF524320 VSB524320 WBX524320 WLT524320 WVP524320 B589856 JD589856 SZ589856 ACV589856 AMR589856 AWN589856 BGJ589856 BQF589856 CAB589856 CJX589856 CTT589856 DDP589856 DNL589856 DXH589856 EHD589856 EQZ589856 FAV589856 FKR589856 FUN589856 GEJ589856 GOF589856 GYB589856 HHX589856 HRT589856 IBP589856 ILL589856 IVH589856 JFD589856 JOZ589856 JYV589856 KIR589856 KSN589856 LCJ589856 LMF589856 LWB589856 MFX589856 MPT589856 MZP589856 NJL589856 NTH589856 ODD589856 OMZ589856 OWV589856 PGR589856 PQN589856 QAJ589856 QKF589856 QUB589856 RDX589856 RNT589856 RXP589856 SHL589856 SRH589856 TBD589856 TKZ589856 TUV589856 UER589856 UON589856 UYJ589856 VIF589856 VSB589856 WBX589856 WLT589856 WVP589856 B655392 JD655392 SZ655392 ACV655392 AMR655392 AWN655392 BGJ655392 BQF655392 CAB655392 CJX655392 CTT655392 DDP655392 DNL655392 DXH655392 EHD655392 EQZ655392 FAV655392 FKR655392 FUN655392 GEJ655392 GOF655392 GYB655392 HHX655392 HRT655392 IBP655392 ILL655392 IVH655392 JFD655392 JOZ655392 JYV655392 KIR655392 KSN655392 LCJ655392 LMF655392 LWB655392 MFX655392 MPT655392 MZP655392 NJL655392 NTH655392 ODD655392 OMZ655392 OWV655392 PGR655392 PQN655392 QAJ655392 QKF655392 QUB655392 RDX655392 RNT655392 RXP655392 SHL655392 SRH655392 TBD655392 TKZ655392 TUV655392 UER655392 UON655392 UYJ655392 VIF655392 VSB655392 WBX655392 WLT655392 WVP655392 B720928 JD720928 SZ720928 ACV720928 AMR720928 AWN720928 BGJ720928 BQF720928 CAB720928 CJX720928 CTT720928 DDP720928 DNL720928 DXH720928 EHD720928 EQZ720928 FAV720928 FKR720928 FUN720928 GEJ720928 GOF720928 GYB720928 HHX720928 HRT720928 IBP720928 ILL720928 IVH720928 JFD720928 JOZ720928 JYV720928 KIR720928 KSN720928 LCJ720928 LMF720928 LWB720928 MFX720928 MPT720928 MZP720928 NJL720928 NTH720928 ODD720928 OMZ720928 OWV720928 PGR720928 PQN720928 QAJ720928 QKF720928 QUB720928 RDX720928 RNT720928 RXP720928 SHL720928 SRH720928 TBD720928 TKZ720928 TUV720928 UER720928 UON720928 UYJ720928 VIF720928 VSB720928 WBX720928 WLT720928 WVP720928 B786464 JD786464 SZ786464 ACV786464 AMR786464 AWN786464 BGJ786464 BQF786464 CAB786464 CJX786464 CTT786464 DDP786464 DNL786464 DXH786464 EHD786464 EQZ786464 FAV786464 FKR786464 FUN786464 GEJ786464 GOF786464 GYB786464 HHX786464 HRT786464 IBP786464 ILL786464 IVH786464 JFD786464 JOZ786464 JYV786464 KIR786464 KSN786464 LCJ786464 LMF786464 LWB786464 MFX786464 MPT786464 MZP786464 NJL786464 NTH786464 ODD786464 OMZ786464 OWV786464 PGR786464 PQN786464 QAJ786464 QKF786464 QUB786464 RDX786464 RNT786464 RXP786464 SHL786464 SRH786464 TBD786464 TKZ786464 TUV786464 UER786464 UON786464 UYJ786464 VIF786464 VSB786464 WBX786464 WLT786464 WVP786464 B852000 JD852000 SZ852000 ACV852000 AMR852000 AWN852000 BGJ852000 BQF852000 CAB852000 CJX852000 CTT852000 DDP852000 DNL852000 DXH852000 EHD852000 EQZ852000 FAV852000 FKR852000 FUN852000 GEJ852000 GOF852000 GYB852000 HHX852000 HRT852000 IBP852000 ILL852000 IVH852000 JFD852000 JOZ852000 JYV852000 KIR852000 KSN852000 LCJ852000 LMF852000 LWB852000 MFX852000 MPT852000 MZP852000 NJL852000 NTH852000 ODD852000 OMZ852000 OWV852000 PGR852000 PQN852000 QAJ852000 QKF852000 QUB852000 RDX852000 RNT852000 RXP852000 SHL852000 SRH852000 TBD852000 TKZ852000 TUV852000 UER852000 UON852000 UYJ852000 VIF852000 VSB852000 WBX852000 WLT852000 WVP852000 B917536 JD917536 SZ917536 ACV917536 AMR917536 AWN917536 BGJ917536 BQF917536 CAB917536 CJX917536 CTT917536 DDP917536 DNL917536 DXH917536 EHD917536 EQZ917536 FAV917536 FKR917536 FUN917536 GEJ917536 GOF917536 GYB917536 HHX917536 HRT917536 IBP917536 ILL917536 IVH917536 JFD917536 JOZ917536 JYV917536 KIR917536 KSN917536 LCJ917536 LMF917536 LWB917536 MFX917536 MPT917536 MZP917536 NJL917536 NTH917536 ODD917536 OMZ917536 OWV917536 PGR917536 PQN917536 QAJ917536 QKF917536 QUB917536 RDX917536 RNT917536 RXP917536 SHL917536 SRH917536 TBD917536 TKZ917536 TUV917536 UER917536 UON917536 UYJ917536 VIF917536 VSB917536 WBX917536 WLT917536 WVP917536 B983072 JD983072 SZ983072 ACV983072 AMR983072 AWN983072 BGJ983072 BQF983072 CAB983072 CJX983072 CTT983072 DDP983072 DNL983072 DXH983072 EHD983072 EQZ983072 FAV983072 FKR983072 FUN983072 GEJ983072 GOF983072 GYB983072 HHX983072 HRT983072 IBP983072 ILL983072 IVH983072 JFD983072 JOZ983072 JYV983072 KIR983072 KSN983072 LCJ983072 LMF983072 LWB983072 MFX983072 MPT983072 MZP983072 NJL983072 NTH983072 ODD983072 OMZ983072 OWV983072 PGR983072 PQN983072 QAJ983072 QKF983072 QUB983072 RDX983072 RNT983072 RXP983072 SHL983072 SRH983072 TBD983072 TKZ983072 TUV983072 UER983072 UON983072 UYJ983072 VIF983072 VSB983072 WBX983072 WLT983072 WVP983072">
      <formula1>0</formula1>
      <formula2>10000</formula2>
    </dataValidation>
    <dataValidation type="textLength" errorStyle="information" allowBlank="1" showInputMessage="1" error="XLBVal:5=8.68067317012902E-02_x000d_&#10;" sqref="JE65 TA65 ACW65 AMS65 AWO65 BGK65 BQG65 CAC65 CJY65 CTU65 DDQ65 DNM65 DXI65 EHE65 ERA65 FAW65 FKS65 FUO65 GEK65 GOG65 GYC65 HHY65 HRU65 IBQ65 ILM65 IVI65 JFE65 JPA65 JYW65 KIS65 KSO65 LCK65 LMG65 LWC65 MFY65 MPU65 MZQ65 NJM65 NTI65 ODE65 ONA65 OWW65 PGS65 PQO65 QAK65 QKG65 QUC65 RDY65 RNU65 RXQ65 SHM65 SRI65 TBE65 TLA65 TUW65 UES65 UOO65 UYK65 VIG65 VSC65 WBY65 WLU65 WVQ65 WVQ983071 C65563:C65564 JE65563:JE65564 TA65563:TA65564 ACW65563:ACW65564 AMS65563:AMS65564 AWO65563:AWO65564 BGK65563:BGK65564 BQG65563:BQG65564 CAC65563:CAC65564 CJY65563:CJY65564 CTU65563:CTU65564 DDQ65563:DDQ65564 DNM65563:DNM65564 DXI65563:DXI65564 EHE65563:EHE65564 ERA65563:ERA65564 FAW65563:FAW65564 FKS65563:FKS65564 FUO65563:FUO65564 GEK65563:GEK65564 GOG65563:GOG65564 GYC65563:GYC65564 HHY65563:HHY65564 HRU65563:HRU65564 IBQ65563:IBQ65564 ILM65563:ILM65564 IVI65563:IVI65564 JFE65563:JFE65564 JPA65563:JPA65564 JYW65563:JYW65564 KIS65563:KIS65564 KSO65563:KSO65564 LCK65563:LCK65564 LMG65563:LMG65564 LWC65563:LWC65564 MFY65563:MFY65564 MPU65563:MPU65564 MZQ65563:MZQ65564 NJM65563:NJM65564 NTI65563:NTI65564 ODE65563:ODE65564 ONA65563:ONA65564 OWW65563:OWW65564 PGS65563:PGS65564 PQO65563:PQO65564 QAK65563:QAK65564 QKG65563:QKG65564 QUC65563:QUC65564 RDY65563:RDY65564 RNU65563:RNU65564 RXQ65563:RXQ65564 SHM65563:SHM65564 SRI65563:SRI65564 TBE65563:TBE65564 TLA65563:TLA65564 TUW65563:TUW65564 UES65563:UES65564 UOO65563:UOO65564 UYK65563:UYK65564 VIG65563:VIG65564 VSC65563:VSC65564 WBY65563:WBY65564 WLU65563:WLU65564 WVQ65563:WVQ65564 C131099:C131100 JE131099:JE131100 TA131099:TA131100 ACW131099:ACW131100 AMS131099:AMS131100 AWO131099:AWO131100 BGK131099:BGK131100 BQG131099:BQG131100 CAC131099:CAC131100 CJY131099:CJY131100 CTU131099:CTU131100 DDQ131099:DDQ131100 DNM131099:DNM131100 DXI131099:DXI131100 EHE131099:EHE131100 ERA131099:ERA131100 FAW131099:FAW131100 FKS131099:FKS131100 FUO131099:FUO131100 GEK131099:GEK131100 GOG131099:GOG131100 GYC131099:GYC131100 HHY131099:HHY131100 HRU131099:HRU131100 IBQ131099:IBQ131100 ILM131099:ILM131100 IVI131099:IVI131100 JFE131099:JFE131100 JPA131099:JPA131100 JYW131099:JYW131100 KIS131099:KIS131100 KSO131099:KSO131100 LCK131099:LCK131100 LMG131099:LMG131100 LWC131099:LWC131100 MFY131099:MFY131100 MPU131099:MPU131100 MZQ131099:MZQ131100 NJM131099:NJM131100 NTI131099:NTI131100 ODE131099:ODE131100 ONA131099:ONA131100 OWW131099:OWW131100 PGS131099:PGS131100 PQO131099:PQO131100 QAK131099:QAK131100 QKG131099:QKG131100 QUC131099:QUC131100 RDY131099:RDY131100 RNU131099:RNU131100 RXQ131099:RXQ131100 SHM131099:SHM131100 SRI131099:SRI131100 TBE131099:TBE131100 TLA131099:TLA131100 TUW131099:TUW131100 UES131099:UES131100 UOO131099:UOO131100 UYK131099:UYK131100 VIG131099:VIG131100 VSC131099:VSC131100 WBY131099:WBY131100 WLU131099:WLU131100 WVQ131099:WVQ131100 C196635:C196636 JE196635:JE196636 TA196635:TA196636 ACW196635:ACW196636 AMS196635:AMS196636 AWO196635:AWO196636 BGK196635:BGK196636 BQG196635:BQG196636 CAC196635:CAC196636 CJY196635:CJY196636 CTU196635:CTU196636 DDQ196635:DDQ196636 DNM196635:DNM196636 DXI196635:DXI196636 EHE196635:EHE196636 ERA196635:ERA196636 FAW196635:FAW196636 FKS196635:FKS196636 FUO196635:FUO196636 GEK196635:GEK196636 GOG196635:GOG196636 GYC196635:GYC196636 HHY196635:HHY196636 HRU196635:HRU196636 IBQ196635:IBQ196636 ILM196635:ILM196636 IVI196635:IVI196636 JFE196635:JFE196636 JPA196635:JPA196636 JYW196635:JYW196636 KIS196635:KIS196636 KSO196635:KSO196636 LCK196635:LCK196636 LMG196635:LMG196636 LWC196635:LWC196636 MFY196635:MFY196636 MPU196635:MPU196636 MZQ196635:MZQ196636 NJM196635:NJM196636 NTI196635:NTI196636 ODE196635:ODE196636 ONA196635:ONA196636 OWW196635:OWW196636 PGS196635:PGS196636 PQO196635:PQO196636 QAK196635:QAK196636 QKG196635:QKG196636 QUC196635:QUC196636 RDY196635:RDY196636 RNU196635:RNU196636 RXQ196635:RXQ196636 SHM196635:SHM196636 SRI196635:SRI196636 TBE196635:TBE196636 TLA196635:TLA196636 TUW196635:TUW196636 UES196635:UES196636 UOO196635:UOO196636 UYK196635:UYK196636 VIG196635:VIG196636 VSC196635:VSC196636 WBY196635:WBY196636 WLU196635:WLU196636 WVQ196635:WVQ196636 C262171:C262172 JE262171:JE262172 TA262171:TA262172 ACW262171:ACW262172 AMS262171:AMS262172 AWO262171:AWO262172 BGK262171:BGK262172 BQG262171:BQG262172 CAC262171:CAC262172 CJY262171:CJY262172 CTU262171:CTU262172 DDQ262171:DDQ262172 DNM262171:DNM262172 DXI262171:DXI262172 EHE262171:EHE262172 ERA262171:ERA262172 FAW262171:FAW262172 FKS262171:FKS262172 FUO262171:FUO262172 GEK262171:GEK262172 GOG262171:GOG262172 GYC262171:GYC262172 HHY262171:HHY262172 HRU262171:HRU262172 IBQ262171:IBQ262172 ILM262171:ILM262172 IVI262171:IVI262172 JFE262171:JFE262172 JPA262171:JPA262172 JYW262171:JYW262172 KIS262171:KIS262172 KSO262171:KSO262172 LCK262171:LCK262172 LMG262171:LMG262172 LWC262171:LWC262172 MFY262171:MFY262172 MPU262171:MPU262172 MZQ262171:MZQ262172 NJM262171:NJM262172 NTI262171:NTI262172 ODE262171:ODE262172 ONA262171:ONA262172 OWW262171:OWW262172 PGS262171:PGS262172 PQO262171:PQO262172 QAK262171:QAK262172 QKG262171:QKG262172 QUC262171:QUC262172 RDY262171:RDY262172 RNU262171:RNU262172 RXQ262171:RXQ262172 SHM262171:SHM262172 SRI262171:SRI262172 TBE262171:TBE262172 TLA262171:TLA262172 TUW262171:TUW262172 UES262171:UES262172 UOO262171:UOO262172 UYK262171:UYK262172 VIG262171:VIG262172 VSC262171:VSC262172 WBY262171:WBY262172 WLU262171:WLU262172 WVQ262171:WVQ262172 C327707:C327708 JE327707:JE327708 TA327707:TA327708 ACW327707:ACW327708 AMS327707:AMS327708 AWO327707:AWO327708 BGK327707:BGK327708 BQG327707:BQG327708 CAC327707:CAC327708 CJY327707:CJY327708 CTU327707:CTU327708 DDQ327707:DDQ327708 DNM327707:DNM327708 DXI327707:DXI327708 EHE327707:EHE327708 ERA327707:ERA327708 FAW327707:FAW327708 FKS327707:FKS327708 FUO327707:FUO327708 GEK327707:GEK327708 GOG327707:GOG327708 GYC327707:GYC327708 HHY327707:HHY327708 HRU327707:HRU327708 IBQ327707:IBQ327708 ILM327707:ILM327708 IVI327707:IVI327708 JFE327707:JFE327708 JPA327707:JPA327708 JYW327707:JYW327708 KIS327707:KIS327708 KSO327707:KSO327708 LCK327707:LCK327708 LMG327707:LMG327708 LWC327707:LWC327708 MFY327707:MFY327708 MPU327707:MPU327708 MZQ327707:MZQ327708 NJM327707:NJM327708 NTI327707:NTI327708 ODE327707:ODE327708 ONA327707:ONA327708 OWW327707:OWW327708 PGS327707:PGS327708 PQO327707:PQO327708 QAK327707:QAK327708 QKG327707:QKG327708 QUC327707:QUC327708 RDY327707:RDY327708 RNU327707:RNU327708 RXQ327707:RXQ327708 SHM327707:SHM327708 SRI327707:SRI327708 TBE327707:TBE327708 TLA327707:TLA327708 TUW327707:TUW327708 UES327707:UES327708 UOO327707:UOO327708 UYK327707:UYK327708 VIG327707:VIG327708 VSC327707:VSC327708 WBY327707:WBY327708 WLU327707:WLU327708 WVQ327707:WVQ327708 C393243:C393244 JE393243:JE393244 TA393243:TA393244 ACW393243:ACW393244 AMS393243:AMS393244 AWO393243:AWO393244 BGK393243:BGK393244 BQG393243:BQG393244 CAC393243:CAC393244 CJY393243:CJY393244 CTU393243:CTU393244 DDQ393243:DDQ393244 DNM393243:DNM393244 DXI393243:DXI393244 EHE393243:EHE393244 ERA393243:ERA393244 FAW393243:FAW393244 FKS393243:FKS393244 FUO393243:FUO393244 GEK393243:GEK393244 GOG393243:GOG393244 GYC393243:GYC393244 HHY393243:HHY393244 HRU393243:HRU393244 IBQ393243:IBQ393244 ILM393243:ILM393244 IVI393243:IVI393244 JFE393243:JFE393244 JPA393243:JPA393244 JYW393243:JYW393244 KIS393243:KIS393244 KSO393243:KSO393244 LCK393243:LCK393244 LMG393243:LMG393244 LWC393243:LWC393244 MFY393243:MFY393244 MPU393243:MPU393244 MZQ393243:MZQ393244 NJM393243:NJM393244 NTI393243:NTI393244 ODE393243:ODE393244 ONA393243:ONA393244 OWW393243:OWW393244 PGS393243:PGS393244 PQO393243:PQO393244 QAK393243:QAK393244 QKG393243:QKG393244 QUC393243:QUC393244 RDY393243:RDY393244 RNU393243:RNU393244 RXQ393243:RXQ393244 SHM393243:SHM393244 SRI393243:SRI393244 TBE393243:TBE393244 TLA393243:TLA393244 TUW393243:TUW393244 UES393243:UES393244 UOO393243:UOO393244 UYK393243:UYK393244 VIG393243:VIG393244 VSC393243:VSC393244 WBY393243:WBY393244 WLU393243:WLU393244 WVQ393243:WVQ393244 C458779:C458780 JE458779:JE458780 TA458779:TA458780 ACW458779:ACW458780 AMS458779:AMS458780 AWO458779:AWO458780 BGK458779:BGK458780 BQG458779:BQG458780 CAC458779:CAC458780 CJY458779:CJY458780 CTU458779:CTU458780 DDQ458779:DDQ458780 DNM458779:DNM458780 DXI458779:DXI458780 EHE458779:EHE458780 ERA458779:ERA458780 FAW458779:FAW458780 FKS458779:FKS458780 FUO458779:FUO458780 GEK458779:GEK458780 GOG458779:GOG458780 GYC458779:GYC458780 HHY458779:HHY458780 HRU458779:HRU458780 IBQ458779:IBQ458780 ILM458779:ILM458780 IVI458779:IVI458780 JFE458779:JFE458780 JPA458779:JPA458780 JYW458779:JYW458780 KIS458779:KIS458780 KSO458779:KSO458780 LCK458779:LCK458780 LMG458779:LMG458780 LWC458779:LWC458780 MFY458779:MFY458780 MPU458779:MPU458780 MZQ458779:MZQ458780 NJM458779:NJM458780 NTI458779:NTI458780 ODE458779:ODE458780 ONA458779:ONA458780 OWW458779:OWW458780 PGS458779:PGS458780 PQO458779:PQO458780 QAK458779:QAK458780 QKG458779:QKG458780 QUC458779:QUC458780 RDY458779:RDY458780 RNU458779:RNU458780 RXQ458779:RXQ458780 SHM458779:SHM458780 SRI458779:SRI458780 TBE458779:TBE458780 TLA458779:TLA458780 TUW458779:TUW458780 UES458779:UES458780 UOO458779:UOO458780 UYK458779:UYK458780 VIG458779:VIG458780 VSC458779:VSC458780 WBY458779:WBY458780 WLU458779:WLU458780 WVQ458779:WVQ458780 C524315:C524316 JE524315:JE524316 TA524315:TA524316 ACW524315:ACW524316 AMS524315:AMS524316 AWO524315:AWO524316 BGK524315:BGK524316 BQG524315:BQG524316 CAC524315:CAC524316 CJY524315:CJY524316 CTU524315:CTU524316 DDQ524315:DDQ524316 DNM524315:DNM524316 DXI524315:DXI524316 EHE524315:EHE524316 ERA524315:ERA524316 FAW524315:FAW524316 FKS524315:FKS524316 FUO524315:FUO524316 GEK524315:GEK524316 GOG524315:GOG524316 GYC524315:GYC524316 HHY524315:HHY524316 HRU524315:HRU524316 IBQ524315:IBQ524316 ILM524315:ILM524316 IVI524315:IVI524316 JFE524315:JFE524316 JPA524315:JPA524316 JYW524315:JYW524316 KIS524315:KIS524316 KSO524315:KSO524316 LCK524315:LCK524316 LMG524315:LMG524316 LWC524315:LWC524316 MFY524315:MFY524316 MPU524315:MPU524316 MZQ524315:MZQ524316 NJM524315:NJM524316 NTI524315:NTI524316 ODE524315:ODE524316 ONA524315:ONA524316 OWW524315:OWW524316 PGS524315:PGS524316 PQO524315:PQO524316 QAK524315:QAK524316 QKG524315:QKG524316 QUC524315:QUC524316 RDY524315:RDY524316 RNU524315:RNU524316 RXQ524315:RXQ524316 SHM524315:SHM524316 SRI524315:SRI524316 TBE524315:TBE524316 TLA524315:TLA524316 TUW524315:TUW524316 UES524315:UES524316 UOO524315:UOO524316 UYK524315:UYK524316 VIG524315:VIG524316 VSC524315:VSC524316 WBY524315:WBY524316 WLU524315:WLU524316 WVQ524315:WVQ524316 C589851:C589852 JE589851:JE589852 TA589851:TA589852 ACW589851:ACW589852 AMS589851:AMS589852 AWO589851:AWO589852 BGK589851:BGK589852 BQG589851:BQG589852 CAC589851:CAC589852 CJY589851:CJY589852 CTU589851:CTU589852 DDQ589851:DDQ589852 DNM589851:DNM589852 DXI589851:DXI589852 EHE589851:EHE589852 ERA589851:ERA589852 FAW589851:FAW589852 FKS589851:FKS589852 FUO589851:FUO589852 GEK589851:GEK589852 GOG589851:GOG589852 GYC589851:GYC589852 HHY589851:HHY589852 HRU589851:HRU589852 IBQ589851:IBQ589852 ILM589851:ILM589852 IVI589851:IVI589852 JFE589851:JFE589852 JPA589851:JPA589852 JYW589851:JYW589852 KIS589851:KIS589852 KSO589851:KSO589852 LCK589851:LCK589852 LMG589851:LMG589852 LWC589851:LWC589852 MFY589851:MFY589852 MPU589851:MPU589852 MZQ589851:MZQ589852 NJM589851:NJM589852 NTI589851:NTI589852 ODE589851:ODE589852 ONA589851:ONA589852 OWW589851:OWW589852 PGS589851:PGS589852 PQO589851:PQO589852 QAK589851:QAK589852 QKG589851:QKG589852 QUC589851:QUC589852 RDY589851:RDY589852 RNU589851:RNU589852 RXQ589851:RXQ589852 SHM589851:SHM589852 SRI589851:SRI589852 TBE589851:TBE589852 TLA589851:TLA589852 TUW589851:TUW589852 UES589851:UES589852 UOO589851:UOO589852 UYK589851:UYK589852 VIG589851:VIG589852 VSC589851:VSC589852 WBY589851:WBY589852 WLU589851:WLU589852 WVQ589851:WVQ589852 C655387:C655388 JE655387:JE655388 TA655387:TA655388 ACW655387:ACW655388 AMS655387:AMS655388 AWO655387:AWO655388 BGK655387:BGK655388 BQG655387:BQG655388 CAC655387:CAC655388 CJY655387:CJY655388 CTU655387:CTU655388 DDQ655387:DDQ655388 DNM655387:DNM655388 DXI655387:DXI655388 EHE655387:EHE655388 ERA655387:ERA655388 FAW655387:FAW655388 FKS655387:FKS655388 FUO655387:FUO655388 GEK655387:GEK655388 GOG655387:GOG655388 GYC655387:GYC655388 HHY655387:HHY655388 HRU655387:HRU655388 IBQ655387:IBQ655388 ILM655387:ILM655388 IVI655387:IVI655388 JFE655387:JFE655388 JPA655387:JPA655388 JYW655387:JYW655388 KIS655387:KIS655388 KSO655387:KSO655388 LCK655387:LCK655388 LMG655387:LMG655388 LWC655387:LWC655388 MFY655387:MFY655388 MPU655387:MPU655388 MZQ655387:MZQ655388 NJM655387:NJM655388 NTI655387:NTI655388 ODE655387:ODE655388 ONA655387:ONA655388 OWW655387:OWW655388 PGS655387:PGS655388 PQO655387:PQO655388 QAK655387:QAK655388 QKG655387:QKG655388 QUC655387:QUC655388 RDY655387:RDY655388 RNU655387:RNU655388 RXQ655387:RXQ655388 SHM655387:SHM655388 SRI655387:SRI655388 TBE655387:TBE655388 TLA655387:TLA655388 TUW655387:TUW655388 UES655387:UES655388 UOO655387:UOO655388 UYK655387:UYK655388 VIG655387:VIG655388 VSC655387:VSC655388 WBY655387:WBY655388 WLU655387:WLU655388 WVQ655387:WVQ655388 C720923:C720924 JE720923:JE720924 TA720923:TA720924 ACW720923:ACW720924 AMS720923:AMS720924 AWO720923:AWO720924 BGK720923:BGK720924 BQG720923:BQG720924 CAC720923:CAC720924 CJY720923:CJY720924 CTU720923:CTU720924 DDQ720923:DDQ720924 DNM720923:DNM720924 DXI720923:DXI720924 EHE720923:EHE720924 ERA720923:ERA720924 FAW720923:FAW720924 FKS720923:FKS720924 FUO720923:FUO720924 GEK720923:GEK720924 GOG720923:GOG720924 GYC720923:GYC720924 HHY720923:HHY720924 HRU720923:HRU720924 IBQ720923:IBQ720924 ILM720923:ILM720924 IVI720923:IVI720924 JFE720923:JFE720924 JPA720923:JPA720924 JYW720923:JYW720924 KIS720923:KIS720924 KSO720923:KSO720924 LCK720923:LCK720924 LMG720923:LMG720924 LWC720923:LWC720924 MFY720923:MFY720924 MPU720923:MPU720924 MZQ720923:MZQ720924 NJM720923:NJM720924 NTI720923:NTI720924 ODE720923:ODE720924 ONA720923:ONA720924 OWW720923:OWW720924 PGS720923:PGS720924 PQO720923:PQO720924 QAK720923:QAK720924 QKG720923:QKG720924 QUC720923:QUC720924 RDY720923:RDY720924 RNU720923:RNU720924 RXQ720923:RXQ720924 SHM720923:SHM720924 SRI720923:SRI720924 TBE720923:TBE720924 TLA720923:TLA720924 TUW720923:TUW720924 UES720923:UES720924 UOO720923:UOO720924 UYK720923:UYK720924 VIG720923:VIG720924 VSC720923:VSC720924 WBY720923:WBY720924 WLU720923:WLU720924 WVQ720923:WVQ720924 C786459:C786460 JE786459:JE786460 TA786459:TA786460 ACW786459:ACW786460 AMS786459:AMS786460 AWO786459:AWO786460 BGK786459:BGK786460 BQG786459:BQG786460 CAC786459:CAC786460 CJY786459:CJY786460 CTU786459:CTU786460 DDQ786459:DDQ786460 DNM786459:DNM786460 DXI786459:DXI786460 EHE786459:EHE786460 ERA786459:ERA786460 FAW786459:FAW786460 FKS786459:FKS786460 FUO786459:FUO786460 GEK786459:GEK786460 GOG786459:GOG786460 GYC786459:GYC786460 HHY786459:HHY786460 HRU786459:HRU786460 IBQ786459:IBQ786460 ILM786459:ILM786460 IVI786459:IVI786460 JFE786459:JFE786460 JPA786459:JPA786460 JYW786459:JYW786460 KIS786459:KIS786460 KSO786459:KSO786460 LCK786459:LCK786460 LMG786459:LMG786460 LWC786459:LWC786460 MFY786459:MFY786460 MPU786459:MPU786460 MZQ786459:MZQ786460 NJM786459:NJM786460 NTI786459:NTI786460 ODE786459:ODE786460 ONA786459:ONA786460 OWW786459:OWW786460 PGS786459:PGS786460 PQO786459:PQO786460 QAK786459:QAK786460 QKG786459:QKG786460 QUC786459:QUC786460 RDY786459:RDY786460 RNU786459:RNU786460 RXQ786459:RXQ786460 SHM786459:SHM786460 SRI786459:SRI786460 TBE786459:TBE786460 TLA786459:TLA786460 TUW786459:TUW786460 UES786459:UES786460 UOO786459:UOO786460 UYK786459:UYK786460 VIG786459:VIG786460 VSC786459:VSC786460 WBY786459:WBY786460 WLU786459:WLU786460 WVQ786459:WVQ786460 C851995:C851996 JE851995:JE851996 TA851995:TA851996 ACW851995:ACW851996 AMS851995:AMS851996 AWO851995:AWO851996 BGK851995:BGK851996 BQG851995:BQG851996 CAC851995:CAC851996 CJY851995:CJY851996 CTU851995:CTU851996 DDQ851995:DDQ851996 DNM851995:DNM851996 DXI851995:DXI851996 EHE851995:EHE851996 ERA851995:ERA851996 FAW851995:FAW851996 FKS851995:FKS851996 FUO851995:FUO851996 GEK851995:GEK851996 GOG851995:GOG851996 GYC851995:GYC851996 HHY851995:HHY851996 HRU851995:HRU851996 IBQ851995:IBQ851996 ILM851995:ILM851996 IVI851995:IVI851996 JFE851995:JFE851996 JPA851995:JPA851996 JYW851995:JYW851996 KIS851995:KIS851996 KSO851995:KSO851996 LCK851995:LCK851996 LMG851995:LMG851996 LWC851995:LWC851996 MFY851995:MFY851996 MPU851995:MPU851996 MZQ851995:MZQ851996 NJM851995:NJM851996 NTI851995:NTI851996 ODE851995:ODE851996 ONA851995:ONA851996 OWW851995:OWW851996 PGS851995:PGS851996 PQO851995:PQO851996 QAK851995:QAK851996 QKG851995:QKG851996 QUC851995:QUC851996 RDY851995:RDY851996 RNU851995:RNU851996 RXQ851995:RXQ851996 SHM851995:SHM851996 SRI851995:SRI851996 TBE851995:TBE851996 TLA851995:TLA851996 TUW851995:TUW851996 UES851995:UES851996 UOO851995:UOO851996 UYK851995:UYK851996 VIG851995:VIG851996 VSC851995:VSC851996 WBY851995:WBY851996 WLU851995:WLU851996 WVQ851995:WVQ851996 C917531:C917532 JE917531:JE917532 TA917531:TA917532 ACW917531:ACW917532 AMS917531:AMS917532 AWO917531:AWO917532 BGK917531:BGK917532 BQG917531:BQG917532 CAC917531:CAC917532 CJY917531:CJY917532 CTU917531:CTU917532 DDQ917531:DDQ917532 DNM917531:DNM917532 DXI917531:DXI917532 EHE917531:EHE917532 ERA917531:ERA917532 FAW917531:FAW917532 FKS917531:FKS917532 FUO917531:FUO917532 GEK917531:GEK917532 GOG917531:GOG917532 GYC917531:GYC917532 HHY917531:HHY917532 HRU917531:HRU917532 IBQ917531:IBQ917532 ILM917531:ILM917532 IVI917531:IVI917532 JFE917531:JFE917532 JPA917531:JPA917532 JYW917531:JYW917532 KIS917531:KIS917532 KSO917531:KSO917532 LCK917531:LCK917532 LMG917531:LMG917532 LWC917531:LWC917532 MFY917531:MFY917532 MPU917531:MPU917532 MZQ917531:MZQ917532 NJM917531:NJM917532 NTI917531:NTI917532 ODE917531:ODE917532 ONA917531:ONA917532 OWW917531:OWW917532 PGS917531:PGS917532 PQO917531:PQO917532 QAK917531:QAK917532 QKG917531:QKG917532 QUC917531:QUC917532 RDY917531:RDY917532 RNU917531:RNU917532 RXQ917531:RXQ917532 SHM917531:SHM917532 SRI917531:SRI917532 TBE917531:TBE917532 TLA917531:TLA917532 TUW917531:TUW917532 UES917531:UES917532 UOO917531:UOO917532 UYK917531:UYK917532 VIG917531:VIG917532 VSC917531:VSC917532 WBY917531:WBY917532 WLU917531:WLU917532 WVQ917531:WVQ917532 C983067:C983068 JE983067:JE983068 TA983067:TA983068 ACW983067:ACW983068 AMS983067:AMS983068 AWO983067:AWO983068 BGK983067:BGK983068 BQG983067:BQG983068 CAC983067:CAC983068 CJY983067:CJY983068 CTU983067:CTU983068 DDQ983067:DDQ983068 DNM983067:DNM983068 DXI983067:DXI983068 EHE983067:EHE983068 ERA983067:ERA983068 FAW983067:FAW983068 FKS983067:FKS983068 FUO983067:FUO983068 GEK983067:GEK983068 GOG983067:GOG983068 GYC983067:GYC983068 HHY983067:HHY983068 HRU983067:HRU983068 IBQ983067:IBQ983068 ILM983067:ILM983068 IVI983067:IVI983068 JFE983067:JFE983068 JPA983067:JPA983068 JYW983067:JYW983068 KIS983067:KIS983068 KSO983067:KSO983068 LCK983067:LCK983068 LMG983067:LMG983068 LWC983067:LWC983068 MFY983067:MFY983068 MPU983067:MPU983068 MZQ983067:MZQ983068 NJM983067:NJM983068 NTI983067:NTI983068 ODE983067:ODE983068 ONA983067:ONA983068 OWW983067:OWW983068 PGS983067:PGS983068 PQO983067:PQO983068 QAK983067:QAK983068 QKG983067:QKG983068 QUC983067:QUC983068 RDY983067:RDY983068 RNU983067:RNU983068 RXQ983067:RXQ983068 SHM983067:SHM983068 SRI983067:SRI983068 TBE983067:TBE983068 TLA983067:TLA983068 TUW983067:TUW983068 UES983067:UES983068 UOO983067:UOO983068 UYK983067:UYK983068 VIG983067:VIG983068 VSC983067:VSC983068 WBY983067:WBY983068 WLU983067:WLU983068 WVQ983067:WVQ983068 C65567 JE65567 TA65567 ACW65567 AMS65567 AWO65567 BGK65567 BQG65567 CAC65567 CJY65567 CTU65567 DDQ65567 DNM65567 DXI65567 EHE65567 ERA65567 FAW65567 FKS65567 FUO65567 GEK65567 GOG65567 GYC65567 HHY65567 HRU65567 IBQ65567 ILM65567 IVI65567 JFE65567 JPA65567 JYW65567 KIS65567 KSO65567 LCK65567 LMG65567 LWC65567 MFY65567 MPU65567 MZQ65567 NJM65567 NTI65567 ODE65567 ONA65567 OWW65567 PGS65567 PQO65567 QAK65567 QKG65567 QUC65567 RDY65567 RNU65567 RXQ65567 SHM65567 SRI65567 TBE65567 TLA65567 TUW65567 UES65567 UOO65567 UYK65567 VIG65567 VSC65567 WBY65567 WLU65567 WVQ65567 C131103 JE131103 TA131103 ACW131103 AMS131103 AWO131103 BGK131103 BQG131103 CAC131103 CJY131103 CTU131103 DDQ131103 DNM131103 DXI131103 EHE131103 ERA131103 FAW131103 FKS131103 FUO131103 GEK131103 GOG131103 GYC131103 HHY131103 HRU131103 IBQ131103 ILM131103 IVI131103 JFE131103 JPA131103 JYW131103 KIS131103 KSO131103 LCK131103 LMG131103 LWC131103 MFY131103 MPU131103 MZQ131103 NJM131103 NTI131103 ODE131103 ONA131103 OWW131103 PGS131103 PQO131103 QAK131103 QKG131103 QUC131103 RDY131103 RNU131103 RXQ131103 SHM131103 SRI131103 TBE131103 TLA131103 TUW131103 UES131103 UOO131103 UYK131103 VIG131103 VSC131103 WBY131103 WLU131103 WVQ131103 C196639 JE196639 TA196639 ACW196639 AMS196639 AWO196639 BGK196639 BQG196639 CAC196639 CJY196639 CTU196639 DDQ196639 DNM196639 DXI196639 EHE196639 ERA196639 FAW196639 FKS196639 FUO196639 GEK196639 GOG196639 GYC196639 HHY196639 HRU196639 IBQ196639 ILM196639 IVI196639 JFE196639 JPA196639 JYW196639 KIS196639 KSO196639 LCK196639 LMG196639 LWC196639 MFY196639 MPU196639 MZQ196639 NJM196639 NTI196639 ODE196639 ONA196639 OWW196639 PGS196639 PQO196639 QAK196639 QKG196639 QUC196639 RDY196639 RNU196639 RXQ196639 SHM196639 SRI196639 TBE196639 TLA196639 TUW196639 UES196639 UOO196639 UYK196639 VIG196639 VSC196639 WBY196639 WLU196639 WVQ196639 C262175 JE262175 TA262175 ACW262175 AMS262175 AWO262175 BGK262175 BQG262175 CAC262175 CJY262175 CTU262175 DDQ262175 DNM262175 DXI262175 EHE262175 ERA262175 FAW262175 FKS262175 FUO262175 GEK262175 GOG262175 GYC262175 HHY262175 HRU262175 IBQ262175 ILM262175 IVI262175 JFE262175 JPA262175 JYW262175 KIS262175 KSO262175 LCK262175 LMG262175 LWC262175 MFY262175 MPU262175 MZQ262175 NJM262175 NTI262175 ODE262175 ONA262175 OWW262175 PGS262175 PQO262175 QAK262175 QKG262175 QUC262175 RDY262175 RNU262175 RXQ262175 SHM262175 SRI262175 TBE262175 TLA262175 TUW262175 UES262175 UOO262175 UYK262175 VIG262175 VSC262175 WBY262175 WLU262175 WVQ262175 C327711 JE327711 TA327711 ACW327711 AMS327711 AWO327711 BGK327711 BQG327711 CAC327711 CJY327711 CTU327711 DDQ327711 DNM327711 DXI327711 EHE327711 ERA327711 FAW327711 FKS327711 FUO327711 GEK327711 GOG327711 GYC327711 HHY327711 HRU327711 IBQ327711 ILM327711 IVI327711 JFE327711 JPA327711 JYW327711 KIS327711 KSO327711 LCK327711 LMG327711 LWC327711 MFY327711 MPU327711 MZQ327711 NJM327711 NTI327711 ODE327711 ONA327711 OWW327711 PGS327711 PQO327711 QAK327711 QKG327711 QUC327711 RDY327711 RNU327711 RXQ327711 SHM327711 SRI327711 TBE327711 TLA327711 TUW327711 UES327711 UOO327711 UYK327711 VIG327711 VSC327711 WBY327711 WLU327711 WVQ327711 C393247 JE393247 TA393247 ACW393247 AMS393247 AWO393247 BGK393247 BQG393247 CAC393247 CJY393247 CTU393247 DDQ393247 DNM393247 DXI393247 EHE393247 ERA393247 FAW393247 FKS393247 FUO393247 GEK393247 GOG393247 GYC393247 HHY393247 HRU393247 IBQ393247 ILM393247 IVI393247 JFE393247 JPA393247 JYW393247 KIS393247 KSO393247 LCK393247 LMG393247 LWC393247 MFY393247 MPU393247 MZQ393247 NJM393247 NTI393247 ODE393247 ONA393247 OWW393247 PGS393247 PQO393247 QAK393247 QKG393247 QUC393247 RDY393247 RNU393247 RXQ393247 SHM393247 SRI393247 TBE393247 TLA393247 TUW393247 UES393247 UOO393247 UYK393247 VIG393247 VSC393247 WBY393247 WLU393247 WVQ393247 C458783 JE458783 TA458783 ACW458783 AMS458783 AWO458783 BGK458783 BQG458783 CAC458783 CJY458783 CTU458783 DDQ458783 DNM458783 DXI458783 EHE458783 ERA458783 FAW458783 FKS458783 FUO458783 GEK458783 GOG458783 GYC458783 HHY458783 HRU458783 IBQ458783 ILM458783 IVI458783 JFE458783 JPA458783 JYW458783 KIS458783 KSO458783 LCK458783 LMG458783 LWC458783 MFY458783 MPU458783 MZQ458783 NJM458783 NTI458783 ODE458783 ONA458783 OWW458783 PGS458783 PQO458783 QAK458783 QKG458783 QUC458783 RDY458783 RNU458783 RXQ458783 SHM458783 SRI458783 TBE458783 TLA458783 TUW458783 UES458783 UOO458783 UYK458783 VIG458783 VSC458783 WBY458783 WLU458783 WVQ458783 C524319 JE524319 TA524319 ACW524319 AMS524319 AWO524319 BGK524319 BQG524319 CAC524319 CJY524319 CTU524319 DDQ524319 DNM524319 DXI524319 EHE524319 ERA524319 FAW524319 FKS524319 FUO524319 GEK524319 GOG524319 GYC524319 HHY524319 HRU524319 IBQ524319 ILM524319 IVI524319 JFE524319 JPA524319 JYW524319 KIS524319 KSO524319 LCK524319 LMG524319 LWC524319 MFY524319 MPU524319 MZQ524319 NJM524319 NTI524319 ODE524319 ONA524319 OWW524319 PGS524319 PQO524319 QAK524319 QKG524319 QUC524319 RDY524319 RNU524319 RXQ524319 SHM524319 SRI524319 TBE524319 TLA524319 TUW524319 UES524319 UOO524319 UYK524319 VIG524319 VSC524319 WBY524319 WLU524319 WVQ524319 C589855 JE589855 TA589855 ACW589855 AMS589855 AWO589855 BGK589855 BQG589855 CAC589855 CJY589855 CTU589855 DDQ589855 DNM589855 DXI589855 EHE589855 ERA589855 FAW589855 FKS589855 FUO589855 GEK589855 GOG589855 GYC589855 HHY589855 HRU589855 IBQ589855 ILM589855 IVI589855 JFE589855 JPA589855 JYW589855 KIS589855 KSO589855 LCK589855 LMG589855 LWC589855 MFY589855 MPU589855 MZQ589855 NJM589855 NTI589855 ODE589855 ONA589855 OWW589855 PGS589855 PQO589855 QAK589855 QKG589855 QUC589855 RDY589855 RNU589855 RXQ589855 SHM589855 SRI589855 TBE589855 TLA589855 TUW589855 UES589855 UOO589855 UYK589855 VIG589855 VSC589855 WBY589855 WLU589855 WVQ589855 C655391 JE655391 TA655391 ACW655391 AMS655391 AWO655391 BGK655391 BQG655391 CAC655391 CJY655391 CTU655391 DDQ655391 DNM655391 DXI655391 EHE655391 ERA655391 FAW655391 FKS655391 FUO655391 GEK655391 GOG655391 GYC655391 HHY655391 HRU655391 IBQ655391 ILM655391 IVI655391 JFE655391 JPA655391 JYW655391 KIS655391 KSO655391 LCK655391 LMG655391 LWC655391 MFY655391 MPU655391 MZQ655391 NJM655391 NTI655391 ODE655391 ONA655391 OWW655391 PGS655391 PQO655391 QAK655391 QKG655391 QUC655391 RDY655391 RNU655391 RXQ655391 SHM655391 SRI655391 TBE655391 TLA655391 TUW655391 UES655391 UOO655391 UYK655391 VIG655391 VSC655391 WBY655391 WLU655391 WVQ655391 C720927 JE720927 TA720927 ACW720927 AMS720927 AWO720927 BGK720927 BQG720927 CAC720927 CJY720927 CTU720927 DDQ720927 DNM720927 DXI720927 EHE720927 ERA720927 FAW720927 FKS720927 FUO720927 GEK720927 GOG720927 GYC720927 HHY720927 HRU720927 IBQ720927 ILM720927 IVI720927 JFE720927 JPA720927 JYW720927 KIS720927 KSO720927 LCK720927 LMG720927 LWC720927 MFY720927 MPU720927 MZQ720927 NJM720927 NTI720927 ODE720927 ONA720927 OWW720927 PGS720927 PQO720927 QAK720927 QKG720927 QUC720927 RDY720927 RNU720927 RXQ720927 SHM720927 SRI720927 TBE720927 TLA720927 TUW720927 UES720927 UOO720927 UYK720927 VIG720927 VSC720927 WBY720927 WLU720927 WVQ720927 C786463 JE786463 TA786463 ACW786463 AMS786463 AWO786463 BGK786463 BQG786463 CAC786463 CJY786463 CTU786463 DDQ786463 DNM786463 DXI786463 EHE786463 ERA786463 FAW786463 FKS786463 FUO786463 GEK786463 GOG786463 GYC786463 HHY786463 HRU786463 IBQ786463 ILM786463 IVI786463 JFE786463 JPA786463 JYW786463 KIS786463 KSO786463 LCK786463 LMG786463 LWC786463 MFY786463 MPU786463 MZQ786463 NJM786463 NTI786463 ODE786463 ONA786463 OWW786463 PGS786463 PQO786463 QAK786463 QKG786463 QUC786463 RDY786463 RNU786463 RXQ786463 SHM786463 SRI786463 TBE786463 TLA786463 TUW786463 UES786463 UOO786463 UYK786463 VIG786463 VSC786463 WBY786463 WLU786463 WVQ786463 C851999 JE851999 TA851999 ACW851999 AMS851999 AWO851999 BGK851999 BQG851999 CAC851999 CJY851999 CTU851999 DDQ851999 DNM851999 DXI851999 EHE851999 ERA851999 FAW851999 FKS851999 FUO851999 GEK851999 GOG851999 GYC851999 HHY851999 HRU851999 IBQ851999 ILM851999 IVI851999 JFE851999 JPA851999 JYW851999 KIS851999 KSO851999 LCK851999 LMG851999 LWC851999 MFY851999 MPU851999 MZQ851999 NJM851999 NTI851999 ODE851999 ONA851999 OWW851999 PGS851999 PQO851999 QAK851999 QKG851999 QUC851999 RDY851999 RNU851999 RXQ851999 SHM851999 SRI851999 TBE851999 TLA851999 TUW851999 UES851999 UOO851999 UYK851999 VIG851999 VSC851999 WBY851999 WLU851999 WVQ851999 C917535 JE917535 TA917535 ACW917535 AMS917535 AWO917535 BGK917535 BQG917535 CAC917535 CJY917535 CTU917535 DDQ917535 DNM917535 DXI917535 EHE917535 ERA917535 FAW917535 FKS917535 FUO917535 GEK917535 GOG917535 GYC917535 HHY917535 HRU917535 IBQ917535 ILM917535 IVI917535 JFE917535 JPA917535 JYW917535 KIS917535 KSO917535 LCK917535 LMG917535 LWC917535 MFY917535 MPU917535 MZQ917535 NJM917535 NTI917535 ODE917535 ONA917535 OWW917535 PGS917535 PQO917535 QAK917535 QKG917535 QUC917535 RDY917535 RNU917535 RXQ917535 SHM917535 SRI917535 TBE917535 TLA917535 TUW917535 UES917535 UOO917535 UYK917535 VIG917535 VSC917535 WBY917535 WLU917535 WVQ917535 C983071 JE983071 TA983071 ACW983071 AMS983071 AWO983071 BGK983071 BQG983071 CAC983071 CJY983071 CTU983071 DDQ983071 DNM983071 DXI983071 EHE983071 ERA983071 FAW983071 FKS983071 FUO983071 GEK983071 GOG983071 GYC983071 HHY983071 HRU983071 IBQ983071 ILM983071 IVI983071 JFE983071 JPA983071 JYW983071 KIS983071 KSO983071 LCK983071 LMG983071 LWC983071 MFY983071 MPU983071 MZQ983071 NJM983071 NTI983071 ODE983071 ONA983071 OWW983071 PGS983071 PQO983071 QAK983071 QKG983071 QUC983071 RDY983071 RNU983071 RXQ983071 SHM983071 SRI983071 TBE983071 TLA983071 TUW983071 UES983071 UOO983071 UYK983071 VIG983071 VSC983071 WBY983071 WLU983071 C65 JE23 TA23 ACW23 AMS23 AWO23 BGK23 BQG23 CAC23 CJY23 CTU23 DDQ23 DNM23 DXI23 EHE23 ERA23 FAW23 FKS23 FUO23 GEK23 GOG23 GYC23 HHY23 HRU23 IBQ23 ILM23 IVI23 JFE23 JPA23 JYW23 KIS23 KSO23 LCK23 LMG23 LWC23 MFY23 MPU23 MZQ23 NJM23 NTI23 ODE23 ONA23 OWW23 PGS23 PQO23 QAK23 QKG23 QUC23 RDY23 RNU23 RXQ23 SHM23 SRI23 TBE23 TLA23 TUW23 UES23 UOO23 UYK23 VIG23 VSC23 WBY23 WLU23 WVQ23 C23">
      <formula1>0</formula1>
      <formula2>10000</formula2>
    </dataValidation>
    <dataValidation type="textLength" errorStyle="information" allowBlank="1" showInputMessage="1" error="XLBVal:5=56700_x000d_&#10;" sqref="JD65 SZ65 ACV65 AMR65 AWN65 BGJ65 BQF65 CAB65 CJX65 CTT65 DDP65 DNL65 DXH65 EHD65 EQZ65 FAV65 FKR65 FUN65 GEJ65 GOF65 GYB65 HHX65 HRT65 IBP65 ILL65 IVH65 JFD65 JOZ65 JYV65 KIR65 KSN65 LCJ65 LMF65 LWB65 MFX65 MPT65 MZP65 NJL65 NTH65 ODD65 OMZ65 OWV65 PGR65 PQN65 QAJ65 QKF65 QUB65 RDX65 RNT65 RXP65 SHL65 SRH65 TBD65 TKZ65 TUV65 UER65 UON65 UYJ65 VIF65 VSB65 WBX65 WLT65 WVP65 WVP983067:WVP983071 B65563:B65567 JD65563:JD65567 SZ65563:SZ65567 ACV65563:ACV65567 AMR65563:AMR65567 AWN65563:AWN65567 BGJ65563:BGJ65567 BQF65563:BQF65567 CAB65563:CAB65567 CJX65563:CJX65567 CTT65563:CTT65567 DDP65563:DDP65567 DNL65563:DNL65567 DXH65563:DXH65567 EHD65563:EHD65567 EQZ65563:EQZ65567 FAV65563:FAV65567 FKR65563:FKR65567 FUN65563:FUN65567 GEJ65563:GEJ65567 GOF65563:GOF65567 GYB65563:GYB65567 HHX65563:HHX65567 HRT65563:HRT65567 IBP65563:IBP65567 ILL65563:ILL65567 IVH65563:IVH65567 JFD65563:JFD65567 JOZ65563:JOZ65567 JYV65563:JYV65567 KIR65563:KIR65567 KSN65563:KSN65567 LCJ65563:LCJ65567 LMF65563:LMF65567 LWB65563:LWB65567 MFX65563:MFX65567 MPT65563:MPT65567 MZP65563:MZP65567 NJL65563:NJL65567 NTH65563:NTH65567 ODD65563:ODD65567 OMZ65563:OMZ65567 OWV65563:OWV65567 PGR65563:PGR65567 PQN65563:PQN65567 QAJ65563:QAJ65567 QKF65563:QKF65567 QUB65563:QUB65567 RDX65563:RDX65567 RNT65563:RNT65567 RXP65563:RXP65567 SHL65563:SHL65567 SRH65563:SRH65567 TBD65563:TBD65567 TKZ65563:TKZ65567 TUV65563:TUV65567 UER65563:UER65567 UON65563:UON65567 UYJ65563:UYJ65567 VIF65563:VIF65567 VSB65563:VSB65567 WBX65563:WBX65567 WLT65563:WLT65567 WVP65563:WVP65567 B131099:B131103 JD131099:JD131103 SZ131099:SZ131103 ACV131099:ACV131103 AMR131099:AMR131103 AWN131099:AWN131103 BGJ131099:BGJ131103 BQF131099:BQF131103 CAB131099:CAB131103 CJX131099:CJX131103 CTT131099:CTT131103 DDP131099:DDP131103 DNL131099:DNL131103 DXH131099:DXH131103 EHD131099:EHD131103 EQZ131099:EQZ131103 FAV131099:FAV131103 FKR131099:FKR131103 FUN131099:FUN131103 GEJ131099:GEJ131103 GOF131099:GOF131103 GYB131099:GYB131103 HHX131099:HHX131103 HRT131099:HRT131103 IBP131099:IBP131103 ILL131099:ILL131103 IVH131099:IVH131103 JFD131099:JFD131103 JOZ131099:JOZ131103 JYV131099:JYV131103 KIR131099:KIR131103 KSN131099:KSN131103 LCJ131099:LCJ131103 LMF131099:LMF131103 LWB131099:LWB131103 MFX131099:MFX131103 MPT131099:MPT131103 MZP131099:MZP131103 NJL131099:NJL131103 NTH131099:NTH131103 ODD131099:ODD131103 OMZ131099:OMZ131103 OWV131099:OWV131103 PGR131099:PGR131103 PQN131099:PQN131103 QAJ131099:QAJ131103 QKF131099:QKF131103 QUB131099:QUB131103 RDX131099:RDX131103 RNT131099:RNT131103 RXP131099:RXP131103 SHL131099:SHL131103 SRH131099:SRH131103 TBD131099:TBD131103 TKZ131099:TKZ131103 TUV131099:TUV131103 UER131099:UER131103 UON131099:UON131103 UYJ131099:UYJ131103 VIF131099:VIF131103 VSB131099:VSB131103 WBX131099:WBX131103 WLT131099:WLT131103 WVP131099:WVP131103 B196635:B196639 JD196635:JD196639 SZ196635:SZ196639 ACV196635:ACV196639 AMR196635:AMR196639 AWN196635:AWN196639 BGJ196635:BGJ196639 BQF196635:BQF196639 CAB196635:CAB196639 CJX196635:CJX196639 CTT196635:CTT196639 DDP196635:DDP196639 DNL196635:DNL196639 DXH196635:DXH196639 EHD196635:EHD196639 EQZ196635:EQZ196639 FAV196635:FAV196639 FKR196635:FKR196639 FUN196635:FUN196639 GEJ196635:GEJ196639 GOF196635:GOF196639 GYB196635:GYB196639 HHX196635:HHX196639 HRT196635:HRT196639 IBP196635:IBP196639 ILL196635:ILL196639 IVH196635:IVH196639 JFD196635:JFD196639 JOZ196635:JOZ196639 JYV196635:JYV196639 KIR196635:KIR196639 KSN196635:KSN196639 LCJ196635:LCJ196639 LMF196635:LMF196639 LWB196635:LWB196639 MFX196635:MFX196639 MPT196635:MPT196639 MZP196635:MZP196639 NJL196635:NJL196639 NTH196635:NTH196639 ODD196635:ODD196639 OMZ196635:OMZ196639 OWV196635:OWV196639 PGR196635:PGR196639 PQN196635:PQN196639 QAJ196635:QAJ196639 QKF196635:QKF196639 QUB196635:QUB196639 RDX196635:RDX196639 RNT196635:RNT196639 RXP196635:RXP196639 SHL196635:SHL196639 SRH196635:SRH196639 TBD196635:TBD196639 TKZ196635:TKZ196639 TUV196635:TUV196639 UER196635:UER196639 UON196635:UON196639 UYJ196635:UYJ196639 VIF196635:VIF196639 VSB196635:VSB196639 WBX196635:WBX196639 WLT196635:WLT196639 WVP196635:WVP196639 B262171:B262175 JD262171:JD262175 SZ262171:SZ262175 ACV262171:ACV262175 AMR262171:AMR262175 AWN262171:AWN262175 BGJ262171:BGJ262175 BQF262171:BQF262175 CAB262171:CAB262175 CJX262171:CJX262175 CTT262171:CTT262175 DDP262171:DDP262175 DNL262171:DNL262175 DXH262171:DXH262175 EHD262171:EHD262175 EQZ262171:EQZ262175 FAV262171:FAV262175 FKR262171:FKR262175 FUN262171:FUN262175 GEJ262171:GEJ262175 GOF262171:GOF262175 GYB262171:GYB262175 HHX262171:HHX262175 HRT262171:HRT262175 IBP262171:IBP262175 ILL262171:ILL262175 IVH262171:IVH262175 JFD262171:JFD262175 JOZ262171:JOZ262175 JYV262171:JYV262175 KIR262171:KIR262175 KSN262171:KSN262175 LCJ262171:LCJ262175 LMF262171:LMF262175 LWB262171:LWB262175 MFX262171:MFX262175 MPT262171:MPT262175 MZP262171:MZP262175 NJL262171:NJL262175 NTH262171:NTH262175 ODD262171:ODD262175 OMZ262171:OMZ262175 OWV262171:OWV262175 PGR262171:PGR262175 PQN262171:PQN262175 QAJ262171:QAJ262175 QKF262171:QKF262175 QUB262171:QUB262175 RDX262171:RDX262175 RNT262171:RNT262175 RXP262171:RXP262175 SHL262171:SHL262175 SRH262171:SRH262175 TBD262171:TBD262175 TKZ262171:TKZ262175 TUV262171:TUV262175 UER262171:UER262175 UON262171:UON262175 UYJ262171:UYJ262175 VIF262171:VIF262175 VSB262171:VSB262175 WBX262171:WBX262175 WLT262171:WLT262175 WVP262171:WVP262175 B327707:B327711 JD327707:JD327711 SZ327707:SZ327711 ACV327707:ACV327711 AMR327707:AMR327711 AWN327707:AWN327711 BGJ327707:BGJ327711 BQF327707:BQF327711 CAB327707:CAB327711 CJX327707:CJX327711 CTT327707:CTT327711 DDP327707:DDP327711 DNL327707:DNL327711 DXH327707:DXH327711 EHD327707:EHD327711 EQZ327707:EQZ327711 FAV327707:FAV327711 FKR327707:FKR327711 FUN327707:FUN327711 GEJ327707:GEJ327711 GOF327707:GOF327711 GYB327707:GYB327711 HHX327707:HHX327711 HRT327707:HRT327711 IBP327707:IBP327711 ILL327707:ILL327711 IVH327707:IVH327711 JFD327707:JFD327711 JOZ327707:JOZ327711 JYV327707:JYV327711 KIR327707:KIR327711 KSN327707:KSN327711 LCJ327707:LCJ327711 LMF327707:LMF327711 LWB327707:LWB327711 MFX327707:MFX327711 MPT327707:MPT327711 MZP327707:MZP327711 NJL327707:NJL327711 NTH327707:NTH327711 ODD327707:ODD327711 OMZ327707:OMZ327711 OWV327707:OWV327711 PGR327707:PGR327711 PQN327707:PQN327711 QAJ327707:QAJ327711 QKF327707:QKF327711 QUB327707:QUB327711 RDX327707:RDX327711 RNT327707:RNT327711 RXP327707:RXP327711 SHL327707:SHL327711 SRH327707:SRH327711 TBD327707:TBD327711 TKZ327707:TKZ327711 TUV327707:TUV327711 UER327707:UER327711 UON327707:UON327711 UYJ327707:UYJ327711 VIF327707:VIF327711 VSB327707:VSB327711 WBX327707:WBX327711 WLT327707:WLT327711 WVP327707:WVP327711 B393243:B393247 JD393243:JD393247 SZ393243:SZ393247 ACV393243:ACV393247 AMR393243:AMR393247 AWN393243:AWN393247 BGJ393243:BGJ393247 BQF393243:BQF393247 CAB393243:CAB393247 CJX393243:CJX393247 CTT393243:CTT393247 DDP393243:DDP393247 DNL393243:DNL393247 DXH393243:DXH393247 EHD393243:EHD393247 EQZ393243:EQZ393247 FAV393243:FAV393247 FKR393243:FKR393247 FUN393243:FUN393247 GEJ393243:GEJ393247 GOF393243:GOF393247 GYB393243:GYB393247 HHX393243:HHX393247 HRT393243:HRT393247 IBP393243:IBP393247 ILL393243:ILL393247 IVH393243:IVH393247 JFD393243:JFD393247 JOZ393243:JOZ393247 JYV393243:JYV393247 KIR393243:KIR393247 KSN393243:KSN393247 LCJ393243:LCJ393247 LMF393243:LMF393247 LWB393243:LWB393247 MFX393243:MFX393247 MPT393243:MPT393247 MZP393243:MZP393247 NJL393243:NJL393247 NTH393243:NTH393247 ODD393243:ODD393247 OMZ393243:OMZ393247 OWV393243:OWV393247 PGR393243:PGR393247 PQN393243:PQN393247 QAJ393243:QAJ393247 QKF393243:QKF393247 QUB393243:QUB393247 RDX393243:RDX393247 RNT393243:RNT393247 RXP393243:RXP393247 SHL393243:SHL393247 SRH393243:SRH393247 TBD393243:TBD393247 TKZ393243:TKZ393247 TUV393243:TUV393247 UER393243:UER393247 UON393243:UON393247 UYJ393243:UYJ393247 VIF393243:VIF393247 VSB393243:VSB393247 WBX393243:WBX393247 WLT393243:WLT393247 WVP393243:WVP393247 B458779:B458783 JD458779:JD458783 SZ458779:SZ458783 ACV458779:ACV458783 AMR458779:AMR458783 AWN458779:AWN458783 BGJ458779:BGJ458783 BQF458779:BQF458783 CAB458779:CAB458783 CJX458779:CJX458783 CTT458779:CTT458783 DDP458779:DDP458783 DNL458779:DNL458783 DXH458779:DXH458783 EHD458779:EHD458783 EQZ458779:EQZ458783 FAV458779:FAV458783 FKR458779:FKR458783 FUN458779:FUN458783 GEJ458779:GEJ458783 GOF458779:GOF458783 GYB458779:GYB458783 HHX458779:HHX458783 HRT458779:HRT458783 IBP458779:IBP458783 ILL458779:ILL458783 IVH458779:IVH458783 JFD458779:JFD458783 JOZ458779:JOZ458783 JYV458779:JYV458783 KIR458779:KIR458783 KSN458779:KSN458783 LCJ458779:LCJ458783 LMF458779:LMF458783 LWB458779:LWB458783 MFX458779:MFX458783 MPT458779:MPT458783 MZP458779:MZP458783 NJL458779:NJL458783 NTH458779:NTH458783 ODD458779:ODD458783 OMZ458779:OMZ458783 OWV458779:OWV458783 PGR458779:PGR458783 PQN458779:PQN458783 QAJ458779:QAJ458783 QKF458779:QKF458783 QUB458779:QUB458783 RDX458779:RDX458783 RNT458779:RNT458783 RXP458779:RXP458783 SHL458779:SHL458783 SRH458779:SRH458783 TBD458779:TBD458783 TKZ458779:TKZ458783 TUV458779:TUV458783 UER458779:UER458783 UON458779:UON458783 UYJ458779:UYJ458783 VIF458779:VIF458783 VSB458779:VSB458783 WBX458779:WBX458783 WLT458779:WLT458783 WVP458779:WVP458783 B524315:B524319 JD524315:JD524319 SZ524315:SZ524319 ACV524315:ACV524319 AMR524315:AMR524319 AWN524315:AWN524319 BGJ524315:BGJ524319 BQF524315:BQF524319 CAB524315:CAB524319 CJX524315:CJX524319 CTT524315:CTT524319 DDP524315:DDP524319 DNL524315:DNL524319 DXH524315:DXH524319 EHD524315:EHD524319 EQZ524315:EQZ524319 FAV524315:FAV524319 FKR524315:FKR524319 FUN524315:FUN524319 GEJ524315:GEJ524319 GOF524315:GOF524319 GYB524315:GYB524319 HHX524315:HHX524319 HRT524315:HRT524319 IBP524315:IBP524319 ILL524315:ILL524319 IVH524315:IVH524319 JFD524315:JFD524319 JOZ524315:JOZ524319 JYV524315:JYV524319 KIR524315:KIR524319 KSN524315:KSN524319 LCJ524315:LCJ524319 LMF524315:LMF524319 LWB524315:LWB524319 MFX524315:MFX524319 MPT524315:MPT524319 MZP524315:MZP524319 NJL524315:NJL524319 NTH524315:NTH524319 ODD524315:ODD524319 OMZ524315:OMZ524319 OWV524315:OWV524319 PGR524315:PGR524319 PQN524315:PQN524319 QAJ524315:QAJ524319 QKF524315:QKF524319 QUB524315:QUB524319 RDX524315:RDX524319 RNT524315:RNT524319 RXP524315:RXP524319 SHL524315:SHL524319 SRH524315:SRH524319 TBD524315:TBD524319 TKZ524315:TKZ524319 TUV524315:TUV524319 UER524315:UER524319 UON524315:UON524319 UYJ524315:UYJ524319 VIF524315:VIF524319 VSB524315:VSB524319 WBX524315:WBX524319 WLT524315:WLT524319 WVP524315:WVP524319 B589851:B589855 JD589851:JD589855 SZ589851:SZ589855 ACV589851:ACV589855 AMR589851:AMR589855 AWN589851:AWN589855 BGJ589851:BGJ589855 BQF589851:BQF589855 CAB589851:CAB589855 CJX589851:CJX589855 CTT589851:CTT589855 DDP589851:DDP589855 DNL589851:DNL589855 DXH589851:DXH589855 EHD589851:EHD589855 EQZ589851:EQZ589855 FAV589851:FAV589855 FKR589851:FKR589855 FUN589851:FUN589855 GEJ589851:GEJ589855 GOF589851:GOF589855 GYB589851:GYB589855 HHX589851:HHX589855 HRT589851:HRT589855 IBP589851:IBP589855 ILL589851:ILL589855 IVH589851:IVH589855 JFD589851:JFD589855 JOZ589851:JOZ589855 JYV589851:JYV589855 KIR589851:KIR589855 KSN589851:KSN589855 LCJ589851:LCJ589855 LMF589851:LMF589855 LWB589851:LWB589855 MFX589851:MFX589855 MPT589851:MPT589855 MZP589851:MZP589855 NJL589851:NJL589855 NTH589851:NTH589855 ODD589851:ODD589855 OMZ589851:OMZ589855 OWV589851:OWV589855 PGR589851:PGR589855 PQN589851:PQN589855 QAJ589851:QAJ589855 QKF589851:QKF589855 QUB589851:QUB589855 RDX589851:RDX589855 RNT589851:RNT589855 RXP589851:RXP589855 SHL589851:SHL589855 SRH589851:SRH589855 TBD589851:TBD589855 TKZ589851:TKZ589855 TUV589851:TUV589855 UER589851:UER589855 UON589851:UON589855 UYJ589851:UYJ589855 VIF589851:VIF589855 VSB589851:VSB589855 WBX589851:WBX589855 WLT589851:WLT589855 WVP589851:WVP589855 B655387:B655391 JD655387:JD655391 SZ655387:SZ655391 ACV655387:ACV655391 AMR655387:AMR655391 AWN655387:AWN655391 BGJ655387:BGJ655391 BQF655387:BQF655391 CAB655387:CAB655391 CJX655387:CJX655391 CTT655387:CTT655391 DDP655387:DDP655391 DNL655387:DNL655391 DXH655387:DXH655391 EHD655387:EHD655391 EQZ655387:EQZ655391 FAV655387:FAV655391 FKR655387:FKR655391 FUN655387:FUN655391 GEJ655387:GEJ655391 GOF655387:GOF655391 GYB655387:GYB655391 HHX655387:HHX655391 HRT655387:HRT655391 IBP655387:IBP655391 ILL655387:ILL655391 IVH655387:IVH655391 JFD655387:JFD655391 JOZ655387:JOZ655391 JYV655387:JYV655391 KIR655387:KIR655391 KSN655387:KSN655391 LCJ655387:LCJ655391 LMF655387:LMF655391 LWB655387:LWB655391 MFX655387:MFX655391 MPT655387:MPT655391 MZP655387:MZP655391 NJL655387:NJL655391 NTH655387:NTH655391 ODD655387:ODD655391 OMZ655387:OMZ655391 OWV655387:OWV655391 PGR655387:PGR655391 PQN655387:PQN655391 QAJ655387:QAJ655391 QKF655387:QKF655391 QUB655387:QUB655391 RDX655387:RDX655391 RNT655387:RNT655391 RXP655387:RXP655391 SHL655387:SHL655391 SRH655387:SRH655391 TBD655387:TBD655391 TKZ655387:TKZ655391 TUV655387:TUV655391 UER655387:UER655391 UON655387:UON655391 UYJ655387:UYJ655391 VIF655387:VIF655391 VSB655387:VSB655391 WBX655387:WBX655391 WLT655387:WLT655391 WVP655387:WVP655391 B720923:B720927 JD720923:JD720927 SZ720923:SZ720927 ACV720923:ACV720927 AMR720923:AMR720927 AWN720923:AWN720927 BGJ720923:BGJ720927 BQF720923:BQF720927 CAB720923:CAB720927 CJX720923:CJX720927 CTT720923:CTT720927 DDP720923:DDP720927 DNL720923:DNL720927 DXH720923:DXH720927 EHD720923:EHD720927 EQZ720923:EQZ720927 FAV720923:FAV720927 FKR720923:FKR720927 FUN720923:FUN720927 GEJ720923:GEJ720927 GOF720923:GOF720927 GYB720923:GYB720927 HHX720923:HHX720927 HRT720923:HRT720927 IBP720923:IBP720927 ILL720923:ILL720927 IVH720923:IVH720927 JFD720923:JFD720927 JOZ720923:JOZ720927 JYV720923:JYV720927 KIR720923:KIR720927 KSN720923:KSN720927 LCJ720923:LCJ720927 LMF720923:LMF720927 LWB720923:LWB720927 MFX720923:MFX720927 MPT720923:MPT720927 MZP720923:MZP720927 NJL720923:NJL720927 NTH720923:NTH720927 ODD720923:ODD720927 OMZ720923:OMZ720927 OWV720923:OWV720927 PGR720923:PGR720927 PQN720923:PQN720927 QAJ720923:QAJ720927 QKF720923:QKF720927 QUB720923:QUB720927 RDX720923:RDX720927 RNT720923:RNT720927 RXP720923:RXP720927 SHL720923:SHL720927 SRH720923:SRH720927 TBD720923:TBD720927 TKZ720923:TKZ720927 TUV720923:TUV720927 UER720923:UER720927 UON720923:UON720927 UYJ720923:UYJ720927 VIF720923:VIF720927 VSB720923:VSB720927 WBX720923:WBX720927 WLT720923:WLT720927 WVP720923:WVP720927 B786459:B786463 JD786459:JD786463 SZ786459:SZ786463 ACV786459:ACV786463 AMR786459:AMR786463 AWN786459:AWN786463 BGJ786459:BGJ786463 BQF786459:BQF786463 CAB786459:CAB786463 CJX786459:CJX786463 CTT786459:CTT786463 DDP786459:DDP786463 DNL786459:DNL786463 DXH786459:DXH786463 EHD786459:EHD786463 EQZ786459:EQZ786463 FAV786459:FAV786463 FKR786459:FKR786463 FUN786459:FUN786463 GEJ786459:GEJ786463 GOF786459:GOF786463 GYB786459:GYB786463 HHX786459:HHX786463 HRT786459:HRT786463 IBP786459:IBP786463 ILL786459:ILL786463 IVH786459:IVH786463 JFD786459:JFD786463 JOZ786459:JOZ786463 JYV786459:JYV786463 KIR786459:KIR786463 KSN786459:KSN786463 LCJ786459:LCJ786463 LMF786459:LMF786463 LWB786459:LWB786463 MFX786459:MFX786463 MPT786459:MPT786463 MZP786459:MZP786463 NJL786459:NJL786463 NTH786459:NTH786463 ODD786459:ODD786463 OMZ786459:OMZ786463 OWV786459:OWV786463 PGR786459:PGR786463 PQN786459:PQN786463 QAJ786459:QAJ786463 QKF786459:QKF786463 QUB786459:QUB786463 RDX786459:RDX786463 RNT786459:RNT786463 RXP786459:RXP786463 SHL786459:SHL786463 SRH786459:SRH786463 TBD786459:TBD786463 TKZ786459:TKZ786463 TUV786459:TUV786463 UER786459:UER786463 UON786459:UON786463 UYJ786459:UYJ786463 VIF786459:VIF786463 VSB786459:VSB786463 WBX786459:WBX786463 WLT786459:WLT786463 WVP786459:WVP786463 B851995:B851999 JD851995:JD851999 SZ851995:SZ851999 ACV851995:ACV851999 AMR851995:AMR851999 AWN851995:AWN851999 BGJ851995:BGJ851999 BQF851995:BQF851999 CAB851995:CAB851999 CJX851995:CJX851999 CTT851995:CTT851999 DDP851995:DDP851999 DNL851995:DNL851999 DXH851995:DXH851999 EHD851995:EHD851999 EQZ851995:EQZ851999 FAV851995:FAV851999 FKR851995:FKR851999 FUN851995:FUN851999 GEJ851995:GEJ851999 GOF851995:GOF851999 GYB851995:GYB851999 HHX851995:HHX851999 HRT851995:HRT851999 IBP851995:IBP851999 ILL851995:ILL851999 IVH851995:IVH851999 JFD851995:JFD851999 JOZ851995:JOZ851999 JYV851995:JYV851999 KIR851995:KIR851999 KSN851995:KSN851999 LCJ851995:LCJ851999 LMF851995:LMF851999 LWB851995:LWB851999 MFX851995:MFX851999 MPT851995:MPT851999 MZP851995:MZP851999 NJL851995:NJL851999 NTH851995:NTH851999 ODD851995:ODD851999 OMZ851995:OMZ851999 OWV851995:OWV851999 PGR851995:PGR851999 PQN851995:PQN851999 QAJ851995:QAJ851999 QKF851995:QKF851999 QUB851995:QUB851999 RDX851995:RDX851999 RNT851995:RNT851999 RXP851995:RXP851999 SHL851995:SHL851999 SRH851995:SRH851999 TBD851995:TBD851999 TKZ851995:TKZ851999 TUV851995:TUV851999 UER851995:UER851999 UON851995:UON851999 UYJ851995:UYJ851999 VIF851995:VIF851999 VSB851995:VSB851999 WBX851995:WBX851999 WLT851995:WLT851999 WVP851995:WVP851999 B917531:B917535 JD917531:JD917535 SZ917531:SZ917535 ACV917531:ACV917535 AMR917531:AMR917535 AWN917531:AWN917535 BGJ917531:BGJ917535 BQF917531:BQF917535 CAB917531:CAB917535 CJX917531:CJX917535 CTT917531:CTT917535 DDP917531:DDP917535 DNL917531:DNL917535 DXH917531:DXH917535 EHD917531:EHD917535 EQZ917531:EQZ917535 FAV917531:FAV917535 FKR917531:FKR917535 FUN917531:FUN917535 GEJ917531:GEJ917535 GOF917531:GOF917535 GYB917531:GYB917535 HHX917531:HHX917535 HRT917531:HRT917535 IBP917531:IBP917535 ILL917531:ILL917535 IVH917531:IVH917535 JFD917531:JFD917535 JOZ917531:JOZ917535 JYV917531:JYV917535 KIR917531:KIR917535 KSN917531:KSN917535 LCJ917531:LCJ917535 LMF917531:LMF917535 LWB917531:LWB917535 MFX917531:MFX917535 MPT917531:MPT917535 MZP917531:MZP917535 NJL917531:NJL917535 NTH917531:NTH917535 ODD917531:ODD917535 OMZ917531:OMZ917535 OWV917531:OWV917535 PGR917531:PGR917535 PQN917531:PQN917535 QAJ917531:QAJ917535 QKF917531:QKF917535 QUB917531:QUB917535 RDX917531:RDX917535 RNT917531:RNT917535 RXP917531:RXP917535 SHL917531:SHL917535 SRH917531:SRH917535 TBD917531:TBD917535 TKZ917531:TKZ917535 TUV917531:TUV917535 UER917531:UER917535 UON917531:UON917535 UYJ917531:UYJ917535 VIF917531:VIF917535 VSB917531:VSB917535 WBX917531:WBX917535 WLT917531:WLT917535 WVP917531:WVP917535 B983067:B983071 JD983067:JD983071 SZ983067:SZ983071 ACV983067:ACV983071 AMR983067:AMR983071 AWN983067:AWN983071 BGJ983067:BGJ983071 BQF983067:BQF983071 CAB983067:CAB983071 CJX983067:CJX983071 CTT983067:CTT983071 DDP983067:DDP983071 DNL983067:DNL983071 DXH983067:DXH983071 EHD983067:EHD983071 EQZ983067:EQZ983071 FAV983067:FAV983071 FKR983067:FKR983071 FUN983067:FUN983071 GEJ983067:GEJ983071 GOF983067:GOF983071 GYB983067:GYB983071 HHX983067:HHX983071 HRT983067:HRT983071 IBP983067:IBP983071 ILL983067:ILL983071 IVH983067:IVH983071 JFD983067:JFD983071 JOZ983067:JOZ983071 JYV983067:JYV983071 KIR983067:KIR983071 KSN983067:KSN983071 LCJ983067:LCJ983071 LMF983067:LMF983071 LWB983067:LWB983071 MFX983067:MFX983071 MPT983067:MPT983071 MZP983067:MZP983071 NJL983067:NJL983071 NTH983067:NTH983071 ODD983067:ODD983071 OMZ983067:OMZ983071 OWV983067:OWV983071 PGR983067:PGR983071 PQN983067:PQN983071 QAJ983067:QAJ983071 QKF983067:QKF983071 QUB983067:QUB983071 RDX983067:RDX983071 RNT983067:RNT983071 RXP983067:RXP983071 SHL983067:SHL983071 SRH983067:SRH983071 TBD983067:TBD983071 TKZ983067:TKZ983071 TUV983067:TUV983071 UER983067:UER983071 UON983067:UON983071 UYJ983067:UYJ983071 VIF983067:VIF983071 VSB983067:VSB983071 WBX983067:WBX983071 WLT983067:WLT983071 B65 JD23 SZ23 ACV23 AMR23 AWN23 BGJ23 BQF23 CAB23 CJX23 CTT23 DDP23 DNL23 DXH23 EHD23 EQZ23 FAV23 FKR23 FUN23 GEJ23 GOF23 GYB23 HHX23 HRT23 IBP23 ILL23 IVH23 JFD23 JOZ23 JYV23 KIR23 KSN23 LCJ23 LMF23 LWB23 MFX23 MPT23 MZP23 NJL23 NTH23 ODD23 OMZ23 OWV23 PGR23 PQN23 QAJ23 QKF23 QUB23 RDX23 RNT23 RXP23 SHL23 SRH23 TBD23 TKZ23 TUV23 UER23 UON23 UYJ23 VIF23 VSB23 WBX23 WLT23 WVP23 B23">
      <formula1>0</formula1>
      <formula2>10000</formula2>
    </dataValidation>
    <dataValidation type="textLength" errorStyle="information" allowBlank="1" showInputMessage="1" error="XLBVal:5=40.5_x000d_&#10;" sqref="B65569 JD65569 SZ65569 ACV65569 AMR65569 AWN65569 BGJ65569 BQF65569 CAB65569 CJX65569 CTT65569 DDP65569 DNL65569 DXH65569 EHD65569 EQZ65569 FAV65569 FKR65569 FUN65569 GEJ65569 GOF65569 GYB65569 HHX65569 HRT65569 IBP65569 ILL65569 IVH65569 JFD65569 JOZ65569 JYV65569 KIR65569 KSN65569 LCJ65569 LMF65569 LWB65569 MFX65569 MPT65569 MZP65569 NJL65569 NTH65569 ODD65569 OMZ65569 OWV65569 PGR65569 PQN65569 QAJ65569 QKF65569 QUB65569 RDX65569 RNT65569 RXP65569 SHL65569 SRH65569 TBD65569 TKZ65569 TUV65569 UER65569 UON65569 UYJ65569 VIF65569 VSB65569 WBX65569 WLT65569 WVP65569 B131105 JD131105 SZ131105 ACV131105 AMR131105 AWN131105 BGJ131105 BQF131105 CAB131105 CJX131105 CTT131105 DDP131105 DNL131105 DXH131105 EHD131105 EQZ131105 FAV131105 FKR131105 FUN131105 GEJ131105 GOF131105 GYB131105 HHX131105 HRT131105 IBP131105 ILL131105 IVH131105 JFD131105 JOZ131105 JYV131105 KIR131105 KSN131105 LCJ131105 LMF131105 LWB131105 MFX131105 MPT131105 MZP131105 NJL131105 NTH131105 ODD131105 OMZ131105 OWV131105 PGR131105 PQN131105 QAJ131105 QKF131105 QUB131105 RDX131105 RNT131105 RXP131105 SHL131105 SRH131105 TBD131105 TKZ131105 TUV131105 UER131105 UON131105 UYJ131105 VIF131105 VSB131105 WBX131105 WLT131105 WVP131105 B196641 JD196641 SZ196641 ACV196641 AMR196641 AWN196641 BGJ196641 BQF196641 CAB196641 CJX196641 CTT196641 DDP196641 DNL196641 DXH196641 EHD196641 EQZ196641 FAV196641 FKR196641 FUN196641 GEJ196641 GOF196641 GYB196641 HHX196641 HRT196641 IBP196641 ILL196641 IVH196641 JFD196641 JOZ196641 JYV196641 KIR196641 KSN196641 LCJ196641 LMF196641 LWB196641 MFX196641 MPT196641 MZP196641 NJL196641 NTH196641 ODD196641 OMZ196641 OWV196641 PGR196641 PQN196641 QAJ196641 QKF196641 QUB196641 RDX196641 RNT196641 RXP196641 SHL196641 SRH196641 TBD196641 TKZ196641 TUV196641 UER196641 UON196641 UYJ196641 VIF196641 VSB196641 WBX196641 WLT196641 WVP196641 B262177 JD262177 SZ262177 ACV262177 AMR262177 AWN262177 BGJ262177 BQF262177 CAB262177 CJX262177 CTT262177 DDP262177 DNL262177 DXH262177 EHD262177 EQZ262177 FAV262177 FKR262177 FUN262177 GEJ262177 GOF262177 GYB262177 HHX262177 HRT262177 IBP262177 ILL262177 IVH262177 JFD262177 JOZ262177 JYV262177 KIR262177 KSN262177 LCJ262177 LMF262177 LWB262177 MFX262177 MPT262177 MZP262177 NJL262177 NTH262177 ODD262177 OMZ262177 OWV262177 PGR262177 PQN262177 QAJ262177 QKF262177 QUB262177 RDX262177 RNT262177 RXP262177 SHL262177 SRH262177 TBD262177 TKZ262177 TUV262177 UER262177 UON262177 UYJ262177 VIF262177 VSB262177 WBX262177 WLT262177 WVP262177 B327713 JD327713 SZ327713 ACV327713 AMR327713 AWN327713 BGJ327713 BQF327713 CAB327713 CJX327713 CTT327713 DDP327713 DNL327713 DXH327713 EHD327713 EQZ327713 FAV327713 FKR327713 FUN327713 GEJ327713 GOF327713 GYB327713 HHX327713 HRT327713 IBP327713 ILL327713 IVH327713 JFD327713 JOZ327713 JYV327713 KIR327713 KSN327713 LCJ327713 LMF327713 LWB327713 MFX327713 MPT327713 MZP327713 NJL327713 NTH327713 ODD327713 OMZ327713 OWV327713 PGR327713 PQN327713 QAJ327713 QKF327713 QUB327713 RDX327713 RNT327713 RXP327713 SHL327713 SRH327713 TBD327713 TKZ327713 TUV327713 UER327713 UON327713 UYJ327713 VIF327713 VSB327713 WBX327713 WLT327713 WVP327713 B393249 JD393249 SZ393249 ACV393249 AMR393249 AWN393249 BGJ393249 BQF393249 CAB393249 CJX393249 CTT393249 DDP393249 DNL393249 DXH393249 EHD393249 EQZ393249 FAV393249 FKR393249 FUN393249 GEJ393249 GOF393249 GYB393249 HHX393249 HRT393249 IBP393249 ILL393249 IVH393249 JFD393249 JOZ393249 JYV393249 KIR393249 KSN393249 LCJ393249 LMF393249 LWB393249 MFX393249 MPT393249 MZP393249 NJL393249 NTH393249 ODD393249 OMZ393249 OWV393249 PGR393249 PQN393249 QAJ393249 QKF393249 QUB393249 RDX393249 RNT393249 RXP393249 SHL393249 SRH393249 TBD393249 TKZ393249 TUV393249 UER393249 UON393249 UYJ393249 VIF393249 VSB393249 WBX393249 WLT393249 WVP393249 B458785 JD458785 SZ458785 ACV458785 AMR458785 AWN458785 BGJ458785 BQF458785 CAB458785 CJX458785 CTT458785 DDP458785 DNL458785 DXH458785 EHD458785 EQZ458785 FAV458785 FKR458785 FUN458785 GEJ458785 GOF458785 GYB458785 HHX458785 HRT458785 IBP458785 ILL458785 IVH458785 JFD458785 JOZ458785 JYV458785 KIR458785 KSN458785 LCJ458785 LMF458785 LWB458785 MFX458785 MPT458785 MZP458785 NJL458785 NTH458785 ODD458785 OMZ458785 OWV458785 PGR458785 PQN458785 QAJ458785 QKF458785 QUB458785 RDX458785 RNT458785 RXP458785 SHL458785 SRH458785 TBD458785 TKZ458785 TUV458785 UER458785 UON458785 UYJ458785 VIF458785 VSB458785 WBX458785 WLT458785 WVP458785 B524321 JD524321 SZ524321 ACV524321 AMR524321 AWN524321 BGJ524321 BQF524321 CAB524321 CJX524321 CTT524321 DDP524321 DNL524321 DXH524321 EHD524321 EQZ524321 FAV524321 FKR524321 FUN524321 GEJ524321 GOF524321 GYB524321 HHX524321 HRT524321 IBP524321 ILL524321 IVH524321 JFD524321 JOZ524321 JYV524321 KIR524321 KSN524321 LCJ524321 LMF524321 LWB524321 MFX524321 MPT524321 MZP524321 NJL524321 NTH524321 ODD524321 OMZ524321 OWV524321 PGR524321 PQN524321 QAJ524321 QKF524321 QUB524321 RDX524321 RNT524321 RXP524321 SHL524321 SRH524321 TBD524321 TKZ524321 TUV524321 UER524321 UON524321 UYJ524321 VIF524321 VSB524321 WBX524321 WLT524321 WVP524321 B589857 JD589857 SZ589857 ACV589857 AMR589857 AWN589857 BGJ589857 BQF589857 CAB589857 CJX589857 CTT589857 DDP589857 DNL589857 DXH589857 EHD589857 EQZ589857 FAV589857 FKR589857 FUN589857 GEJ589857 GOF589857 GYB589857 HHX589857 HRT589857 IBP589857 ILL589857 IVH589857 JFD589857 JOZ589857 JYV589857 KIR589857 KSN589857 LCJ589857 LMF589857 LWB589857 MFX589857 MPT589857 MZP589857 NJL589857 NTH589857 ODD589857 OMZ589857 OWV589857 PGR589857 PQN589857 QAJ589857 QKF589857 QUB589857 RDX589857 RNT589857 RXP589857 SHL589857 SRH589857 TBD589857 TKZ589857 TUV589857 UER589857 UON589857 UYJ589857 VIF589857 VSB589857 WBX589857 WLT589857 WVP589857 B655393 JD655393 SZ655393 ACV655393 AMR655393 AWN655393 BGJ655393 BQF655393 CAB655393 CJX655393 CTT655393 DDP655393 DNL655393 DXH655393 EHD655393 EQZ655393 FAV655393 FKR655393 FUN655393 GEJ655393 GOF655393 GYB655393 HHX655393 HRT655393 IBP655393 ILL655393 IVH655393 JFD655393 JOZ655393 JYV655393 KIR655393 KSN655393 LCJ655393 LMF655393 LWB655393 MFX655393 MPT655393 MZP655393 NJL655393 NTH655393 ODD655393 OMZ655393 OWV655393 PGR655393 PQN655393 QAJ655393 QKF655393 QUB655393 RDX655393 RNT655393 RXP655393 SHL655393 SRH655393 TBD655393 TKZ655393 TUV655393 UER655393 UON655393 UYJ655393 VIF655393 VSB655393 WBX655393 WLT655393 WVP655393 B720929 JD720929 SZ720929 ACV720929 AMR720929 AWN720929 BGJ720929 BQF720929 CAB720929 CJX720929 CTT720929 DDP720929 DNL720929 DXH720929 EHD720929 EQZ720929 FAV720929 FKR720929 FUN720929 GEJ720929 GOF720929 GYB720929 HHX720929 HRT720929 IBP720929 ILL720929 IVH720929 JFD720929 JOZ720929 JYV720929 KIR720929 KSN720929 LCJ720929 LMF720929 LWB720929 MFX720929 MPT720929 MZP720929 NJL720929 NTH720929 ODD720929 OMZ720929 OWV720929 PGR720929 PQN720929 QAJ720929 QKF720929 QUB720929 RDX720929 RNT720929 RXP720929 SHL720929 SRH720929 TBD720929 TKZ720929 TUV720929 UER720929 UON720929 UYJ720929 VIF720929 VSB720929 WBX720929 WLT720929 WVP720929 B786465 JD786465 SZ786465 ACV786465 AMR786465 AWN786465 BGJ786465 BQF786465 CAB786465 CJX786465 CTT786465 DDP786465 DNL786465 DXH786465 EHD786465 EQZ786465 FAV786465 FKR786465 FUN786465 GEJ786465 GOF786465 GYB786465 HHX786465 HRT786465 IBP786465 ILL786465 IVH786465 JFD786465 JOZ786465 JYV786465 KIR786465 KSN786465 LCJ786465 LMF786465 LWB786465 MFX786465 MPT786465 MZP786465 NJL786465 NTH786465 ODD786465 OMZ786465 OWV786465 PGR786465 PQN786465 QAJ786465 QKF786465 QUB786465 RDX786465 RNT786465 RXP786465 SHL786465 SRH786465 TBD786465 TKZ786465 TUV786465 UER786465 UON786465 UYJ786465 VIF786465 VSB786465 WBX786465 WLT786465 WVP786465 B852001 JD852001 SZ852001 ACV852001 AMR852001 AWN852001 BGJ852001 BQF852001 CAB852001 CJX852001 CTT852001 DDP852001 DNL852001 DXH852001 EHD852001 EQZ852001 FAV852001 FKR852001 FUN852001 GEJ852001 GOF852001 GYB852001 HHX852001 HRT852001 IBP852001 ILL852001 IVH852001 JFD852001 JOZ852001 JYV852001 KIR852001 KSN852001 LCJ852001 LMF852001 LWB852001 MFX852001 MPT852001 MZP852001 NJL852001 NTH852001 ODD852001 OMZ852001 OWV852001 PGR852001 PQN852001 QAJ852001 QKF852001 QUB852001 RDX852001 RNT852001 RXP852001 SHL852001 SRH852001 TBD852001 TKZ852001 TUV852001 UER852001 UON852001 UYJ852001 VIF852001 VSB852001 WBX852001 WLT852001 WVP852001 B917537 JD917537 SZ917537 ACV917537 AMR917537 AWN917537 BGJ917537 BQF917537 CAB917537 CJX917537 CTT917537 DDP917537 DNL917537 DXH917537 EHD917537 EQZ917537 FAV917537 FKR917537 FUN917537 GEJ917537 GOF917537 GYB917537 HHX917537 HRT917537 IBP917537 ILL917537 IVH917537 JFD917537 JOZ917537 JYV917537 KIR917537 KSN917537 LCJ917537 LMF917537 LWB917537 MFX917537 MPT917537 MZP917537 NJL917537 NTH917537 ODD917537 OMZ917537 OWV917537 PGR917537 PQN917537 QAJ917537 QKF917537 QUB917537 RDX917537 RNT917537 RXP917537 SHL917537 SRH917537 TBD917537 TKZ917537 TUV917537 UER917537 UON917537 UYJ917537 VIF917537 VSB917537 WBX917537 WLT917537 WVP917537 B983073 JD983073 SZ983073 ACV983073 AMR983073 AWN983073 BGJ983073 BQF983073 CAB983073 CJX983073 CTT983073 DDP983073 DNL983073 DXH983073 EHD983073 EQZ983073 FAV983073 FKR983073 FUN983073 GEJ983073 GOF983073 GYB983073 HHX983073 HRT983073 IBP983073 ILL983073 IVH983073 JFD983073 JOZ983073 JYV983073 KIR983073 KSN983073 LCJ983073 LMF983073 LWB983073 MFX983073 MPT983073 MZP983073 NJL983073 NTH983073 ODD983073 OMZ983073 OWV983073 PGR983073 PQN983073 QAJ983073 QKF983073 QUB983073 RDX983073 RNT983073 RXP983073 SHL983073 SRH983073 TBD983073 TKZ983073 TUV983073 UER983073 UON983073 UYJ983073 VIF983073 VSB983073 WBX983073 WLT983073 WVP983073">
      <formula1>0</formula1>
      <formula2>10000</formula2>
    </dataValidation>
    <dataValidation type="textLength" errorStyle="information" allowBlank="1" showInputMessage="1" error="XLBVal:5=2.52612182199522E-02_x000d_&#10;" sqref="C65584 JE65584 TA65584 ACW65584 AMS65584 AWO65584 BGK65584 BQG65584 CAC65584 CJY65584 CTU65584 DDQ65584 DNM65584 DXI65584 EHE65584 ERA65584 FAW65584 FKS65584 FUO65584 GEK65584 GOG65584 GYC65584 HHY65584 HRU65584 IBQ65584 ILM65584 IVI65584 JFE65584 JPA65584 JYW65584 KIS65584 KSO65584 LCK65584 LMG65584 LWC65584 MFY65584 MPU65584 MZQ65584 NJM65584 NTI65584 ODE65584 ONA65584 OWW65584 PGS65584 PQO65584 QAK65584 QKG65584 QUC65584 RDY65584 RNU65584 RXQ65584 SHM65584 SRI65584 TBE65584 TLA65584 TUW65584 UES65584 UOO65584 UYK65584 VIG65584 VSC65584 WBY65584 WLU65584 WVQ65584 C131120 JE131120 TA131120 ACW131120 AMS131120 AWO131120 BGK131120 BQG131120 CAC131120 CJY131120 CTU131120 DDQ131120 DNM131120 DXI131120 EHE131120 ERA131120 FAW131120 FKS131120 FUO131120 GEK131120 GOG131120 GYC131120 HHY131120 HRU131120 IBQ131120 ILM131120 IVI131120 JFE131120 JPA131120 JYW131120 KIS131120 KSO131120 LCK131120 LMG131120 LWC131120 MFY131120 MPU131120 MZQ131120 NJM131120 NTI131120 ODE131120 ONA131120 OWW131120 PGS131120 PQO131120 QAK131120 QKG131120 QUC131120 RDY131120 RNU131120 RXQ131120 SHM131120 SRI131120 TBE131120 TLA131120 TUW131120 UES131120 UOO131120 UYK131120 VIG131120 VSC131120 WBY131120 WLU131120 WVQ131120 C196656 JE196656 TA196656 ACW196656 AMS196656 AWO196656 BGK196656 BQG196656 CAC196656 CJY196656 CTU196656 DDQ196656 DNM196656 DXI196656 EHE196656 ERA196656 FAW196656 FKS196656 FUO196656 GEK196656 GOG196656 GYC196656 HHY196656 HRU196656 IBQ196656 ILM196656 IVI196656 JFE196656 JPA196656 JYW196656 KIS196656 KSO196656 LCK196656 LMG196656 LWC196656 MFY196656 MPU196656 MZQ196656 NJM196656 NTI196656 ODE196656 ONA196656 OWW196656 PGS196656 PQO196656 QAK196656 QKG196656 QUC196656 RDY196656 RNU196656 RXQ196656 SHM196656 SRI196656 TBE196656 TLA196656 TUW196656 UES196656 UOO196656 UYK196656 VIG196656 VSC196656 WBY196656 WLU196656 WVQ196656 C262192 JE262192 TA262192 ACW262192 AMS262192 AWO262192 BGK262192 BQG262192 CAC262192 CJY262192 CTU262192 DDQ262192 DNM262192 DXI262192 EHE262192 ERA262192 FAW262192 FKS262192 FUO262192 GEK262192 GOG262192 GYC262192 HHY262192 HRU262192 IBQ262192 ILM262192 IVI262192 JFE262192 JPA262192 JYW262192 KIS262192 KSO262192 LCK262192 LMG262192 LWC262192 MFY262192 MPU262192 MZQ262192 NJM262192 NTI262192 ODE262192 ONA262192 OWW262192 PGS262192 PQO262192 QAK262192 QKG262192 QUC262192 RDY262192 RNU262192 RXQ262192 SHM262192 SRI262192 TBE262192 TLA262192 TUW262192 UES262192 UOO262192 UYK262192 VIG262192 VSC262192 WBY262192 WLU262192 WVQ262192 C327728 JE327728 TA327728 ACW327728 AMS327728 AWO327728 BGK327728 BQG327728 CAC327728 CJY327728 CTU327728 DDQ327728 DNM327728 DXI327728 EHE327728 ERA327728 FAW327728 FKS327728 FUO327728 GEK327728 GOG327728 GYC327728 HHY327728 HRU327728 IBQ327728 ILM327728 IVI327728 JFE327728 JPA327728 JYW327728 KIS327728 KSO327728 LCK327728 LMG327728 LWC327728 MFY327728 MPU327728 MZQ327728 NJM327728 NTI327728 ODE327728 ONA327728 OWW327728 PGS327728 PQO327728 QAK327728 QKG327728 QUC327728 RDY327728 RNU327728 RXQ327728 SHM327728 SRI327728 TBE327728 TLA327728 TUW327728 UES327728 UOO327728 UYK327728 VIG327728 VSC327728 WBY327728 WLU327728 WVQ327728 C393264 JE393264 TA393264 ACW393264 AMS393264 AWO393264 BGK393264 BQG393264 CAC393264 CJY393264 CTU393264 DDQ393264 DNM393264 DXI393264 EHE393264 ERA393264 FAW393264 FKS393264 FUO393264 GEK393264 GOG393264 GYC393264 HHY393264 HRU393264 IBQ393264 ILM393264 IVI393264 JFE393264 JPA393264 JYW393264 KIS393264 KSO393264 LCK393264 LMG393264 LWC393264 MFY393264 MPU393264 MZQ393264 NJM393264 NTI393264 ODE393264 ONA393264 OWW393264 PGS393264 PQO393264 QAK393264 QKG393264 QUC393264 RDY393264 RNU393264 RXQ393264 SHM393264 SRI393264 TBE393264 TLA393264 TUW393264 UES393264 UOO393264 UYK393264 VIG393264 VSC393264 WBY393264 WLU393264 WVQ393264 C458800 JE458800 TA458800 ACW458800 AMS458800 AWO458800 BGK458800 BQG458800 CAC458800 CJY458800 CTU458800 DDQ458800 DNM458800 DXI458800 EHE458800 ERA458800 FAW458800 FKS458800 FUO458800 GEK458800 GOG458800 GYC458800 HHY458800 HRU458800 IBQ458800 ILM458800 IVI458800 JFE458800 JPA458800 JYW458800 KIS458800 KSO458800 LCK458800 LMG458800 LWC458800 MFY458800 MPU458800 MZQ458800 NJM458800 NTI458800 ODE458800 ONA458800 OWW458800 PGS458800 PQO458800 QAK458800 QKG458800 QUC458800 RDY458800 RNU458800 RXQ458800 SHM458800 SRI458800 TBE458800 TLA458800 TUW458800 UES458800 UOO458800 UYK458800 VIG458800 VSC458800 WBY458800 WLU458800 WVQ458800 C524336 JE524336 TA524336 ACW524336 AMS524336 AWO524336 BGK524336 BQG524336 CAC524336 CJY524336 CTU524336 DDQ524336 DNM524336 DXI524336 EHE524336 ERA524336 FAW524336 FKS524336 FUO524336 GEK524336 GOG524336 GYC524336 HHY524336 HRU524336 IBQ524336 ILM524336 IVI524336 JFE524336 JPA524336 JYW524336 KIS524336 KSO524336 LCK524336 LMG524336 LWC524336 MFY524336 MPU524336 MZQ524336 NJM524336 NTI524336 ODE524336 ONA524336 OWW524336 PGS524336 PQO524336 QAK524336 QKG524336 QUC524336 RDY524336 RNU524336 RXQ524336 SHM524336 SRI524336 TBE524336 TLA524336 TUW524336 UES524336 UOO524336 UYK524336 VIG524336 VSC524336 WBY524336 WLU524336 WVQ524336 C589872 JE589872 TA589872 ACW589872 AMS589872 AWO589872 BGK589872 BQG589872 CAC589872 CJY589872 CTU589872 DDQ589872 DNM589872 DXI589872 EHE589872 ERA589872 FAW589872 FKS589872 FUO589872 GEK589872 GOG589872 GYC589872 HHY589872 HRU589872 IBQ589872 ILM589872 IVI589872 JFE589872 JPA589872 JYW589872 KIS589872 KSO589872 LCK589872 LMG589872 LWC589872 MFY589872 MPU589872 MZQ589872 NJM589872 NTI589872 ODE589872 ONA589872 OWW589872 PGS589872 PQO589872 QAK589872 QKG589872 QUC589872 RDY589872 RNU589872 RXQ589872 SHM589872 SRI589872 TBE589872 TLA589872 TUW589872 UES589872 UOO589872 UYK589872 VIG589872 VSC589872 WBY589872 WLU589872 WVQ589872 C655408 JE655408 TA655408 ACW655408 AMS655408 AWO655408 BGK655408 BQG655408 CAC655408 CJY655408 CTU655408 DDQ655408 DNM655408 DXI655408 EHE655408 ERA655408 FAW655408 FKS655408 FUO655408 GEK655408 GOG655408 GYC655408 HHY655408 HRU655408 IBQ655408 ILM655408 IVI655408 JFE655408 JPA655408 JYW655408 KIS655408 KSO655408 LCK655408 LMG655408 LWC655408 MFY655408 MPU655408 MZQ655408 NJM655408 NTI655408 ODE655408 ONA655408 OWW655408 PGS655408 PQO655408 QAK655408 QKG655408 QUC655408 RDY655408 RNU655408 RXQ655408 SHM655408 SRI655408 TBE655408 TLA655408 TUW655408 UES655408 UOO655408 UYK655408 VIG655408 VSC655408 WBY655408 WLU655408 WVQ655408 C720944 JE720944 TA720944 ACW720944 AMS720944 AWO720944 BGK720944 BQG720944 CAC720944 CJY720944 CTU720944 DDQ720944 DNM720944 DXI720944 EHE720944 ERA720944 FAW720944 FKS720944 FUO720944 GEK720944 GOG720944 GYC720944 HHY720944 HRU720944 IBQ720944 ILM720944 IVI720944 JFE720944 JPA720944 JYW720944 KIS720944 KSO720944 LCK720944 LMG720944 LWC720944 MFY720944 MPU720944 MZQ720944 NJM720944 NTI720944 ODE720944 ONA720944 OWW720944 PGS720944 PQO720944 QAK720944 QKG720944 QUC720944 RDY720944 RNU720944 RXQ720944 SHM720944 SRI720944 TBE720944 TLA720944 TUW720944 UES720944 UOO720944 UYK720944 VIG720944 VSC720944 WBY720944 WLU720944 WVQ720944 C786480 JE786480 TA786480 ACW786480 AMS786480 AWO786480 BGK786480 BQG786480 CAC786480 CJY786480 CTU786480 DDQ786480 DNM786480 DXI786480 EHE786480 ERA786480 FAW786480 FKS786480 FUO786480 GEK786480 GOG786480 GYC786480 HHY786480 HRU786480 IBQ786480 ILM786480 IVI786480 JFE786480 JPA786480 JYW786480 KIS786480 KSO786480 LCK786480 LMG786480 LWC786480 MFY786480 MPU786480 MZQ786480 NJM786480 NTI786480 ODE786480 ONA786480 OWW786480 PGS786480 PQO786480 QAK786480 QKG786480 QUC786480 RDY786480 RNU786480 RXQ786480 SHM786480 SRI786480 TBE786480 TLA786480 TUW786480 UES786480 UOO786480 UYK786480 VIG786480 VSC786480 WBY786480 WLU786480 WVQ786480 C852016 JE852016 TA852016 ACW852016 AMS852016 AWO852016 BGK852016 BQG852016 CAC852016 CJY852016 CTU852016 DDQ852016 DNM852016 DXI852016 EHE852016 ERA852016 FAW852016 FKS852016 FUO852016 GEK852016 GOG852016 GYC852016 HHY852016 HRU852016 IBQ852016 ILM852016 IVI852016 JFE852016 JPA852016 JYW852016 KIS852016 KSO852016 LCK852016 LMG852016 LWC852016 MFY852016 MPU852016 MZQ852016 NJM852016 NTI852016 ODE852016 ONA852016 OWW852016 PGS852016 PQO852016 QAK852016 QKG852016 QUC852016 RDY852016 RNU852016 RXQ852016 SHM852016 SRI852016 TBE852016 TLA852016 TUW852016 UES852016 UOO852016 UYK852016 VIG852016 VSC852016 WBY852016 WLU852016 WVQ852016 C917552 JE917552 TA917552 ACW917552 AMS917552 AWO917552 BGK917552 BQG917552 CAC917552 CJY917552 CTU917552 DDQ917552 DNM917552 DXI917552 EHE917552 ERA917552 FAW917552 FKS917552 FUO917552 GEK917552 GOG917552 GYC917552 HHY917552 HRU917552 IBQ917552 ILM917552 IVI917552 JFE917552 JPA917552 JYW917552 KIS917552 KSO917552 LCK917552 LMG917552 LWC917552 MFY917552 MPU917552 MZQ917552 NJM917552 NTI917552 ODE917552 ONA917552 OWW917552 PGS917552 PQO917552 QAK917552 QKG917552 QUC917552 RDY917552 RNU917552 RXQ917552 SHM917552 SRI917552 TBE917552 TLA917552 TUW917552 UES917552 UOO917552 UYK917552 VIG917552 VSC917552 WBY917552 WLU917552 WVQ917552 C983088 JE983088 TA983088 ACW983088 AMS983088 AWO983088 BGK983088 BQG983088 CAC983088 CJY983088 CTU983088 DDQ983088 DNM983088 DXI983088 EHE983088 ERA983088 FAW983088 FKS983088 FUO983088 GEK983088 GOG983088 GYC983088 HHY983088 HRU983088 IBQ983088 ILM983088 IVI983088 JFE983088 JPA983088 JYW983088 KIS983088 KSO983088 LCK983088 LMG983088 LWC983088 MFY983088 MPU983088 MZQ983088 NJM983088 NTI983088 ODE983088 ONA983088 OWW983088 PGS983088 PQO983088 QAK983088 QKG983088 QUC983088 RDY983088 RNU983088 RXQ983088 SHM983088 SRI983088 TBE983088 TLA983088 TUW983088 UES983088 UOO983088 UYK983088 VIG983088 VSC983088 WBY983088 WLU983088 WVQ983088">
      <formula1>0</formula1>
      <formula2>10000</formula2>
    </dataValidation>
    <dataValidation type="textLength" errorStyle="information" allowBlank="1" showInputMessage="1" error="XLBVal:5=16500_x000d_&#10;" sqref="B65584 JD65584 SZ65584 ACV65584 AMR65584 AWN65584 BGJ65584 BQF65584 CAB65584 CJX65584 CTT65584 DDP65584 DNL65584 DXH65584 EHD65584 EQZ65584 FAV65584 FKR65584 FUN65584 GEJ65584 GOF65584 GYB65584 HHX65584 HRT65584 IBP65584 ILL65584 IVH65584 JFD65584 JOZ65584 JYV65584 KIR65584 KSN65584 LCJ65584 LMF65584 LWB65584 MFX65584 MPT65584 MZP65584 NJL65584 NTH65584 ODD65584 OMZ65584 OWV65584 PGR65584 PQN65584 QAJ65584 QKF65584 QUB65584 RDX65584 RNT65584 RXP65584 SHL65584 SRH65584 TBD65584 TKZ65584 TUV65584 UER65584 UON65584 UYJ65584 VIF65584 VSB65584 WBX65584 WLT65584 WVP65584 B131120 JD131120 SZ131120 ACV131120 AMR131120 AWN131120 BGJ131120 BQF131120 CAB131120 CJX131120 CTT131120 DDP131120 DNL131120 DXH131120 EHD131120 EQZ131120 FAV131120 FKR131120 FUN131120 GEJ131120 GOF131120 GYB131120 HHX131120 HRT131120 IBP131120 ILL131120 IVH131120 JFD131120 JOZ131120 JYV131120 KIR131120 KSN131120 LCJ131120 LMF131120 LWB131120 MFX131120 MPT131120 MZP131120 NJL131120 NTH131120 ODD131120 OMZ131120 OWV131120 PGR131120 PQN131120 QAJ131120 QKF131120 QUB131120 RDX131120 RNT131120 RXP131120 SHL131120 SRH131120 TBD131120 TKZ131120 TUV131120 UER131120 UON131120 UYJ131120 VIF131120 VSB131120 WBX131120 WLT131120 WVP131120 B196656 JD196656 SZ196656 ACV196656 AMR196656 AWN196656 BGJ196656 BQF196656 CAB196656 CJX196656 CTT196656 DDP196656 DNL196656 DXH196656 EHD196656 EQZ196656 FAV196656 FKR196656 FUN196656 GEJ196656 GOF196656 GYB196656 HHX196656 HRT196656 IBP196656 ILL196656 IVH196656 JFD196656 JOZ196656 JYV196656 KIR196656 KSN196656 LCJ196656 LMF196656 LWB196656 MFX196656 MPT196656 MZP196656 NJL196656 NTH196656 ODD196656 OMZ196656 OWV196656 PGR196656 PQN196656 QAJ196656 QKF196656 QUB196656 RDX196656 RNT196656 RXP196656 SHL196656 SRH196656 TBD196656 TKZ196656 TUV196656 UER196656 UON196656 UYJ196656 VIF196656 VSB196656 WBX196656 WLT196656 WVP196656 B262192 JD262192 SZ262192 ACV262192 AMR262192 AWN262192 BGJ262192 BQF262192 CAB262192 CJX262192 CTT262192 DDP262192 DNL262192 DXH262192 EHD262192 EQZ262192 FAV262192 FKR262192 FUN262192 GEJ262192 GOF262192 GYB262192 HHX262192 HRT262192 IBP262192 ILL262192 IVH262192 JFD262192 JOZ262192 JYV262192 KIR262192 KSN262192 LCJ262192 LMF262192 LWB262192 MFX262192 MPT262192 MZP262192 NJL262192 NTH262192 ODD262192 OMZ262192 OWV262192 PGR262192 PQN262192 QAJ262192 QKF262192 QUB262192 RDX262192 RNT262192 RXP262192 SHL262192 SRH262192 TBD262192 TKZ262192 TUV262192 UER262192 UON262192 UYJ262192 VIF262192 VSB262192 WBX262192 WLT262192 WVP262192 B327728 JD327728 SZ327728 ACV327728 AMR327728 AWN327728 BGJ327728 BQF327728 CAB327728 CJX327728 CTT327728 DDP327728 DNL327728 DXH327728 EHD327728 EQZ327728 FAV327728 FKR327728 FUN327728 GEJ327728 GOF327728 GYB327728 HHX327728 HRT327728 IBP327728 ILL327728 IVH327728 JFD327728 JOZ327728 JYV327728 KIR327728 KSN327728 LCJ327728 LMF327728 LWB327728 MFX327728 MPT327728 MZP327728 NJL327728 NTH327728 ODD327728 OMZ327728 OWV327728 PGR327728 PQN327728 QAJ327728 QKF327728 QUB327728 RDX327728 RNT327728 RXP327728 SHL327728 SRH327728 TBD327728 TKZ327728 TUV327728 UER327728 UON327728 UYJ327728 VIF327728 VSB327728 WBX327728 WLT327728 WVP327728 B393264 JD393264 SZ393264 ACV393264 AMR393264 AWN393264 BGJ393264 BQF393264 CAB393264 CJX393264 CTT393264 DDP393264 DNL393264 DXH393264 EHD393264 EQZ393264 FAV393264 FKR393264 FUN393264 GEJ393264 GOF393264 GYB393264 HHX393264 HRT393264 IBP393264 ILL393264 IVH393264 JFD393264 JOZ393264 JYV393264 KIR393264 KSN393264 LCJ393264 LMF393264 LWB393264 MFX393264 MPT393264 MZP393264 NJL393264 NTH393264 ODD393264 OMZ393264 OWV393264 PGR393264 PQN393264 QAJ393264 QKF393264 QUB393264 RDX393264 RNT393264 RXP393264 SHL393264 SRH393264 TBD393264 TKZ393264 TUV393264 UER393264 UON393264 UYJ393264 VIF393264 VSB393264 WBX393264 WLT393264 WVP393264 B458800 JD458800 SZ458800 ACV458800 AMR458800 AWN458800 BGJ458800 BQF458800 CAB458800 CJX458800 CTT458800 DDP458800 DNL458800 DXH458800 EHD458800 EQZ458800 FAV458800 FKR458800 FUN458800 GEJ458800 GOF458800 GYB458800 HHX458800 HRT458800 IBP458800 ILL458800 IVH458800 JFD458800 JOZ458800 JYV458800 KIR458800 KSN458800 LCJ458800 LMF458800 LWB458800 MFX458800 MPT458800 MZP458800 NJL458800 NTH458800 ODD458800 OMZ458800 OWV458800 PGR458800 PQN458800 QAJ458800 QKF458800 QUB458800 RDX458800 RNT458800 RXP458800 SHL458800 SRH458800 TBD458800 TKZ458800 TUV458800 UER458800 UON458800 UYJ458800 VIF458800 VSB458800 WBX458800 WLT458800 WVP458800 B524336 JD524336 SZ524336 ACV524336 AMR524336 AWN524336 BGJ524336 BQF524336 CAB524336 CJX524336 CTT524336 DDP524336 DNL524336 DXH524336 EHD524336 EQZ524336 FAV524336 FKR524336 FUN524336 GEJ524336 GOF524336 GYB524336 HHX524336 HRT524336 IBP524336 ILL524336 IVH524336 JFD524336 JOZ524336 JYV524336 KIR524336 KSN524336 LCJ524336 LMF524336 LWB524336 MFX524336 MPT524336 MZP524336 NJL524336 NTH524336 ODD524336 OMZ524336 OWV524336 PGR524336 PQN524336 QAJ524336 QKF524336 QUB524336 RDX524336 RNT524336 RXP524336 SHL524336 SRH524336 TBD524336 TKZ524336 TUV524336 UER524336 UON524336 UYJ524336 VIF524336 VSB524336 WBX524336 WLT524336 WVP524336 B589872 JD589872 SZ589872 ACV589872 AMR589872 AWN589872 BGJ589872 BQF589872 CAB589872 CJX589872 CTT589872 DDP589872 DNL589872 DXH589872 EHD589872 EQZ589872 FAV589872 FKR589872 FUN589872 GEJ589872 GOF589872 GYB589872 HHX589872 HRT589872 IBP589872 ILL589872 IVH589872 JFD589872 JOZ589872 JYV589872 KIR589872 KSN589872 LCJ589872 LMF589872 LWB589872 MFX589872 MPT589872 MZP589872 NJL589872 NTH589872 ODD589872 OMZ589872 OWV589872 PGR589872 PQN589872 QAJ589872 QKF589872 QUB589872 RDX589872 RNT589872 RXP589872 SHL589872 SRH589872 TBD589872 TKZ589872 TUV589872 UER589872 UON589872 UYJ589872 VIF589872 VSB589872 WBX589872 WLT589872 WVP589872 B655408 JD655408 SZ655408 ACV655408 AMR655408 AWN655408 BGJ655408 BQF655408 CAB655408 CJX655408 CTT655408 DDP655408 DNL655408 DXH655408 EHD655408 EQZ655408 FAV655408 FKR655408 FUN655408 GEJ655408 GOF655408 GYB655408 HHX655408 HRT655408 IBP655408 ILL655408 IVH655408 JFD655408 JOZ655408 JYV655408 KIR655408 KSN655408 LCJ655408 LMF655408 LWB655408 MFX655408 MPT655408 MZP655408 NJL655408 NTH655408 ODD655408 OMZ655408 OWV655408 PGR655408 PQN655408 QAJ655408 QKF655408 QUB655408 RDX655408 RNT655408 RXP655408 SHL655408 SRH655408 TBD655408 TKZ655408 TUV655408 UER655408 UON655408 UYJ655408 VIF655408 VSB655408 WBX655408 WLT655408 WVP655408 B720944 JD720944 SZ720944 ACV720944 AMR720944 AWN720944 BGJ720944 BQF720944 CAB720944 CJX720944 CTT720944 DDP720944 DNL720944 DXH720944 EHD720944 EQZ720944 FAV720944 FKR720944 FUN720944 GEJ720944 GOF720944 GYB720944 HHX720944 HRT720944 IBP720944 ILL720944 IVH720944 JFD720944 JOZ720944 JYV720944 KIR720944 KSN720944 LCJ720944 LMF720944 LWB720944 MFX720944 MPT720944 MZP720944 NJL720944 NTH720944 ODD720944 OMZ720944 OWV720944 PGR720944 PQN720944 QAJ720944 QKF720944 QUB720944 RDX720944 RNT720944 RXP720944 SHL720944 SRH720944 TBD720944 TKZ720944 TUV720944 UER720944 UON720944 UYJ720944 VIF720944 VSB720944 WBX720944 WLT720944 WVP720944 B786480 JD786480 SZ786480 ACV786480 AMR786480 AWN786480 BGJ786480 BQF786480 CAB786480 CJX786480 CTT786480 DDP786480 DNL786480 DXH786480 EHD786480 EQZ786480 FAV786480 FKR786480 FUN786480 GEJ786480 GOF786480 GYB786480 HHX786480 HRT786480 IBP786480 ILL786480 IVH786480 JFD786480 JOZ786480 JYV786480 KIR786480 KSN786480 LCJ786480 LMF786480 LWB786480 MFX786480 MPT786480 MZP786480 NJL786480 NTH786480 ODD786480 OMZ786480 OWV786480 PGR786480 PQN786480 QAJ786480 QKF786480 QUB786480 RDX786480 RNT786480 RXP786480 SHL786480 SRH786480 TBD786480 TKZ786480 TUV786480 UER786480 UON786480 UYJ786480 VIF786480 VSB786480 WBX786480 WLT786480 WVP786480 B852016 JD852016 SZ852016 ACV852016 AMR852016 AWN852016 BGJ852016 BQF852016 CAB852016 CJX852016 CTT852016 DDP852016 DNL852016 DXH852016 EHD852016 EQZ852016 FAV852016 FKR852016 FUN852016 GEJ852016 GOF852016 GYB852016 HHX852016 HRT852016 IBP852016 ILL852016 IVH852016 JFD852016 JOZ852016 JYV852016 KIR852016 KSN852016 LCJ852016 LMF852016 LWB852016 MFX852016 MPT852016 MZP852016 NJL852016 NTH852016 ODD852016 OMZ852016 OWV852016 PGR852016 PQN852016 QAJ852016 QKF852016 QUB852016 RDX852016 RNT852016 RXP852016 SHL852016 SRH852016 TBD852016 TKZ852016 TUV852016 UER852016 UON852016 UYJ852016 VIF852016 VSB852016 WBX852016 WLT852016 WVP852016 B917552 JD917552 SZ917552 ACV917552 AMR917552 AWN917552 BGJ917552 BQF917552 CAB917552 CJX917552 CTT917552 DDP917552 DNL917552 DXH917552 EHD917552 EQZ917552 FAV917552 FKR917552 FUN917552 GEJ917552 GOF917552 GYB917552 HHX917552 HRT917552 IBP917552 ILL917552 IVH917552 JFD917552 JOZ917552 JYV917552 KIR917552 KSN917552 LCJ917552 LMF917552 LWB917552 MFX917552 MPT917552 MZP917552 NJL917552 NTH917552 ODD917552 OMZ917552 OWV917552 PGR917552 PQN917552 QAJ917552 QKF917552 QUB917552 RDX917552 RNT917552 RXP917552 SHL917552 SRH917552 TBD917552 TKZ917552 TUV917552 UER917552 UON917552 UYJ917552 VIF917552 VSB917552 WBX917552 WLT917552 WVP917552 B983088 JD983088 SZ983088 ACV983088 AMR983088 AWN983088 BGJ983088 BQF983088 CAB983088 CJX983088 CTT983088 DDP983088 DNL983088 DXH983088 EHD983088 EQZ983088 FAV983088 FKR983088 FUN983088 GEJ983088 GOF983088 GYB983088 HHX983088 HRT983088 IBP983088 ILL983088 IVH983088 JFD983088 JOZ983088 JYV983088 KIR983088 KSN983088 LCJ983088 LMF983088 LWB983088 MFX983088 MPT983088 MZP983088 NJL983088 NTH983088 ODD983088 OMZ983088 OWV983088 PGR983088 PQN983088 QAJ983088 QKF983088 QUB983088 RDX983088 RNT983088 RXP983088 SHL983088 SRH983088 TBD983088 TKZ983088 TUV983088 UER983088 UON983088 UYJ983088 VIF983088 VSB983088 WBX983088 WLT983088 WVP983088">
      <formula1>0</formula1>
      <formula2>10000</formula2>
    </dataValidation>
    <dataValidation type="textLength" errorStyle="information" allowBlank="1" showInputMessage="1" error="XLBVal:5=0.015450526554784_x000d_&#10;" sqref="WVQ983087 C65583 JE65583 TA65583 ACW65583 AMS65583 AWO65583 BGK65583 BQG65583 CAC65583 CJY65583 CTU65583 DDQ65583 DNM65583 DXI65583 EHE65583 ERA65583 FAW65583 FKS65583 FUO65583 GEK65583 GOG65583 GYC65583 HHY65583 HRU65583 IBQ65583 ILM65583 IVI65583 JFE65583 JPA65583 JYW65583 KIS65583 KSO65583 LCK65583 LMG65583 LWC65583 MFY65583 MPU65583 MZQ65583 NJM65583 NTI65583 ODE65583 ONA65583 OWW65583 PGS65583 PQO65583 QAK65583 QKG65583 QUC65583 RDY65583 RNU65583 RXQ65583 SHM65583 SRI65583 TBE65583 TLA65583 TUW65583 UES65583 UOO65583 UYK65583 VIG65583 VSC65583 WBY65583 WLU65583 WVQ65583 C131119 JE131119 TA131119 ACW131119 AMS131119 AWO131119 BGK131119 BQG131119 CAC131119 CJY131119 CTU131119 DDQ131119 DNM131119 DXI131119 EHE131119 ERA131119 FAW131119 FKS131119 FUO131119 GEK131119 GOG131119 GYC131119 HHY131119 HRU131119 IBQ131119 ILM131119 IVI131119 JFE131119 JPA131119 JYW131119 KIS131119 KSO131119 LCK131119 LMG131119 LWC131119 MFY131119 MPU131119 MZQ131119 NJM131119 NTI131119 ODE131119 ONA131119 OWW131119 PGS131119 PQO131119 QAK131119 QKG131119 QUC131119 RDY131119 RNU131119 RXQ131119 SHM131119 SRI131119 TBE131119 TLA131119 TUW131119 UES131119 UOO131119 UYK131119 VIG131119 VSC131119 WBY131119 WLU131119 WVQ131119 C196655 JE196655 TA196655 ACW196655 AMS196655 AWO196655 BGK196655 BQG196655 CAC196655 CJY196655 CTU196655 DDQ196655 DNM196655 DXI196655 EHE196655 ERA196655 FAW196655 FKS196655 FUO196655 GEK196655 GOG196655 GYC196655 HHY196655 HRU196655 IBQ196655 ILM196655 IVI196655 JFE196655 JPA196655 JYW196655 KIS196655 KSO196655 LCK196655 LMG196655 LWC196655 MFY196655 MPU196655 MZQ196655 NJM196655 NTI196655 ODE196655 ONA196655 OWW196655 PGS196655 PQO196655 QAK196655 QKG196655 QUC196655 RDY196655 RNU196655 RXQ196655 SHM196655 SRI196655 TBE196655 TLA196655 TUW196655 UES196655 UOO196655 UYK196655 VIG196655 VSC196655 WBY196655 WLU196655 WVQ196655 C262191 JE262191 TA262191 ACW262191 AMS262191 AWO262191 BGK262191 BQG262191 CAC262191 CJY262191 CTU262191 DDQ262191 DNM262191 DXI262191 EHE262191 ERA262191 FAW262191 FKS262191 FUO262191 GEK262191 GOG262191 GYC262191 HHY262191 HRU262191 IBQ262191 ILM262191 IVI262191 JFE262191 JPA262191 JYW262191 KIS262191 KSO262191 LCK262191 LMG262191 LWC262191 MFY262191 MPU262191 MZQ262191 NJM262191 NTI262191 ODE262191 ONA262191 OWW262191 PGS262191 PQO262191 QAK262191 QKG262191 QUC262191 RDY262191 RNU262191 RXQ262191 SHM262191 SRI262191 TBE262191 TLA262191 TUW262191 UES262191 UOO262191 UYK262191 VIG262191 VSC262191 WBY262191 WLU262191 WVQ262191 C327727 JE327727 TA327727 ACW327727 AMS327727 AWO327727 BGK327727 BQG327727 CAC327727 CJY327727 CTU327727 DDQ327727 DNM327727 DXI327727 EHE327727 ERA327727 FAW327727 FKS327727 FUO327727 GEK327727 GOG327727 GYC327727 HHY327727 HRU327727 IBQ327727 ILM327727 IVI327727 JFE327727 JPA327727 JYW327727 KIS327727 KSO327727 LCK327727 LMG327727 LWC327727 MFY327727 MPU327727 MZQ327727 NJM327727 NTI327727 ODE327727 ONA327727 OWW327727 PGS327727 PQO327727 QAK327727 QKG327727 QUC327727 RDY327727 RNU327727 RXQ327727 SHM327727 SRI327727 TBE327727 TLA327727 TUW327727 UES327727 UOO327727 UYK327727 VIG327727 VSC327727 WBY327727 WLU327727 WVQ327727 C393263 JE393263 TA393263 ACW393263 AMS393263 AWO393263 BGK393263 BQG393263 CAC393263 CJY393263 CTU393263 DDQ393263 DNM393263 DXI393263 EHE393263 ERA393263 FAW393263 FKS393263 FUO393263 GEK393263 GOG393263 GYC393263 HHY393263 HRU393263 IBQ393263 ILM393263 IVI393263 JFE393263 JPA393263 JYW393263 KIS393263 KSO393263 LCK393263 LMG393263 LWC393263 MFY393263 MPU393263 MZQ393263 NJM393263 NTI393263 ODE393263 ONA393263 OWW393263 PGS393263 PQO393263 QAK393263 QKG393263 QUC393263 RDY393263 RNU393263 RXQ393263 SHM393263 SRI393263 TBE393263 TLA393263 TUW393263 UES393263 UOO393263 UYK393263 VIG393263 VSC393263 WBY393263 WLU393263 WVQ393263 C458799 JE458799 TA458799 ACW458799 AMS458799 AWO458799 BGK458799 BQG458799 CAC458799 CJY458799 CTU458799 DDQ458799 DNM458799 DXI458799 EHE458799 ERA458799 FAW458799 FKS458799 FUO458799 GEK458799 GOG458799 GYC458799 HHY458799 HRU458799 IBQ458799 ILM458799 IVI458799 JFE458799 JPA458799 JYW458799 KIS458799 KSO458799 LCK458799 LMG458799 LWC458799 MFY458799 MPU458799 MZQ458799 NJM458799 NTI458799 ODE458799 ONA458799 OWW458799 PGS458799 PQO458799 QAK458799 QKG458799 QUC458799 RDY458799 RNU458799 RXQ458799 SHM458799 SRI458799 TBE458799 TLA458799 TUW458799 UES458799 UOO458799 UYK458799 VIG458799 VSC458799 WBY458799 WLU458799 WVQ458799 C524335 JE524335 TA524335 ACW524335 AMS524335 AWO524335 BGK524335 BQG524335 CAC524335 CJY524335 CTU524335 DDQ524335 DNM524335 DXI524335 EHE524335 ERA524335 FAW524335 FKS524335 FUO524335 GEK524335 GOG524335 GYC524335 HHY524335 HRU524335 IBQ524335 ILM524335 IVI524335 JFE524335 JPA524335 JYW524335 KIS524335 KSO524335 LCK524335 LMG524335 LWC524335 MFY524335 MPU524335 MZQ524335 NJM524335 NTI524335 ODE524335 ONA524335 OWW524335 PGS524335 PQO524335 QAK524335 QKG524335 QUC524335 RDY524335 RNU524335 RXQ524335 SHM524335 SRI524335 TBE524335 TLA524335 TUW524335 UES524335 UOO524335 UYK524335 VIG524335 VSC524335 WBY524335 WLU524335 WVQ524335 C589871 JE589871 TA589871 ACW589871 AMS589871 AWO589871 BGK589871 BQG589871 CAC589871 CJY589871 CTU589871 DDQ589871 DNM589871 DXI589871 EHE589871 ERA589871 FAW589871 FKS589871 FUO589871 GEK589871 GOG589871 GYC589871 HHY589871 HRU589871 IBQ589871 ILM589871 IVI589871 JFE589871 JPA589871 JYW589871 KIS589871 KSO589871 LCK589871 LMG589871 LWC589871 MFY589871 MPU589871 MZQ589871 NJM589871 NTI589871 ODE589871 ONA589871 OWW589871 PGS589871 PQO589871 QAK589871 QKG589871 QUC589871 RDY589871 RNU589871 RXQ589871 SHM589871 SRI589871 TBE589871 TLA589871 TUW589871 UES589871 UOO589871 UYK589871 VIG589871 VSC589871 WBY589871 WLU589871 WVQ589871 C655407 JE655407 TA655407 ACW655407 AMS655407 AWO655407 BGK655407 BQG655407 CAC655407 CJY655407 CTU655407 DDQ655407 DNM655407 DXI655407 EHE655407 ERA655407 FAW655407 FKS655407 FUO655407 GEK655407 GOG655407 GYC655407 HHY655407 HRU655407 IBQ655407 ILM655407 IVI655407 JFE655407 JPA655407 JYW655407 KIS655407 KSO655407 LCK655407 LMG655407 LWC655407 MFY655407 MPU655407 MZQ655407 NJM655407 NTI655407 ODE655407 ONA655407 OWW655407 PGS655407 PQO655407 QAK655407 QKG655407 QUC655407 RDY655407 RNU655407 RXQ655407 SHM655407 SRI655407 TBE655407 TLA655407 TUW655407 UES655407 UOO655407 UYK655407 VIG655407 VSC655407 WBY655407 WLU655407 WVQ655407 C720943 JE720943 TA720943 ACW720943 AMS720943 AWO720943 BGK720943 BQG720943 CAC720943 CJY720943 CTU720943 DDQ720943 DNM720943 DXI720943 EHE720943 ERA720943 FAW720943 FKS720943 FUO720943 GEK720943 GOG720943 GYC720943 HHY720943 HRU720943 IBQ720943 ILM720943 IVI720943 JFE720943 JPA720943 JYW720943 KIS720943 KSO720943 LCK720943 LMG720943 LWC720943 MFY720943 MPU720943 MZQ720943 NJM720943 NTI720943 ODE720943 ONA720943 OWW720943 PGS720943 PQO720943 QAK720943 QKG720943 QUC720943 RDY720943 RNU720943 RXQ720943 SHM720943 SRI720943 TBE720943 TLA720943 TUW720943 UES720943 UOO720943 UYK720943 VIG720943 VSC720943 WBY720943 WLU720943 WVQ720943 C786479 JE786479 TA786479 ACW786479 AMS786479 AWO786479 BGK786479 BQG786479 CAC786479 CJY786479 CTU786479 DDQ786479 DNM786479 DXI786479 EHE786479 ERA786479 FAW786479 FKS786479 FUO786479 GEK786479 GOG786479 GYC786479 HHY786479 HRU786479 IBQ786479 ILM786479 IVI786479 JFE786479 JPA786479 JYW786479 KIS786479 KSO786479 LCK786479 LMG786479 LWC786479 MFY786479 MPU786479 MZQ786479 NJM786479 NTI786479 ODE786479 ONA786479 OWW786479 PGS786479 PQO786479 QAK786479 QKG786479 QUC786479 RDY786479 RNU786479 RXQ786479 SHM786479 SRI786479 TBE786479 TLA786479 TUW786479 UES786479 UOO786479 UYK786479 VIG786479 VSC786479 WBY786479 WLU786479 WVQ786479 C852015 JE852015 TA852015 ACW852015 AMS852015 AWO852015 BGK852015 BQG852015 CAC852015 CJY852015 CTU852015 DDQ852015 DNM852015 DXI852015 EHE852015 ERA852015 FAW852015 FKS852015 FUO852015 GEK852015 GOG852015 GYC852015 HHY852015 HRU852015 IBQ852015 ILM852015 IVI852015 JFE852015 JPA852015 JYW852015 KIS852015 KSO852015 LCK852015 LMG852015 LWC852015 MFY852015 MPU852015 MZQ852015 NJM852015 NTI852015 ODE852015 ONA852015 OWW852015 PGS852015 PQO852015 QAK852015 QKG852015 QUC852015 RDY852015 RNU852015 RXQ852015 SHM852015 SRI852015 TBE852015 TLA852015 TUW852015 UES852015 UOO852015 UYK852015 VIG852015 VSC852015 WBY852015 WLU852015 WVQ852015 C917551 JE917551 TA917551 ACW917551 AMS917551 AWO917551 BGK917551 BQG917551 CAC917551 CJY917551 CTU917551 DDQ917551 DNM917551 DXI917551 EHE917551 ERA917551 FAW917551 FKS917551 FUO917551 GEK917551 GOG917551 GYC917551 HHY917551 HRU917551 IBQ917551 ILM917551 IVI917551 JFE917551 JPA917551 JYW917551 KIS917551 KSO917551 LCK917551 LMG917551 LWC917551 MFY917551 MPU917551 MZQ917551 NJM917551 NTI917551 ODE917551 ONA917551 OWW917551 PGS917551 PQO917551 QAK917551 QKG917551 QUC917551 RDY917551 RNU917551 RXQ917551 SHM917551 SRI917551 TBE917551 TLA917551 TUW917551 UES917551 UOO917551 UYK917551 VIG917551 VSC917551 WBY917551 WLU917551 WVQ917551 C983087 JE983087 TA983087 ACW983087 AMS983087 AWO983087 BGK983087 BQG983087 CAC983087 CJY983087 CTU983087 DDQ983087 DNM983087 DXI983087 EHE983087 ERA983087 FAW983087 FKS983087 FUO983087 GEK983087 GOG983087 GYC983087 HHY983087 HRU983087 IBQ983087 ILM983087 IVI983087 JFE983087 JPA983087 JYW983087 KIS983087 KSO983087 LCK983087 LMG983087 LWC983087 MFY983087 MPU983087 MZQ983087 NJM983087 NTI983087 ODE983087 ONA983087 OWW983087 PGS983087 PQO983087 QAK983087 QKG983087 QUC983087 RDY983087 RNU983087 RXQ983087 SHM983087 SRI983087 TBE983087 TLA983087 TUW983087 UES983087 UOO983087 UYK983087 VIG983087 VSC983087 WBY983087 WLU983087 WLU97 WBY97 VSC97 VIG97 UYK97 UOO97 UES97 TUW97 TLA97 TBE97 SRI97 SHM97 RXQ97 RNU97 RDY97 QUC97 QKG97 QAK97 PQO97 PGS97 OWW97 ONA97 ODE97 NTI97 NJM97 MZQ97 MPU97 MFY97 LWC97 LMG97 LCK97 KSO97 KIS97 JYW97 JPA97 JFE97 IVI97 ILM97 IBQ97 HRU97 HHY97 GYC97 GOG97 GEK97 FUO97 FKS97 FAW97 ERA97 EHE97 DXI97 DNM97 DDQ97 CTU97 CJY97 CAC97 BQG97 BGK97 AWO97 AMS97 ACW97 TA97 JE97 C97 WVQ97 WLU47 WBY47 VSC47 VIG47 UYK47 UOO47 UES47 TUW47 TLA47 TBE47 SRI47 SHM47 RXQ47 RNU47 RDY47 QUC47 QKG47 QAK47 PQO47 PGS47 OWW47 ONA47 ODE47 NTI47 NJM47 MZQ47 MPU47 MFY47 LWC47 LMG47 LCK47 KSO47 KIS47 JYW47 JPA47 JFE47 IVI47 ILM47 IBQ47 HRU47 HHY47 GYC47 GOG47 GEK47 FUO47 FKS47 FAW47 ERA47 EHE47 DXI47 DNM47 DDQ47 CTU47 CJY47 CAC47 BQG47 BGK47 AWO47 AMS47 ACW47 TA47 JE47 C47 WVQ47">
      <formula1>0</formula1>
      <formula2>10000</formula2>
    </dataValidation>
    <dataValidation type="textLength" errorStyle="information" allowBlank="1" showInputMessage="1" error="XLBVal:5=10091.9_x000d_&#10;" sqref="WVP983087 B65583 JD65583 SZ65583 ACV65583 AMR65583 AWN65583 BGJ65583 BQF65583 CAB65583 CJX65583 CTT65583 DDP65583 DNL65583 DXH65583 EHD65583 EQZ65583 FAV65583 FKR65583 FUN65583 GEJ65583 GOF65583 GYB65583 HHX65583 HRT65583 IBP65583 ILL65583 IVH65583 JFD65583 JOZ65583 JYV65583 KIR65583 KSN65583 LCJ65583 LMF65583 LWB65583 MFX65583 MPT65583 MZP65583 NJL65583 NTH65583 ODD65583 OMZ65583 OWV65583 PGR65583 PQN65583 QAJ65583 QKF65583 QUB65583 RDX65583 RNT65583 RXP65583 SHL65583 SRH65583 TBD65583 TKZ65583 TUV65583 UER65583 UON65583 UYJ65583 VIF65583 VSB65583 WBX65583 WLT65583 WVP65583 B131119 JD131119 SZ131119 ACV131119 AMR131119 AWN131119 BGJ131119 BQF131119 CAB131119 CJX131119 CTT131119 DDP131119 DNL131119 DXH131119 EHD131119 EQZ131119 FAV131119 FKR131119 FUN131119 GEJ131119 GOF131119 GYB131119 HHX131119 HRT131119 IBP131119 ILL131119 IVH131119 JFD131119 JOZ131119 JYV131119 KIR131119 KSN131119 LCJ131119 LMF131119 LWB131119 MFX131119 MPT131119 MZP131119 NJL131119 NTH131119 ODD131119 OMZ131119 OWV131119 PGR131119 PQN131119 QAJ131119 QKF131119 QUB131119 RDX131119 RNT131119 RXP131119 SHL131119 SRH131119 TBD131119 TKZ131119 TUV131119 UER131119 UON131119 UYJ131119 VIF131119 VSB131119 WBX131119 WLT131119 WVP131119 B196655 JD196655 SZ196655 ACV196655 AMR196655 AWN196655 BGJ196655 BQF196655 CAB196655 CJX196655 CTT196655 DDP196655 DNL196655 DXH196655 EHD196655 EQZ196655 FAV196655 FKR196655 FUN196655 GEJ196655 GOF196655 GYB196655 HHX196655 HRT196655 IBP196655 ILL196655 IVH196655 JFD196655 JOZ196655 JYV196655 KIR196655 KSN196655 LCJ196655 LMF196655 LWB196655 MFX196655 MPT196655 MZP196655 NJL196655 NTH196655 ODD196655 OMZ196655 OWV196655 PGR196655 PQN196655 QAJ196655 QKF196655 QUB196655 RDX196655 RNT196655 RXP196655 SHL196655 SRH196655 TBD196655 TKZ196655 TUV196655 UER196655 UON196655 UYJ196655 VIF196655 VSB196655 WBX196655 WLT196655 WVP196655 B262191 JD262191 SZ262191 ACV262191 AMR262191 AWN262191 BGJ262191 BQF262191 CAB262191 CJX262191 CTT262191 DDP262191 DNL262191 DXH262191 EHD262191 EQZ262191 FAV262191 FKR262191 FUN262191 GEJ262191 GOF262191 GYB262191 HHX262191 HRT262191 IBP262191 ILL262191 IVH262191 JFD262191 JOZ262191 JYV262191 KIR262191 KSN262191 LCJ262191 LMF262191 LWB262191 MFX262191 MPT262191 MZP262191 NJL262191 NTH262191 ODD262191 OMZ262191 OWV262191 PGR262191 PQN262191 QAJ262191 QKF262191 QUB262191 RDX262191 RNT262191 RXP262191 SHL262191 SRH262191 TBD262191 TKZ262191 TUV262191 UER262191 UON262191 UYJ262191 VIF262191 VSB262191 WBX262191 WLT262191 WVP262191 B327727 JD327727 SZ327727 ACV327727 AMR327727 AWN327727 BGJ327727 BQF327727 CAB327727 CJX327727 CTT327727 DDP327727 DNL327727 DXH327727 EHD327727 EQZ327727 FAV327727 FKR327727 FUN327727 GEJ327727 GOF327727 GYB327727 HHX327727 HRT327727 IBP327727 ILL327727 IVH327727 JFD327727 JOZ327727 JYV327727 KIR327727 KSN327727 LCJ327727 LMF327727 LWB327727 MFX327727 MPT327727 MZP327727 NJL327727 NTH327727 ODD327727 OMZ327727 OWV327727 PGR327727 PQN327727 QAJ327727 QKF327727 QUB327727 RDX327727 RNT327727 RXP327727 SHL327727 SRH327727 TBD327727 TKZ327727 TUV327727 UER327727 UON327727 UYJ327727 VIF327727 VSB327727 WBX327727 WLT327727 WVP327727 B393263 JD393263 SZ393263 ACV393263 AMR393263 AWN393263 BGJ393263 BQF393263 CAB393263 CJX393263 CTT393263 DDP393263 DNL393263 DXH393263 EHD393263 EQZ393263 FAV393263 FKR393263 FUN393263 GEJ393263 GOF393263 GYB393263 HHX393263 HRT393263 IBP393263 ILL393263 IVH393263 JFD393263 JOZ393263 JYV393263 KIR393263 KSN393263 LCJ393263 LMF393263 LWB393263 MFX393263 MPT393263 MZP393263 NJL393263 NTH393263 ODD393263 OMZ393263 OWV393263 PGR393263 PQN393263 QAJ393263 QKF393263 QUB393263 RDX393263 RNT393263 RXP393263 SHL393263 SRH393263 TBD393263 TKZ393263 TUV393263 UER393263 UON393263 UYJ393263 VIF393263 VSB393263 WBX393263 WLT393263 WVP393263 B458799 JD458799 SZ458799 ACV458799 AMR458799 AWN458799 BGJ458799 BQF458799 CAB458799 CJX458799 CTT458799 DDP458799 DNL458799 DXH458799 EHD458799 EQZ458799 FAV458799 FKR458799 FUN458799 GEJ458799 GOF458799 GYB458799 HHX458799 HRT458799 IBP458799 ILL458799 IVH458799 JFD458799 JOZ458799 JYV458799 KIR458799 KSN458799 LCJ458799 LMF458799 LWB458799 MFX458799 MPT458799 MZP458799 NJL458799 NTH458799 ODD458799 OMZ458799 OWV458799 PGR458799 PQN458799 QAJ458799 QKF458799 QUB458799 RDX458799 RNT458799 RXP458799 SHL458799 SRH458799 TBD458799 TKZ458799 TUV458799 UER458799 UON458799 UYJ458799 VIF458799 VSB458799 WBX458799 WLT458799 WVP458799 B524335 JD524335 SZ524335 ACV524335 AMR524335 AWN524335 BGJ524335 BQF524335 CAB524335 CJX524335 CTT524335 DDP524335 DNL524335 DXH524335 EHD524335 EQZ524335 FAV524335 FKR524335 FUN524335 GEJ524335 GOF524335 GYB524335 HHX524335 HRT524335 IBP524335 ILL524335 IVH524335 JFD524335 JOZ524335 JYV524335 KIR524335 KSN524335 LCJ524335 LMF524335 LWB524335 MFX524335 MPT524335 MZP524335 NJL524335 NTH524335 ODD524335 OMZ524335 OWV524335 PGR524335 PQN524335 QAJ524335 QKF524335 QUB524335 RDX524335 RNT524335 RXP524335 SHL524335 SRH524335 TBD524335 TKZ524335 TUV524335 UER524335 UON524335 UYJ524335 VIF524335 VSB524335 WBX524335 WLT524335 WVP524335 B589871 JD589871 SZ589871 ACV589871 AMR589871 AWN589871 BGJ589871 BQF589871 CAB589871 CJX589871 CTT589871 DDP589871 DNL589871 DXH589871 EHD589871 EQZ589871 FAV589871 FKR589871 FUN589871 GEJ589871 GOF589871 GYB589871 HHX589871 HRT589871 IBP589871 ILL589871 IVH589871 JFD589871 JOZ589871 JYV589871 KIR589871 KSN589871 LCJ589871 LMF589871 LWB589871 MFX589871 MPT589871 MZP589871 NJL589871 NTH589871 ODD589871 OMZ589871 OWV589871 PGR589871 PQN589871 QAJ589871 QKF589871 QUB589871 RDX589871 RNT589871 RXP589871 SHL589871 SRH589871 TBD589871 TKZ589871 TUV589871 UER589871 UON589871 UYJ589871 VIF589871 VSB589871 WBX589871 WLT589871 WVP589871 B655407 JD655407 SZ655407 ACV655407 AMR655407 AWN655407 BGJ655407 BQF655407 CAB655407 CJX655407 CTT655407 DDP655407 DNL655407 DXH655407 EHD655407 EQZ655407 FAV655407 FKR655407 FUN655407 GEJ655407 GOF655407 GYB655407 HHX655407 HRT655407 IBP655407 ILL655407 IVH655407 JFD655407 JOZ655407 JYV655407 KIR655407 KSN655407 LCJ655407 LMF655407 LWB655407 MFX655407 MPT655407 MZP655407 NJL655407 NTH655407 ODD655407 OMZ655407 OWV655407 PGR655407 PQN655407 QAJ655407 QKF655407 QUB655407 RDX655407 RNT655407 RXP655407 SHL655407 SRH655407 TBD655407 TKZ655407 TUV655407 UER655407 UON655407 UYJ655407 VIF655407 VSB655407 WBX655407 WLT655407 WVP655407 B720943 JD720943 SZ720943 ACV720943 AMR720943 AWN720943 BGJ720943 BQF720943 CAB720943 CJX720943 CTT720943 DDP720943 DNL720943 DXH720943 EHD720943 EQZ720943 FAV720943 FKR720943 FUN720943 GEJ720943 GOF720943 GYB720943 HHX720943 HRT720943 IBP720943 ILL720943 IVH720943 JFD720943 JOZ720943 JYV720943 KIR720943 KSN720943 LCJ720943 LMF720943 LWB720943 MFX720943 MPT720943 MZP720943 NJL720943 NTH720943 ODD720943 OMZ720943 OWV720943 PGR720943 PQN720943 QAJ720943 QKF720943 QUB720943 RDX720943 RNT720943 RXP720943 SHL720943 SRH720943 TBD720943 TKZ720943 TUV720943 UER720943 UON720943 UYJ720943 VIF720943 VSB720943 WBX720943 WLT720943 WVP720943 B786479 JD786479 SZ786479 ACV786479 AMR786479 AWN786479 BGJ786479 BQF786479 CAB786479 CJX786479 CTT786479 DDP786479 DNL786479 DXH786479 EHD786479 EQZ786479 FAV786479 FKR786479 FUN786479 GEJ786479 GOF786479 GYB786479 HHX786479 HRT786479 IBP786479 ILL786479 IVH786479 JFD786479 JOZ786479 JYV786479 KIR786479 KSN786479 LCJ786479 LMF786479 LWB786479 MFX786479 MPT786479 MZP786479 NJL786479 NTH786479 ODD786479 OMZ786479 OWV786479 PGR786479 PQN786479 QAJ786479 QKF786479 QUB786479 RDX786479 RNT786479 RXP786479 SHL786479 SRH786479 TBD786479 TKZ786479 TUV786479 UER786479 UON786479 UYJ786479 VIF786479 VSB786479 WBX786479 WLT786479 WVP786479 B852015 JD852015 SZ852015 ACV852015 AMR852015 AWN852015 BGJ852015 BQF852015 CAB852015 CJX852015 CTT852015 DDP852015 DNL852015 DXH852015 EHD852015 EQZ852015 FAV852015 FKR852015 FUN852015 GEJ852015 GOF852015 GYB852015 HHX852015 HRT852015 IBP852015 ILL852015 IVH852015 JFD852015 JOZ852015 JYV852015 KIR852015 KSN852015 LCJ852015 LMF852015 LWB852015 MFX852015 MPT852015 MZP852015 NJL852015 NTH852015 ODD852015 OMZ852015 OWV852015 PGR852015 PQN852015 QAJ852015 QKF852015 QUB852015 RDX852015 RNT852015 RXP852015 SHL852015 SRH852015 TBD852015 TKZ852015 TUV852015 UER852015 UON852015 UYJ852015 VIF852015 VSB852015 WBX852015 WLT852015 WVP852015 B917551 JD917551 SZ917551 ACV917551 AMR917551 AWN917551 BGJ917551 BQF917551 CAB917551 CJX917551 CTT917551 DDP917551 DNL917551 DXH917551 EHD917551 EQZ917551 FAV917551 FKR917551 FUN917551 GEJ917551 GOF917551 GYB917551 HHX917551 HRT917551 IBP917551 ILL917551 IVH917551 JFD917551 JOZ917551 JYV917551 KIR917551 KSN917551 LCJ917551 LMF917551 LWB917551 MFX917551 MPT917551 MZP917551 NJL917551 NTH917551 ODD917551 OMZ917551 OWV917551 PGR917551 PQN917551 QAJ917551 QKF917551 QUB917551 RDX917551 RNT917551 RXP917551 SHL917551 SRH917551 TBD917551 TKZ917551 TUV917551 UER917551 UON917551 UYJ917551 VIF917551 VSB917551 WBX917551 WLT917551 WVP917551 B983087 JD983087 SZ983087 ACV983087 AMR983087 AWN983087 BGJ983087 BQF983087 CAB983087 CJX983087 CTT983087 DDP983087 DNL983087 DXH983087 EHD983087 EQZ983087 FAV983087 FKR983087 FUN983087 GEJ983087 GOF983087 GYB983087 HHX983087 HRT983087 IBP983087 ILL983087 IVH983087 JFD983087 JOZ983087 JYV983087 KIR983087 KSN983087 LCJ983087 LMF983087 LWB983087 MFX983087 MPT983087 MZP983087 NJL983087 NTH983087 ODD983087 OMZ983087 OWV983087 PGR983087 PQN983087 QAJ983087 QKF983087 QUB983087 RDX983087 RNT983087 RXP983087 SHL983087 SRH983087 TBD983087 TKZ983087 TUV983087 UER983087 UON983087 UYJ983087 VIF983087 VSB983087 WBX983087 WLT983087 WLT97 WBX97 VSB97 VIF97 UYJ97 UON97 UER97 TUV97 TKZ97 TBD97 SRH97 SHL97 RXP97 RNT97 RDX97 QUB97 QKF97 QAJ97 PQN97 PGR97 OWV97 OMZ97 ODD97 NTH97 NJL97 MZP97 MPT97 MFX97 LWB97 LMF97 LCJ97 KSN97 KIR97 JYV97 JOZ97 JFD97 IVH97 ILL97 IBP97 HRT97 HHX97 GYB97 GOF97 GEJ97 FUN97 FKR97 FAV97 EQZ97 EHD97 DXH97 DNL97 DDP97 CTT97 CJX97 CAB97 BQF97 BGJ97 AWN97 AMR97 ACV97 SZ97 JD97 B97 WVP97 WLT47 WBX47 VSB47 VIF47 UYJ47 UON47 UER47 TUV47 TKZ47 TBD47 SRH47 SHL47 RXP47 RNT47 RDX47 QUB47 QKF47 QAJ47 PQN47 PGR47 OWV47 OMZ47 ODD47 NTH47 NJL47 MZP47 MPT47 MFX47 LWB47 LMF47 LCJ47 KSN47 KIR47 JYV47 JOZ47 JFD47 IVH47 ILL47 IBP47 HRT47 HHX47 GYB47 GOF47 GEJ47 FUN47 FKR47 FAV47 EQZ47 EHD47 DXH47 DNL47 DDP47 CTT47 CJX47 CAB47 BQF47 BGJ47 AWN47 AMR47 ACV47 SZ47 JD47 B47 WVP47">
      <formula1>0</formula1>
      <formula2>10000</formula2>
    </dataValidation>
    <dataValidation type="textLength" errorStyle="information" allowBlank="1" showInputMessage="1" error="XLBVal:5=653175.15_x000d_&#10;" sqref="B65585 JD65585 SZ65585 ACV65585 AMR65585 AWN65585 BGJ65585 BQF65585 CAB65585 CJX65585 CTT65585 DDP65585 DNL65585 DXH65585 EHD65585 EQZ65585 FAV65585 FKR65585 FUN65585 GEJ65585 GOF65585 GYB65585 HHX65585 HRT65585 IBP65585 ILL65585 IVH65585 JFD65585 JOZ65585 JYV65585 KIR65585 KSN65585 LCJ65585 LMF65585 LWB65585 MFX65585 MPT65585 MZP65585 NJL65585 NTH65585 ODD65585 OMZ65585 OWV65585 PGR65585 PQN65585 QAJ65585 QKF65585 QUB65585 RDX65585 RNT65585 RXP65585 SHL65585 SRH65585 TBD65585 TKZ65585 TUV65585 UER65585 UON65585 UYJ65585 VIF65585 VSB65585 WBX65585 WLT65585 WVP65585 B131121 JD131121 SZ131121 ACV131121 AMR131121 AWN131121 BGJ131121 BQF131121 CAB131121 CJX131121 CTT131121 DDP131121 DNL131121 DXH131121 EHD131121 EQZ131121 FAV131121 FKR131121 FUN131121 GEJ131121 GOF131121 GYB131121 HHX131121 HRT131121 IBP131121 ILL131121 IVH131121 JFD131121 JOZ131121 JYV131121 KIR131121 KSN131121 LCJ131121 LMF131121 LWB131121 MFX131121 MPT131121 MZP131121 NJL131121 NTH131121 ODD131121 OMZ131121 OWV131121 PGR131121 PQN131121 QAJ131121 QKF131121 QUB131121 RDX131121 RNT131121 RXP131121 SHL131121 SRH131121 TBD131121 TKZ131121 TUV131121 UER131121 UON131121 UYJ131121 VIF131121 VSB131121 WBX131121 WLT131121 WVP131121 B196657 JD196657 SZ196657 ACV196657 AMR196657 AWN196657 BGJ196657 BQF196657 CAB196657 CJX196657 CTT196657 DDP196657 DNL196657 DXH196657 EHD196657 EQZ196657 FAV196657 FKR196657 FUN196657 GEJ196657 GOF196657 GYB196657 HHX196657 HRT196657 IBP196657 ILL196657 IVH196657 JFD196657 JOZ196657 JYV196657 KIR196657 KSN196657 LCJ196657 LMF196657 LWB196657 MFX196657 MPT196657 MZP196657 NJL196657 NTH196657 ODD196657 OMZ196657 OWV196657 PGR196657 PQN196657 QAJ196657 QKF196657 QUB196657 RDX196657 RNT196657 RXP196657 SHL196657 SRH196657 TBD196657 TKZ196657 TUV196657 UER196657 UON196657 UYJ196657 VIF196657 VSB196657 WBX196657 WLT196657 WVP196657 B262193 JD262193 SZ262193 ACV262193 AMR262193 AWN262193 BGJ262193 BQF262193 CAB262193 CJX262193 CTT262193 DDP262193 DNL262193 DXH262193 EHD262193 EQZ262193 FAV262193 FKR262193 FUN262193 GEJ262193 GOF262193 GYB262193 HHX262193 HRT262193 IBP262193 ILL262193 IVH262193 JFD262193 JOZ262193 JYV262193 KIR262193 KSN262193 LCJ262193 LMF262193 LWB262193 MFX262193 MPT262193 MZP262193 NJL262193 NTH262193 ODD262193 OMZ262193 OWV262193 PGR262193 PQN262193 QAJ262193 QKF262193 QUB262193 RDX262193 RNT262193 RXP262193 SHL262193 SRH262193 TBD262193 TKZ262193 TUV262193 UER262193 UON262193 UYJ262193 VIF262193 VSB262193 WBX262193 WLT262193 WVP262193 B327729 JD327729 SZ327729 ACV327729 AMR327729 AWN327729 BGJ327729 BQF327729 CAB327729 CJX327729 CTT327729 DDP327729 DNL327729 DXH327729 EHD327729 EQZ327729 FAV327729 FKR327729 FUN327729 GEJ327729 GOF327729 GYB327729 HHX327729 HRT327729 IBP327729 ILL327729 IVH327729 JFD327729 JOZ327729 JYV327729 KIR327729 KSN327729 LCJ327729 LMF327729 LWB327729 MFX327729 MPT327729 MZP327729 NJL327729 NTH327729 ODD327729 OMZ327729 OWV327729 PGR327729 PQN327729 QAJ327729 QKF327729 QUB327729 RDX327729 RNT327729 RXP327729 SHL327729 SRH327729 TBD327729 TKZ327729 TUV327729 UER327729 UON327729 UYJ327729 VIF327729 VSB327729 WBX327729 WLT327729 WVP327729 B393265 JD393265 SZ393265 ACV393265 AMR393265 AWN393265 BGJ393265 BQF393265 CAB393265 CJX393265 CTT393265 DDP393265 DNL393265 DXH393265 EHD393265 EQZ393265 FAV393265 FKR393265 FUN393265 GEJ393265 GOF393265 GYB393265 HHX393265 HRT393265 IBP393265 ILL393265 IVH393265 JFD393265 JOZ393265 JYV393265 KIR393265 KSN393265 LCJ393265 LMF393265 LWB393265 MFX393265 MPT393265 MZP393265 NJL393265 NTH393265 ODD393265 OMZ393265 OWV393265 PGR393265 PQN393265 QAJ393265 QKF393265 QUB393265 RDX393265 RNT393265 RXP393265 SHL393265 SRH393265 TBD393265 TKZ393265 TUV393265 UER393265 UON393265 UYJ393265 VIF393265 VSB393265 WBX393265 WLT393265 WVP393265 B458801 JD458801 SZ458801 ACV458801 AMR458801 AWN458801 BGJ458801 BQF458801 CAB458801 CJX458801 CTT458801 DDP458801 DNL458801 DXH458801 EHD458801 EQZ458801 FAV458801 FKR458801 FUN458801 GEJ458801 GOF458801 GYB458801 HHX458801 HRT458801 IBP458801 ILL458801 IVH458801 JFD458801 JOZ458801 JYV458801 KIR458801 KSN458801 LCJ458801 LMF458801 LWB458801 MFX458801 MPT458801 MZP458801 NJL458801 NTH458801 ODD458801 OMZ458801 OWV458801 PGR458801 PQN458801 QAJ458801 QKF458801 QUB458801 RDX458801 RNT458801 RXP458801 SHL458801 SRH458801 TBD458801 TKZ458801 TUV458801 UER458801 UON458801 UYJ458801 VIF458801 VSB458801 WBX458801 WLT458801 WVP458801 B524337 JD524337 SZ524337 ACV524337 AMR524337 AWN524337 BGJ524337 BQF524337 CAB524337 CJX524337 CTT524337 DDP524337 DNL524337 DXH524337 EHD524337 EQZ524337 FAV524337 FKR524337 FUN524337 GEJ524337 GOF524337 GYB524337 HHX524337 HRT524337 IBP524337 ILL524337 IVH524337 JFD524337 JOZ524337 JYV524337 KIR524337 KSN524337 LCJ524337 LMF524337 LWB524337 MFX524337 MPT524337 MZP524337 NJL524337 NTH524337 ODD524337 OMZ524337 OWV524337 PGR524337 PQN524337 QAJ524337 QKF524337 QUB524337 RDX524337 RNT524337 RXP524337 SHL524337 SRH524337 TBD524337 TKZ524337 TUV524337 UER524337 UON524337 UYJ524337 VIF524337 VSB524337 WBX524337 WLT524337 WVP524337 B589873 JD589873 SZ589873 ACV589873 AMR589873 AWN589873 BGJ589873 BQF589873 CAB589873 CJX589873 CTT589873 DDP589873 DNL589873 DXH589873 EHD589873 EQZ589873 FAV589873 FKR589873 FUN589873 GEJ589873 GOF589873 GYB589873 HHX589873 HRT589873 IBP589873 ILL589873 IVH589873 JFD589873 JOZ589873 JYV589873 KIR589873 KSN589873 LCJ589873 LMF589873 LWB589873 MFX589873 MPT589873 MZP589873 NJL589873 NTH589873 ODD589873 OMZ589873 OWV589873 PGR589873 PQN589873 QAJ589873 QKF589873 QUB589873 RDX589873 RNT589873 RXP589873 SHL589873 SRH589873 TBD589873 TKZ589873 TUV589873 UER589873 UON589873 UYJ589873 VIF589873 VSB589873 WBX589873 WLT589873 WVP589873 B655409 JD655409 SZ655409 ACV655409 AMR655409 AWN655409 BGJ655409 BQF655409 CAB655409 CJX655409 CTT655409 DDP655409 DNL655409 DXH655409 EHD655409 EQZ655409 FAV655409 FKR655409 FUN655409 GEJ655409 GOF655409 GYB655409 HHX655409 HRT655409 IBP655409 ILL655409 IVH655409 JFD655409 JOZ655409 JYV655409 KIR655409 KSN655409 LCJ655409 LMF655409 LWB655409 MFX655409 MPT655409 MZP655409 NJL655409 NTH655409 ODD655409 OMZ655409 OWV655409 PGR655409 PQN655409 QAJ655409 QKF655409 QUB655409 RDX655409 RNT655409 RXP655409 SHL655409 SRH655409 TBD655409 TKZ655409 TUV655409 UER655409 UON655409 UYJ655409 VIF655409 VSB655409 WBX655409 WLT655409 WVP655409 B720945 JD720945 SZ720945 ACV720945 AMR720945 AWN720945 BGJ720945 BQF720945 CAB720945 CJX720945 CTT720945 DDP720945 DNL720945 DXH720945 EHD720945 EQZ720945 FAV720945 FKR720945 FUN720945 GEJ720945 GOF720945 GYB720945 HHX720945 HRT720945 IBP720945 ILL720945 IVH720945 JFD720945 JOZ720945 JYV720945 KIR720945 KSN720945 LCJ720945 LMF720945 LWB720945 MFX720945 MPT720945 MZP720945 NJL720945 NTH720945 ODD720945 OMZ720945 OWV720945 PGR720945 PQN720945 QAJ720945 QKF720945 QUB720945 RDX720945 RNT720945 RXP720945 SHL720945 SRH720945 TBD720945 TKZ720945 TUV720945 UER720945 UON720945 UYJ720945 VIF720945 VSB720945 WBX720945 WLT720945 WVP720945 B786481 JD786481 SZ786481 ACV786481 AMR786481 AWN786481 BGJ786481 BQF786481 CAB786481 CJX786481 CTT786481 DDP786481 DNL786481 DXH786481 EHD786481 EQZ786481 FAV786481 FKR786481 FUN786481 GEJ786481 GOF786481 GYB786481 HHX786481 HRT786481 IBP786481 ILL786481 IVH786481 JFD786481 JOZ786481 JYV786481 KIR786481 KSN786481 LCJ786481 LMF786481 LWB786481 MFX786481 MPT786481 MZP786481 NJL786481 NTH786481 ODD786481 OMZ786481 OWV786481 PGR786481 PQN786481 QAJ786481 QKF786481 QUB786481 RDX786481 RNT786481 RXP786481 SHL786481 SRH786481 TBD786481 TKZ786481 TUV786481 UER786481 UON786481 UYJ786481 VIF786481 VSB786481 WBX786481 WLT786481 WVP786481 B852017 JD852017 SZ852017 ACV852017 AMR852017 AWN852017 BGJ852017 BQF852017 CAB852017 CJX852017 CTT852017 DDP852017 DNL852017 DXH852017 EHD852017 EQZ852017 FAV852017 FKR852017 FUN852017 GEJ852017 GOF852017 GYB852017 HHX852017 HRT852017 IBP852017 ILL852017 IVH852017 JFD852017 JOZ852017 JYV852017 KIR852017 KSN852017 LCJ852017 LMF852017 LWB852017 MFX852017 MPT852017 MZP852017 NJL852017 NTH852017 ODD852017 OMZ852017 OWV852017 PGR852017 PQN852017 QAJ852017 QKF852017 QUB852017 RDX852017 RNT852017 RXP852017 SHL852017 SRH852017 TBD852017 TKZ852017 TUV852017 UER852017 UON852017 UYJ852017 VIF852017 VSB852017 WBX852017 WLT852017 WVP852017 B917553 JD917553 SZ917553 ACV917553 AMR917553 AWN917553 BGJ917553 BQF917553 CAB917553 CJX917553 CTT917553 DDP917553 DNL917553 DXH917553 EHD917553 EQZ917553 FAV917553 FKR917553 FUN917553 GEJ917553 GOF917553 GYB917553 HHX917553 HRT917553 IBP917553 ILL917553 IVH917553 JFD917553 JOZ917553 JYV917553 KIR917553 KSN917553 LCJ917553 LMF917553 LWB917553 MFX917553 MPT917553 MZP917553 NJL917553 NTH917553 ODD917553 OMZ917553 OWV917553 PGR917553 PQN917553 QAJ917553 QKF917553 QUB917553 RDX917553 RNT917553 RXP917553 SHL917553 SRH917553 TBD917553 TKZ917553 TUV917553 UER917553 UON917553 UYJ917553 VIF917553 VSB917553 WBX917553 WLT917553 WVP917553 B983089 JD983089 SZ983089 ACV983089 AMR983089 AWN983089 BGJ983089 BQF983089 CAB983089 CJX983089 CTT983089 DDP983089 DNL983089 DXH983089 EHD983089 EQZ983089 FAV983089 FKR983089 FUN983089 GEJ983089 GOF983089 GYB983089 HHX983089 HRT983089 IBP983089 ILL983089 IVH983089 JFD983089 JOZ983089 JYV983089 KIR983089 KSN983089 LCJ983089 LMF983089 LWB983089 MFX983089 MPT983089 MZP983089 NJL983089 NTH983089 ODD983089 OMZ983089 OWV983089 PGR983089 PQN983089 QAJ983089 QKF983089 QUB983089 RDX983089 RNT983089 RXP983089 SHL983089 SRH983089 TBD983089 TKZ983089 TUV983089 UER983089 UON983089 UYJ983089 VIF983089 VSB983089 WBX983089 WLT983089 WVP983089">
      <formula1>0</formula1>
      <formula2>10000</formula2>
    </dataValidation>
    <dataValidation type="textLength" errorStyle="information" allowBlank="1" showInputMessage="1" error="XLBVal:5=64.0004373423045_x000d_&#10;" sqref="WVR983065:WVU983065 JF63:JI63 TB63:TE63 ACX63:ADA63 AMT63:AMW63 AWP63:AWS63 BGL63:BGO63 BQH63:BQK63 CAD63:CAG63 CJZ63:CKC63 CTV63:CTY63 DDR63:DDU63 DNN63:DNQ63 DXJ63:DXM63 EHF63:EHI63 ERB63:ERE63 FAX63:FBA63 FKT63:FKW63 FUP63:FUS63 GEL63:GEO63 GOH63:GOK63 GYD63:GYG63 HHZ63:HIC63 HRV63:HRY63 IBR63:IBU63 ILN63:ILQ63 IVJ63:IVM63 JFF63:JFI63 JPB63:JPE63 JYX63:JZA63 KIT63:KIW63 KSP63:KSS63 LCL63:LCO63 LMH63:LMK63 LWD63:LWG63 MFZ63:MGC63 MPV63:MPY63 MZR63:MZU63 NJN63:NJQ63 NTJ63:NTM63 ODF63:ODI63 ONB63:ONE63 OWX63:OXA63 PGT63:PGW63 PQP63:PQS63 QAL63:QAO63 QKH63:QKK63 QUD63:QUG63 RDZ63:REC63 RNV63:RNY63 RXR63:RXU63 SHN63:SHQ63 SRJ63:SRM63 TBF63:TBI63 TLB63:TLE63 TUX63:TVA63 UET63:UEW63 UOP63:UOS63 UYL63:UYO63 VIH63:VIK63 VSD63:VSG63 WBZ63:WCC63 WLV63:WLY63 WVR63:WVU63 JF65561:JI65561 TB65561:TE65561 ACX65561:ADA65561 AMT65561:AMW65561 AWP65561:AWS65561 BGL65561:BGO65561 BQH65561:BQK65561 CAD65561:CAG65561 CJZ65561:CKC65561 CTV65561:CTY65561 DDR65561:DDU65561 DNN65561:DNQ65561 DXJ65561:DXM65561 EHF65561:EHI65561 ERB65561:ERE65561 FAX65561:FBA65561 FKT65561:FKW65561 FUP65561:FUS65561 GEL65561:GEO65561 GOH65561:GOK65561 GYD65561:GYG65561 HHZ65561:HIC65561 HRV65561:HRY65561 IBR65561:IBU65561 ILN65561:ILQ65561 IVJ65561:IVM65561 JFF65561:JFI65561 JPB65561:JPE65561 JYX65561:JZA65561 KIT65561:KIW65561 KSP65561:KSS65561 LCL65561:LCO65561 LMH65561:LMK65561 LWD65561:LWG65561 MFZ65561:MGC65561 MPV65561:MPY65561 MZR65561:MZU65561 NJN65561:NJQ65561 NTJ65561:NTM65561 ODF65561:ODI65561 ONB65561:ONE65561 OWX65561:OXA65561 PGT65561:PGW65561 PQP65561:PQS65561 QAL65561:QAO65561 QKH65561:QKK65561 QUD65561:QUG65561 RDZ65561:REC65561 RNV65561:RNY65561 RXR65561:RXU65561 SHN65561:SHQ65561 SRJ65561:SRM65561 TBF65561:TBI65561 TLB65561:TLE65561 TUX65561:TVA65561 UET65561:UEW65561 UOP65561:UOS65561 UYL65561:UYO65561 VIH65561:VIK65561 VSD65561:VSG65561 WBZ65561:WCC65561 WLV65561:WLY65561 WVR65561:WVU65561 JF131097:JI131097 TB131097:TE131097 ACX131097:ADA131097 AMT131097:AMW131097 AWP131097:AWS131097 BGL131097:BGO131097 BQH131097:BQK131097 CAD131097:CAG131097 CJZ131097:CKC131097 CTV131097:CTY131097 DDR131097:DDU131097 DNN131097:DNQ131097 DXJ131097:DXM131097 EHF131097:EHI131097 ERB131097:ERE131097 FAX131097:FBA131097 FKT131097:FKW131097 FUP131097:FUS131097 GEL131097:GEO131097 GOH131097:GOK131097 GYD131097:GYG131097 HHZ131097:HIC131097 HRV131097:HRY131097 IBR131097:IBU131097 ILN131097:ILQ131097 IVJ131097:IVM131097 JFF131097:JFI131097 JPB131097:JPE131097 JYX131097:JZA131097 KIT131097:KIW131097 KSP131097:KSS131097 LCL131097:LCO131097 LMH131097:LMK131097 LWD131097:LWG131097 MFZ131097:MGC131097 MPV131097:MPY131097 MZR131097:MZU131097 NJN131097:NJQ131097 NTJ131097:NTM131097 ODF131097:ODI131097 ONB131097:ONE131097 OWX131097:OXA131097 PGT131097:PGW131097 PQP131097:PQS131097 QAL131097:QAO131097 QKH131097:QKK131097 QUD131097:QUG131097 RDZ131097:REC131097 RNV131097:RNY131097 RXR131097:RXU131097 SHN131097:SHQ131097 SRJ131097:SRM131097 TBF131097:TBI131097 TLB131097:TLE131097 TUX131097:TVA131097 UET131097:UEW131097 UOP131097:UOS131097 UYL131097:UYO131097 VIH131097:VIK131097 VSD131097:VSG131097 WBZ131097:WCC131097 WLV131097:WLY131097 WVR131097:WVU131097 JF196633:JI196633 TB196633:TE196633 ACX196633:ADA196633 AMT196633:AMW196633 AWP196633:AWS196633 BGL196633:BGO196633 BQH196633:BQK196633 CAD196633:CAG196633 CJZ196633:CKC196633 CTV196633:CTY196633 DDR196633:DDU196633 DNN196633:DNQ196633 DXJ196633:DXM196633 EHF196633:EHI196633 ERB196633:ERE196633 FAX196633:FBA196633 FKT196633:FKW196633 FUP196633:FUS196633 GEL196633:GEO196633 GOH196633:GOK196633 GYD196633:GYG196633 HHZ196633:HIC196633 HRV196633:HRY196633 IBR196633:IBU196633 ILN196633:ILQ196633 IVJ196633:IVM196633 JFF196633:JFI196633 JPB196633:JPE196633 JYX196633:JZA196633 KIT196633:KIW196633 KSP196633:KSS196633 LCL196633:LCO196633 LMH196633:LMK196633 LWD196633:LWG196633 MFZ196633:MGC196633 MPV196633:MPY196633 MZR196633:MZU196633 NJN196633:NJQ196633 NTJ196633:NTM196633 ODF196633:ODI196633 ONB196633:ONE196633 OWX196633:OXA196633 PGT196633:PGW196633 PQP196633:PQS196633 QAL196633:QAO196633 QKH196633:QKK196633 QUD196633:QUG196633 RDZ196633:REC196633 RNV196633:RNY196633 RXR196633:RXU196633 SHN196633:SHQ196633 SRJ196633:SRM196633 TBF196633:TBI196633 TLB196633:TLE196633 TUX196633:TVA196633 UET196633:UEW196633 UOP196633:UOS196633 UYL196633:UYO196633 VIH196633:VIK196633 VSD196633:VSG196633 WBZ196633:WCC196633 WLV196633:WLY196633 WVR196633:WVU196633 JF262169:JI262169 TB262169:TE262169 ACX262169:ADA262169 AMT262169:AMW262169 AWP262169:AWS262169 BGL262169:BGO262169 BQH262169:BQK262169 CAD262169:CAG262169 CJZ262169:CKC262169 CTV262169:CTY262169 DDR262169:DDU262169 DNN262169:DNQ262169 DXJ262169:DXM262169 EHF262169:EHI262169 ERB262169:ERE262169 FAX262169:FBA262169 FKT262169:FKW262169 FUP262169:FUS262169 GEL262169:GEO262169 GOH262169:GOK262169 GYD262169:GYG262169 HHZ262169:HIC262169 HRV262169:HRY262169 IBR262169:IBU262169 ILN262169:ILQ262169 IVJ262169:IVM262169 JFF262169:JFI262169 JPB262169:JPE262169 JYX262169:JZA262169 KIT262169:KIW262169 KSP262169:KSS262169 LCL262169:LCO262169 LMH262169:LMK262169 LWD262169:LWG262169 MFZ262169:MGC262169 MPV262169:MPY262169 MZR262169:MZU262169 NJN262169:NJQ262169 NTJ262169:NTM262169 ODF262169:ODI262169 ONB262169:ONE262169 OWX262169:OXA262169 PGT262169:PGW262169 PQP262169:PQS262169 QAL262169:QAO262169 QKH262169:QKK262169 QUD262169:QUG262169 RDZ262169:REC262169 RNV262169:RNY262169 RXR262169:RXU262169 SHN262169:SHQ262169 SRJ262169:SRM262169 TBF262169:TBI262169 TLB262169:TLE262169 TUX262169:TVA262169 UET262169:UEW262169 UOP262169:UOS262169 UYL262169:UYO262169 VIH262169:VIK262169 VSD262169:VSG262169 WBZ262169:WCC262169 WLV262169:WLY262169 WVR262169:WVU262169 JF327705:JI327705 TB327705:TE327705 ACX327705:ADA327705 AMT327705:AMW327705 AWP327705:AWS327705 BGL327705:BGO327705 BQH327705:BQK327705 CAD327705:CAG327705 CJZ327705:CKC327705 CTV327705:CTY327705 DDR327705:DDU327705 DNN327705:DNQ327705 DXJ327705:DXM327705 EHF327705:EHI327705 ERB327705:ERE327705 FAX327705:FBA327705 FKT327705:FKW327705 FUP327705:FUS327705 GEL327705:GEO327705 GOH327705:GOK327705 GYD327705:GYG327705 HHZ327705:HIC327705 HRV327705:HRY327705 IBR327705:IBU327705 ILN327705:ILQ327705 IVJ327705:IVM327705 JFF327705:JFI327705 JPB327705:JPE327705 JYX327705:JZA327705 KIT327705:KIW327705 KSP327705:KSS327705 LCL327705:LCO327705 LMH327705:LMK327705 LWD327705:LWG327705 MFZ327705:MGC327705 MPV327705:MPY327705 MZR327705:MZU327705 NJN327705:NJQ327705 NTJ327705:NTM327705 ODF327705:ODI327705 ONB327705:ONE327705 OWX327705:OXA327705 PGT327705:PGW327705 PQP327705:PQS327705 QAL327705:QAO327705 QKH327705:QKK327705 QUD327705:QUG327705 RDZ327705:REC327705 RNV327705:RNY327705 RXR327705:RXU327705 SHN327705:SHQ327705 SRJ327705:SRM327705 TBF327705:TBI327705 TLB327705:TLE327705 TUX327705:TVA327705 UET327705:UEW327705 UOP327705:UOS327705 UYL327705:UYO327705 VIH327705:VIK327705 VSD327705:VSG327705 WBZ327705:WCC327705 WLV327705:WLY327705 WVR327705:WVU327705 JF393241:JI393241 TB393241:TE393241 ACX393241:ADA393241 AMT393241:AMW393241 AWP393241:AWS393241 BGL393241:BGO393241 BQH393241:BQK393241 CAD393241:CAG393241 CJZ393241:CKC393241 CTV393241:CTY393241 DDR393241:DDU393241 DNN393241:DNQ393241 DXJ393241:DXM393241 EHF393241:EHI393241 ERB393241:ERE393241 FAX393241:FBA393241 FKT393241:FKW393241 FUP393241:FUS393241 GEL393241:GEO393241 GOH393241:GOK393241 GYD393241:GYG393241 HHZ393241:HIC393241 HRV393241:HRY393241 IBR393241:IBU393241 ILN393241:ILQ393241 IVJ393241:IVM393241 JFF393241:JFI393241 JPB393241:JPE393241 JYX393241:JZA393241 KIT393241:KIW393241 KSP393241:KSS393241 LCL393241:LCO393241 LMH393241:LMK393241 LWD393241:LWG393241 MFZ393241:MGC393241 MPV393241:MPY393241 MZR393241:MZU393241 NJN393241:NJQ393241 NTJ393241:NTM393241 ODF393241:ODI393241 ONB393241:ONE393241 OWX393241:OXA393241 PGT393241:PGW393241 PQP393241:PQS393241 QAL393241:QAO393241 QKH393241:QKK393241 QUD393241:QUG393241 RDZ393241:REC393241 RNV393241:RNY393241 RXR393241:RXU393241 SHN393241:SHQ393241 SRJ393241:SRM393241 TBF393241:TBI393241 TLB393241:TLE393241 TUX393241:TVA393241 UET393241:UEW393241 UOP393241:UOS393241 UYL393241:UYO393241 VIH393241:VIK393241 VSD393241:VSG393241 WBZ393241:WCC393241 WLV393241:WLY393241 WVR393241:WVU393241 JF458777:JI458777 TB458777:TE458777 ACX458777:ADA458777 AMT458777:AMW458777 AWP458777:AWS458777 BGL458777:BGO458777 BQH458777:BQK458777 CAD458777:CAG458777 CJZ458777:CKC458777 CTV458777:CTY458777 DDR458777:DDU458777 DNN458777:DNQ458777 DXJ458777:DXM458777 EHF458777:EHI458777 ERB458777:ERE458777 FAX458777:FBA458777 FKT458777:FKW458777 FUP458777:FUS458777 GEL458777:GEO458777 GOH458777:GOK458777 GYD458777:GYG458777 HHZ458777:HIC458777 HRV458777:HRY458777 IBR458777:IBU458777 ILN458777:ILQ458777 IVJ458777:IVM458777 JFF458777:JFI458777 JPB458777:JPE458777 JYX458777:JZA458777 KIT458777:KIW458777 KSP458777:KSS458777 LCL458777:LCO458777 LMH458777:LMK458777 LWD458777:LWG458777 MFZ458777:MGC458777 MPV458777:MPY458777 MZR458777:MZU458777 NJN458777:NJQ458777 NTJ458777:NTM458777 ODF458777:ODI458777 ONB458777:ONE458777 OWX458777:OXA458777 PGT458777:PGW458777 PQP458777:PQS458777 QAL458777:QAO458777 QKH458777:QKK458777 QUD458777:QUG458777 RDZ458777:REC458777 RNV458777:RNY458777 RXR458777:RXU458777 SHN458777:SHQ458777 SRJ458777:SRM458777 TBF458777:TBI458777 TLB458777:TLE458777 TUX458777:TVA458777 UET458777:UEW458777 UOP458777:UOS458777 UYL458777:UYO458777 VIH458777:VIK458777 VSD458777:VSG458777 WBZ458777:WCC458777 WLV458777:WLY458777 WVR458777:WVU458777 JF524313:JI524313 TB524313:TE524313 ACX524313:ADA524313 AMT524313:AMW524313 AWP524313:AWS524313 BGL524313:BGO524313 BQH524313:BQK524313 CAD524313:CAG524313 CJZ524313:CKC524313 CTV524313:CTY524313 DDR524313:DDU524313 DNN524313:DNQ524313 DXJ524313:DXM524313 EHF524313:EHI524313 ERB524313:ERE524313 FAX524313:FBA524313 FKT524313:FKW524313 FUP524313:FUS524313 GEL524313:GEO524313 GOH524313:GOK524313 GYD524313:GYG524313 HHZ524313:HIC524313 HRV524313:HRY524313 IBR524313:IBU524313 ILN524313:ILQ524313 IVJ524313:IVM524313 JFF524313:JFI524313 JPB524313:JPE524313 JYX524313:JZA524313 KIT524313:KIW524313 KSP524313:KSS524313 LCL524313:LCO524313 LMH524313:LMK524313 LWD524313:LWG524313 MFZ524313:MGC524313 MPV524313:MPY524313 MZR524313:MZU524313 NJN524313:NJQ524313 NTJ524313:NTM524313 ODF524313:ODI524313 ONB524313:ONE524313 OWX524313:OXA524313 PGT524313:PGW524313 PQP524313:PQS524313 QAL524313:QAO524313 QKH524313:QKK524313 QUD524313:QUG524313 RDZ524313:REC524313 RNV524313:RNY524313 RXR524313:RXU524313 SHN524313:SHQ524313 SRJ524313:SRM524313 TBF524313:TBI524313 TLB524313:TLE524313 TUX524313:TVA524313 UET524313:UEW524313 UOP524313:UOS524313 UYL524313:UYO524313 VIH524313:VIK524313 VSD524313:VSG524313 WBZ524313:WCC524313 WLV524313:WLY524313 WVR524313:WVU524313 JF589849:JI589849 TB589849:TE589849 ACX589849:ADA589849 AMT589849:AMW589849 AWP589849:AWS589849 BGL589849:BGO589849 BQH589849:BQK589849 CAD589849:CAG589849 CJZ589849:CKC589849 CTV589849:CTY589849 DDR589849:DDU589849 DNN589849:DNQ589849 DXJ589849:DXM589849 EHF589849:EHI589849 ERB589849:ERE589849 FAX589849:FBA589849 FKT589849:FKW589849 FUP589849:FUS589849 GEL589849:GEO589849 GOH589849:GOK589849 GYD589849:GYG589849 HHZ589849:HIC589849 HRV589849:HRY589849 IBR589849:IBU589849 ILN589849:ILQ589849 IVJ589849:IVM589849 JFF589849:JFI589849 JPB589849:JPE589849 JYX589849:JZA589849 KIT589849:KIW589849 KSP589849:KSS589849 LCL589849:LCO589849 LMH589849:LMK589849 LWD589849:LWG589849 MFZ589849:MGC589849 MPV589849:MPY589849 MZR589849:MZU589849 NJN589849:NJQ589849 NTJ589849:NTM589849 ODF589849:ODI589849 ONB589849:ONE589849 OWX589849:OXA589849 PGT589849:PGW589849 PQP589849:PQS589849 QAL589849:QAO589849 QKH589849:QKK589849 QUD589849:QUG589849 RDZ589849:REC589849 RNV589849:RNY589849 RXR589849:RXU589849 SHN589849:SHQ589849 SRJ589849:SRM589849 TBF589849:TBI589849 TLB589849:TLE589849 TUX589849:TVA589849 UET589849:UEW589849 UOP589849:UOS589849 UYL589849:UYO589849 VIH589849:VIK589849 VSD589849:VSG589849 WBZ589849:WCC589849 WLV589849:WLY589849 WVR589849:WVU589849 JF655385:JI655385 TB655385:TE655385 ACX655385:ADA655385 AMT655385:AMW655385 AWP655385:AWS655385 BGL655385:BGO655385 BQH655385:BQK655385 CAD655385:CAG655385 CJZ655385:CKC655385 CTV655385:CTY655385 DDR655385:DDU655385 DNN655385:DNQ655385 DXJ655385:DXM655385 EHF655385:EHI655385 ERB655385:ERE655385 FAX655385:FBA655385 FKT655385:FKW655385 FUP655385:FUS655385 GEL655385:GEO655385 GOH655385:GOK655385 GYD655385:GYG655385 HHZ655385:HIC655385 HRV655385:HRY655385 IBR655385:IBU655385 ILN655385:ILQ655385 IVJ655385:IVM655385 JFF655385:JFI655385 JPB655385:JPE655385 JYX655385:JZA655385 KIT655385:KIW655385 KSP655385:KSS655385 LCL655385:LCO655385 LMH655385:LMK655385 LWD655385:LWG655385 MFZ655385:MGC655385 MPV655385:MPY655385 MZR655385:MZU655385 NJN655385:NJQ655385 NTJ655385:NTM655385 ODF655385:ODI655385 ONB655385:ONE655385 OWX655385:OXA655385 PGT655385:PGW655385 PQP655385:PQS655385 QAL655385:QAO655385 QKH655385:QKK655385 QUD655385:QUG655385 RDZ655385:REC655385 RNV655385:RNY655385 RXR655385:RXU655385 SHN655385:SHQ655385 SRJ655385:SRM655385 TBF655385:TBI655385 TLB655385:TLE655385 TUX655385:TVA655385 UET655385:UEW655385 UOP655385:UOS655385 UYL655385:UYO655385 VIH655385:VIK655385 VSD655385:VSG655385 WBZ655385:WCC655385 WLV655385:WLY655385 WVR655385:WVU655385 JF720921:JI720921 TB720921:TE720921 ACX720921:ADA720921 AMT720921:AMW720921 AWP720921:AWS720921 BGL720921:BGO720921 BQH720921:BQK720921 CAD720921:CAG720921 CJZ720921:CKC720921 CTV720921:CTY720921 DDR720921:DDU720921 DNN720921:DNQ720921 DXJ720921:DXM720921 EHF720921:EHI720921 ERB720921:ERE720921 FAX720921:FBA720921 FKT720921:FKW720921 FUP720921:FUS720921 GEL720921:GEO720921 GOH720921:GOK720921 GYD720921:GYG720921 HHZ720921:HIC720921 HRV720921:HRY720921 IBR720921:IBU720921 ILN720921:ILQ720921 IVJ720921:IVM720921 JFF720921:JFI720921 JPB720921:JPE720921 JYX720921:JZA720921 KIT720921:KIW720921 KSP720921:KSS720921 LCL720921:LCO720921 LMH720921:LMK720921 LWD720921:LWG720921 MFZ720921:MGC720921 MPV720921:MPY720921 MZR720921:MZU720921 NJN720921:NJQ720921 NTJ720921:NTM720921 ODF720921:ODI720921 ONB720921:ONE720921 OWX720921:OXA720921 PGT720921:PGW720921 PQP720921:PQS720921 QAL720921:QAO720921 QKH720921:QKK720921 QUD720921:QUG720921 RDZ720921:REC720921 RNV720921:RNY720921 RXR720921:RXU720921 SHN720921:SHQ720921 SRJ720921:SRM720921 TBF720921:TBI720921 TLB720921:TLE720921 TUX720921:TVA720921 UET720921:UEW720921 UOP720921:UOS720921 UYL720921:UYO720921 VIH720921:VIK720921 VSD720921:VSG720921 WBZ720921:WCC720921 WLV720921:WLY720921 WVR720921:WVU720921 JF786457:JI786457 TB786457:TE786457 ACX786457:ADA786457 AMT786457:AMW786457 AWP786457:AWS786457 BGL786457:BGO786457 BQH786457:BQK786457 CAD786457:CAG786457 CJZ786457:CKC786457 CTV786457:CTY786457 DDR786457:DDU786457 DNN786457:DNQ786457 DXJ786457:DXM786457 EHF786457:EHI786457 ERB786457:ERE786457 FAX786457:FBA786457 FKT786457:FKW786457 FUP786457:FUS786457 GEL786457:GEO786457 GOH786457:GOK786457 GYD786457:GYG786457 HHZ786457:HIC786457 HRV786457:HRY786457 IBR786457:IBU786457 ILN786457:ILQ786457 IVJ786457:IVM786457 JFF786457:JFI786457 JPB786457:JPE786457 JYX786457:JZA786457 KIT786457:KIW786457 KSP786457:KSS786457 LCL786457:LCO786457 LMH786457:LMK786457 LWD786457:LWG786457 MFZ786457:MGC786457 MPV786457:MPY786457 MZR786457:MZU786457 NJN786457:NJQ786457 NTJ786457:NTM786457 ODF786457:ODI786457 ONB786457:ONE786457 OWX786457:OXA786457 PGT786457:PGW786457 PQP786457:PQS786457 QAL786457:QAO786457 QKH786457:QKK786457 QUD786457:QUG786457 RDZ786457:REC786457 RNV786457:RNY786457 RXR786457:RXU786457 SHN786457:SHQ786457 SRJ786457:SRM786457 TBF786457:TBI786457 TLB786457:TLE786457 TUX786457:TVA786457 UET786457:UEW786457 UOP786457:UOS786457 UYL786457:UYO786457 VIH786457:VIK786457 VSD786457:VSG786457 WBZ786457:WCC786457 WLV786457:WLY786457 WVR786457:WVU786457 JF851993:JI851993 TB851993:TE851993 ACX851993:ADA851993 AMT851993:AMW851993 AWP851993:AWS851993 BGL851993:BGO851993 BQH851993:BQK851993 CAD851993:CAG851993 CJZ851993:CKC851993 CTV851993:CTY851993 DDR851993:DDU851993 DNN851993:DNQ851993 DXJ851993:DXM851993 EHF851993:EHI851993 ERB851993:ERE851993 FAX851993:FBA851993 FKT851993:FKW851993 FUP851993:FUS851993 GEL851993:GEO851993 GOH851993:GOK851993 GYD851993:GYG851993 HHZ851993:HIC851993 HRV851993:HRY851993 IBR851993:IBU851993 ILN851993:ILQ851993 IVJ851993:IVM851993 JFF851993:JFI851993 JPB851993:JPE851993 JYX851993:JZA851993 KIT851993:KIW851993 KSP851993:KSS851993 LCL851993:LCO851993 LMH851993:LMK851993 LWD851993:LWG851993 MFZ851993:MGC851993 MPV851993:MPY851993 MZR851993:MZU851993 NJN851993:NJQ851993 NTJ851993:NTM851993 ODF851993:ODI851993 ONB851993:ONE851993 OWX851993:OXA851993 PGT851993:PGW851993 PQP851993:PQS851993 QAL851993:QAO851993 QKH851993:QKK851993 QUD851993:QUG851993 RDZ851993:REC851993 RNV851993:RNY851993 RXR851993:RXU851993 SHN851993:SHQ851993 SRJ851993:SRM851993 TBF851993:TBI851993 TLB851993:TLE851993 TUX851993:TVA851993 UET851993:UEW851993 UOP851993:UOS851993 UYL851993:UYO851993 VIH851993:VIK851993 VSD851993:VSG851993 WBZ851993:WCC851993 WLV851993:WLY851993 WVR851993:WVU851993 JF917529:JI917529 TB917529:TE917529 ACX917529:ADA917529 AMT917529:AMW917529 AWP917529:AWS917529 BGL917529:BGO917529 BQH917529:BQK917529 CAD917529:CAG917529 CJZ917529:CKC917529 CTV917529:CTY917529 DDR917529:DDU917529 DNN917529:DNQ917529 DXJ917529:DXM917529 EHF917529:EHI917529 ERB917529:ERE917529 FAX917529:FBA917529 FKT917529:FKW917529 FUP917529:FUS917529 GEL917529:GEO917529 GOH917529:GOK917529 GYD917529:GYG917529 HHZ917529:HIC917529 HRV917529:HRY917529 IBR917529:IBU917529 ILN917529:ILQ917529 IVJ917529:IVM917529 JFF917529:JFI917529 JPB917529:JPE917529 JYX917529:JZA917529 KIT917529:KIW917529 KSP917529:KSS917529 LCL917529:LCO917529 LMH917529:LMK917529 LWD917529:LWG917529 MFZ917529:MGC917529 MPV917529:MPY917529 MZR917529:MZU917529 NJN917529:NJQ917529 NTJ917529:NTM917529 ODF917529:ODI917529 ONB917529:ONE917529 OWX917529:OXA917529 PGT917529:PGW917529 PQP917529:PQS917529 QAL917529:QAO917529 QKH917529:QKK917529 QUD917529:QUG917529 RDZ917529:REC917529 RNV917529:RNY917529 RXR917529:RXU917529 SHN917529:SHQ917529 SRJ917529:SRM917529 TBF917529:TBI917529 TLB917529:TLE917529 TUX917529:TVA917529 UET917529:UEW917529 UOP917529:UOS917529 UYL917529:UYO917529 VIH917529:VIK917529 VSD917529:VSG917529 WBZ917529:WCC917529 WLV917529:WLY917529 WVR917529:WVU917529 JF983065:JI983065 TB983065:TE983065 ACX983065:ADA983065 AMT983065:AMW983065 AWP983065:AWS983065 BGL983065:BGO983065 BQH983065:BQK983065 CAD983065:CAG983065 CJZ983065:CKC983065 CTV983065:CTY983065 DDR983065:DDU983065 DNN983065:DNQ983065 DXJ983065:DXM983065 EHF983065:EHI983065 ERB983065:ERE983065 FAX983065:FBA983065 FKT983065:FKW983065 FUP983065:FUS983065 GEL983065:GEO983065 GOH983065:GOK983065 GYD983065:GYG983065 HHZ983065:HIC983065 HRV983065:HRY983065 IBR983065:IBU983065 ILN983065:ILQ983065 IVJ983065:IVM983065 JFF983065:JFI983065 JPB983065:JPE983065 JYX983065:JZA983065 KIT983065:KIW983065 KSP983065:KSS983065 LCL983065:LCO983065 LMH983065:LMK983065 LWD983065:LWG983065 MFZ983065:MGC983065 MPV983065:MPY983065 MZR983065:MZU983065 NJN983065:NJQ983065 NTJ983065:NTM983065 ODF983065:ODI983065 ONB983065:ONE983065 OWX983065:OXA983065 PGT983065:PGW983065 PQP983065:PQS983065 QAL983065:QAO983065 QKH983065:QKK983065 QUD983065:QUG983065 RDZ983065:REC983065 RNV983065:RNY983065 RXR983065:RXU983065 SHN983065:SHQ983065 SRJ983065:SRM983065 TBF983065:TBI983065 TLB983065:TLE983065 TUX983065:TVA983065 UET983065:UEW983065 UOP983065:UOS983065 UYL983065:UYO983065 VIH983065:VIK983065 VSD983065:VSG983065 WBZ983065:WCC983065 WLV983065:WLY983065 D983065:M983065 D917529:M917529 D851993:M851993 D786457:M786457 D720921:M720921 D655385:M655385 D589849:M589849 D524313:M524313 D458777:M458777 D393241:M393241 D327705:M327705 D262169:M262169 D196633:M196633 D131097:M131097 D65561:M65561 D21:O21 JF21:JI21 TB21:TE21 ACX21:ADA21 AMT21:AMW21 AWP21:AWS21 BGL21:BGO21 BQH21:BQK21 CAD21:CAG21 CJZ21:CKC21 CTV21:CTY21 DDR21:DDU21 DNN21:DNQ21 DXJ21:DXM21 EHF21:EHI21 ERB21:ERE21 FAX21:FBA21 FKT21:FKW21 FUP21:FUS21 GEL21:GEO21 GOH21:GOK21 GYD21:GYG21 HHZ21:HIC21 HRV21:HRY21 IBR21:IBU21 ILN21:ILQ21 IVJ21:IVM21 JFF21:JFI21 JPB21:JPE21 JYX21:JZA21 KIT21:KIW21 KSP21:KSS21 LCL21:LCO21 LMH21:LMK21 LWD21:LWG21 MFZ21:MGC21 MPV21:MPY21 MZR21:MZU21 NJN21:NJQ21 NTJ21:NTM21 ODF21:ODI21 ONB21:ONE21 OWX21:OXA21 PGT21:PGW21 PQP21:PQS21 QAL21:QAO21 QKH21:QKK21 QUD21:QUG21 RDZ21:REC21 RNV21:RNY21 RXR21:RXU21 SHN21:SHQ21 SRJ21:SRM21 TBF21:TBI21 TLB21:TLE21 TUX21:TVA21 UET21:UEW21 UOP21:UOS21 UYL21:UYO21 VIH21:VIK21 VSD21:VSG21 WBZ21:WCC21 WLV21:WLY21 WVR21:WVU21 M64:M65 D63:O63">
      <formula1>0</formula1>
      <formula2>10000</formula2>
    </dataValidation>
    <dataValidation type="textLength" errorStyle="information" allowBlank="1" showInputMessage="1" error="XLBVal:5=19.9112915601023_x000d_&#10;" sqref="WVR983077:WVU983078 JF65573:JI65574 TB65573:TE65574 ACX65573:ADA65574 AMT65573:AMW65574 AWP65573:AWS65574 BGL65573:BGO65574 BQH65573:BQK65574 CAD65573:CAG65574 CJZ65573:CKC65574 CTV65573:CTY65574 DDR65573:DDU65574 DNN65573:DNQ65574 DXJ65573:DXM65574 EHF65573:EHI65574 ERB65573:ERE65574 FAX65573:FBA65574 FKT65573:FKW65574 FUP65573:FUS65574 GEL65573:GEO65574 GOH65573:GOK65574 GYD65573:GYG65574 HHZ65573:HIC65574 HRV65573:HRY65574 IBR65573:IBU65574 ILN65573:ILQ65574 IVJ65573:IVM65574 JFF65573:JFI65574 JPB65573:JPE65574 JYX65573:JZA65574 KIT65573:KIW65574 KSP65573:KSS65574 LCL65573:LCO65574 LMH65573:LMK65574 LWD65573:LWG65574 MFZ65573:MGC65574 MPV65573:MPY65574 MZR65573:MZU65574 NJN65573:NJQ65574 NTJ65573:NTM65574 ODF65573:ODI65574 ONB65573:ONE65574 OWX65573:OXA65574 PGT65573:PGW65574 PQP65573:PQS65574 QAL65573:QAO65574 QKH65573:QKK65574 QUD65573:QUG65574 RDZ65573:REC65574 RNV65573:RNY65574 RXR65573:RXU65574 SHN65573:SHQ65574 SRJ65573:SRM65574 TBF65573:TBI65574 TLB65573:TLE65574 TUX65573:TVA65574 UET65573:UEW65574 UOP65573:UOS65574 UYL65573:UYO65574 VIH65573:VIK65574 VSD65573:VSG65574 WBZ65573:WCC65574 WLV65573:WLY65574 WVR65573:WVU65574 JF131109:JI131110 TB131109:TE131110 ACX131109:ADA131110 AMT131109:AMW131110 AWP131109:AWS131110 BGL131109:BGO131110 BQH131109:BQK131110 CAD131109:CAG131110 CJZ131109:CKC131110 CTV131109:CTY131110 DDR131109:DDU131110 DNN131109:DNQ131110 DXJ131109:DXM131110 EHF131109:EHI131110 ERB131109:ERE131110 FAX131109:FBA131110 FKT131109:FKW131110 FUP131109:FUS131110 GEL131109:GEO131110 GOH131109:GOK131110 GYD131109:GYG131110 HHZ131109:HIC131110 HRV131109:HRY131110 IBR131109:IBU131110 ILN131109:ILQ131110 IVJ131109:IVM131110 JFF131109:JFI131110 JPB131109:JPE131110 JYX131109:JZA131110 KIT131109:KIW131110 KSP131109:KSS131110 LCL131109:LCO131110 LMH131109:LMK131110 LWD131109:LWG131110 MFZ131109:MGC131110 MPV131109:MPY131110 MZR131109:MZU131110 NJN131109:NJQ131110 NTJ131109:NTM131110 ODF131109:ODI131110 ONB131109:ONE131110 OWX131109:OXA131110 PGT131109:PGW131110 PQP131109:PQS131110 QAL131109:QAO131110 QKH131109:QKK131110 QUD131109:QUG131110 RDZ131109:REC131110 RNV131109:RNY131110 RXR131109:RXU131110 SHN131109:SHQ131110 SRJ131109:SRM131110 TBF131109:TBI131110 TLB131109:TLE131110 TUX131109:TVA131110 UET131109:UEW131110 UOP131109:UOS131110 UYL131109:UYO131110 VIH131109:VIK131110 VSD131109:VSG131110 WBZ131109:WCC131110 WLV131109:WLY131110 WVR131109:WVU131110 JF196645:JI196646 TB196645:TE196646 ACX196645:ADA196646 AMT196645:AMW196646 AWP196645:AWS196646 BGL196645:BGO196646 BQH196645:BQK196646 CAD196645:CAG196646 CJZ196645:CKC196646 CTV196645:CTY196646 DDR196645:DDU196646 DNN196645:DNQ196646 DXJ196645:DXM196646 EHF196645:EHI196646 ERB196645:ERE196646 FAX196645:FBA196646 FKT196645:FKW196646 FUP196645:FUS196646 GEL196645:GEO196646 GOH196645:GOK196646 GYD196645:GYG196646 HHZ196645:HIC196646 HRV196645:HRY196646 IBR196645:IBU196646 ILN196645:ILQ196646 IVJ196645:IVM196646 JFF196645:JFI196646 JPB196645:JPE196646 JYX196645:JZA196646 KIT196645:KIW196646 KSP196645:KSS196646 LCL196645:LCO196646 LMH196645:LMK196646 LWD196645:LWG196646 MFZ196645:MGC196646 MPV196645:MPY196646 MZR196645:MZU196646 NJN196645:NJQ196646 NTJ196645:NTM196646 ODF196645:ODI196646 ONB196645:ONE196646 OWX196645:OXA196646 PGT196645:PGW196646 PQP196645:PQS196646 QAL196645:QAO196646 QKH196645:QKK196646 QUD196645:QUG196646 RDZ196645:REC196646 RNV196645:RNY196646 RXR196645:RXU196646 SHN196645:SHQ196646 SRJ196645:SRM196646 TBF196645:TBI196646 TLB196645:TLE196646 TUX196645:TVA196646 UET196645:UEW196646 UOP196645:UOS196646 UYL196645:UYO196646 VIH196645:VIK196646 VSD196645:VSG196646 WBZ196645:WCC196646 WLV196645:WLY196646 WVR196645:WVU196646 JF262181:JI262182 TB262181:TE262182 ACX262181:ADA262182 AMT262181:AMW262182 AWP262181:AWS262182 BGL262181:BGO262182 BQH262181:BQK262182 CAD262181:CAG262182 CJZ262181:CKC262182 CTV262181:CTY262182 DDR262181:DDU262182 DNN262181:DNQ262182 DXJ262181:DXM262182 EHF262181:EHI262182 ERB262181:ERE262182 FAX262181:FBA262182 FKT262181:FKW262182 FUP262181:FUS262182 GEL262181:GEO262182 GOH262181:GOK262182 GYD262181:GYG262182 HHZ262181:HIC262182 HRV262181:HRY262182 IBR262181:IBU262182 ILN262181:ILQ262182 IVJ262181:IVM262182 JFF262181:JFI262182 JPB262181:JPE262182 JYX262181:JZA262182 KIT262181:KIW262182 KSP262181:KSS262182 LCL262181:LCO262182 LMH262181:LMK262182 LWD262181:LWG262182 MFZ262181:MGC262182 MPV262181:MPY262182 MZR262181:MZU262182 NJN262181:NJQ262182 NTJ262181:NTM262182 ODF262181:ODI262182 ONB262181:ONE262182 OWX262181:OXA262182 PGT262181:PGW262182 PQP262181:PQS262182 QAL262181:QAO262182 QKH262181:QKK262182 QUD262181:QUG262182 RDZ262181:REC262182 RNV262181:RNY262182 RXR262181:RXU262182 SHN262181:SHQ262182 SRJ262181:SRM262182 TBF262181:TBI262182 TLB262181:TLE262182 TUX262181:TVA262182 UET262181:UEW262182 UOP262181:UOS262182 UYL262181:UYO262182 VIH262181:VIK262182 VSD262181:VSG262182 WBZ262181:WCC262182 WLV262181:WLY262182 WVR262181:WVU262182 JF327717:JI327718 TB327717:TE327718 ACX327717:ADA327718 AMT327717:AMW327718 AWP327717:AWS327718 BGL327717:BGO327718 BQH327717:BQK327718 CAD327717:CAG327718 CJZ327717:CKC327718 CTV327717:CTY327718 DDR327717:DDU327718 DNN327717:DNQ327718 DXJ327717:DXM327718 EHF327717:EHI327718 ERB327717:ERE327718 FAX327717:FBA327718 FKT327717:FKW327718 FUP327717:FUS327718 GEL327717:GEO327718 GOH327717:GOK327718 GYD327717:GYG327718 HHZ327717:HIC327718 HRV327717:HRY327718 IBR327717:IBU327718 ILN327717:ILQ327718 IVJ327717:IVM327718 JFF327717:JFI327718 JPB327717:JPE327718 JYX327717:JZA327718 KIT327717:KIW327718 KSP327717:KSS327718 LCL327717:LCO327718 LMH327717:LMK327718 LWD327717:LWG327718 MFZ327717:MGC327718 MPV327717:MPY327718 MZR327717:MZU327718 NJN327717:NJQ327718 NTJ327717:NTM327718 ODF327717:ODI327718 ONB327717:ONE327718 OWX327717:OXA327718 PGT327717:PGW327718 PQP327717:PQS327718 QAL327717:QAO327718 QKH327717:QKK327718 QUD327717:QUG327718 RDZ327717:REC327718 RNV327717:RNY327718 RXR327717:RXU327718 SHN327717:SHQ327718 SRJ327717:SRM327718 TBF327717:TBI327718 TLB327717:TLE327718 TUX327717:TVA327718 UET327717:UEW327718 UOP327717:UOS327718 UYL327717:UYO327718 VIH327717:VIK327718 VSD327717:VSG327718 WBZ327717:WCC327718 WLV327717:WLY327718 WVR327717:WVU327718 JF393253:JI393254 TB393253:TE393254 ACX393253:ADA393254 AMT393253:AMW393254 AWP393253:AWS393254 BGL393253:BGO393254 BQH393253:BQK393254 CAD393253:CAG393254 CJZ393253:CKC393254 CTV393253:CTY393254 DDR393253:DDU393254 DNN393253:DNQ393254 DXJ393253:DXM393254 EHF393253:EHI393254 ERB393253:ERE393254 FAX393253:FBA393254 FKT393253:FKW393254 FUP393253:FUS393254 GEL393253:GEO393254 GOH393253:GOK393254 GYD393253:GYG393254 HHZ393253:HIC393254 HRV393253:HRY393254 IBR393253:IBU393254 ILN393253:ILQ393254 IVJ393253:IVM393254 JFF393253:JFI393254 JPB393253:JPE393254 JYX393253:JZA393254 KIT393253:KIW393254 KSP393253:KSS393254 LCL393253:LCO393254 LMH393253:LMK393254 LWD393253:LWG393254 MFZ393253:MGC393254 MPV393253:MPY393254 MZR393253:MZU393254 NJN393253:NJQ393254 NTJ393253:NTM393254 ODF393253:ODI393254 ONB393253:ONE393254 OWX393253:OXA393254 PGT393253:PGW393254 PQP393253:PQS393254 QAL393253:QAO393254 QKH393253:QKK393254 QUD393253:QUG393254 RDZ393253:REC393254 RNV393253:RNY393254 RXR393253:RXU393254 SHN393253:SHQ393254 SRJ393253:SRM393254 TBF393253:TBI393254 TLB393253:TLE393254 TUX393253:TVA393254 UET393253:UEW393254 UOP393253:UOS393254 UYL393253:UYO393254 VIH393253:VIK393254 VSD393253:VSG393254 WBZ393253:WCC393254 WLV393253:WLY393254 WVR393253:WVU393254 JF458789:JI458790 TB458789:TE458790 ACX458789:ADA458790 AMT458789:AMW458790 AWP458789:AWS458790 BGL458789:BGO458790 BQH458789:BQK458790 CAD458789:CAG458790 CJZ458789:CKC458790 CTV458789:CTY458790 DDR458789:DDU458790 DNN458789:DNQ458790 DXJ458789:DXM458790 EHF458789:EHI458790 ERB458789:ERE458790 FAX458789:FBA458790 FKT458789:FKW458790 FUP458789:FUS458790 GEL458789:GEO458790 GOH458789:GOK458790 GYD458789:GYG458790 HHZ458789:HIC458790 HRV458789:HRY458790 IBR458789:IBU458790 ILN458789:ILQ458790 IVJ458789:IVM458790 JFF458789:JFI458790 JPB458789:JPE458790 JYX458789:JZA458790 KIT458789:KIW458790 KSP458789:KSS458790 LCL458789:LCO458790 LMH458789:LMK458790 LWD458789:LWG458790 MFZ458789:MGC458790 MPV458789:MPY458790 MZR458789:MZU458790 NJN458789:NJQ458790 NTJ458789:NTM458790 ODF458789:ODI458790 ONB458789:ONE458790 OWX458789:OXA458790 PGT458789:PGW458790 PQP458789:PQS458790 QAL458789:QAO458790 QKH458789:QKK458790 QUD458789:QUG458790 RDZ458789:REC458790 RNV458789:RNY458790 RXR458789:RXU458790 SHN458789:SHQ458790 SRJ458789:SRM458790 TBF458789:TBI458790 TLB458789:TLE458790 TUX458789:TVA458790 UET458789:UEW458790 UOP458789:UOS458790 UYL458789:UYO458790 VIH458789:VIK458790 VSD458789:VSG458790 WBZ458789:WCC458790 WLV458789:WLY458790 WVR458789:WVU458790 JF524325:JI524326 TB524325:TE524326 ACX524325:ADA524326 AMT524325:AMW524326 AWP524325:AWS524326 BGL524325:BGO524326 BQH524325:BQK524326 CAD524325:CAG524326 CJZ524325:CKC524326 CTV524325:CTY524326 DDR524325:DDU524326 DNN524325:DNQ524326 DXJ524325:DXM524326 EHF524325:EHI524326 ERB524325:ERE524326 FAX524325:FBA524326 FKT524325:FKW524326 FUP524325:FUS524326 GEL524325:GEO524326 GOH524325:GOK524326 GYD524325:GYG524326 HHZ524325:HIC524326 HRV524325:HRY524326 IBR524325:IBU524326 ILN524325:ILQ524326 IVJ524325:IVM524326 JFF524325:JFI524326 JPB524325:JPE524326 JYX524325:JZA524326 KIT524325:KIW524326 KSP524325:KSS524326 LCL524325:LCO524326 LMH524325:LMK524326 LWD524325:LWG524326 MFZ524325:MGC524326 MPV524325:MPY524326 MZR524325:MZU524326 NJN524325:NJQ524326 NTJ524325:NTM524326 ODF524325:ODI524326 ONB524325:ONE524326 OWX524325:OXA524326 PGT524325:PGW524326 PQP524325:PQS524326 QAL524325:QAO524326 QKH524325:QKK524326 QUD524325:QUG524326 RDZ524325:REC524326 RNV524325:RNY524326 RXR524325:RXU524326 SHN524325:SHQ524326 SRJ524325:SRM524326 TBF524325:TBI524326 TLB524325:TLE524326 TUX524325:TVA524326 UET524325:UEW524326 UOP524325:UOS524326 UYL524325:UYO524326 VIH524325:VIK524326 VSD524325:VSG524326 WBZ524325:WCC524326 WLV524325:WLY524326 WVR524325:WVU524326 JF589861:JI589862 TB589861:TE589862 ACX589861:ADA589862 AMT589861:AMW589862 AWP589861:AWS589862 BGL589861:BGO589862 BQH589861:BQK589862 CAD589861:CAG589862 CJZ589861:CKC589862 CTV589861:CTY589862 DDR589861:DDU589862 DNN589861:DNQ589862 DXJ589861:DXM589862 EHF589861:EHI589862 ERB589861:ERE589862 FAX589861:FBA589862 FKT589861:FKW589862 FUP589861:FUS589862 GEL589861:GEO589862 GOH589861:GOK589862 GYD589861:GYG589862 HHZ589861:HIC589862 HRV589861:HRY589862 IBR589861:IBU589862 ILN589861:ILQ589862 IVJ589861:IVM589862 JFF589861:JFI589862 JPB589861:JPE589862 JYX589861:JZA589862 KIT589861:KIW589862 KSP589861:KSS589862 LCL589861:LCO589862 LMH589861:LMK589862 LWD589861:LWG589862 MFZ589861:MGC589862 MPV589861:MPY589862 MZR589861:MZU589862 NJN589861:NJQ589862 NTJ589861:NTM589862 ODF589861:ODI589862 ONB589861:ONE589862 OWX589861:OXA589862 PGT589861:PGW589862 PQP589861:PQS589862 QAL589861:QAO589862 QKH589861:QKK589862 QUD589861:QUG589862 RDZ589861:REC589862 RNV589861:RNY589862 RXR589861:RXU589862 SHN589861:SHQ589862 SRJ589861:SRM589862 TBF589861:TBI589862 TLB589861:TLE589862 TUX589861:TVA589862 UET589861:UEW589862 UOP589861:UOS589862 UYL589861:UYO589862 VIH589861:VIK589862 VSD589861:VSG589862 WBZ589861:WCC589862 WLV589861:WLY589862 WVR589861:WVU589862 JF655397:JI655398 TB655397:TE655398 ACX655397:ADA655398 AMT655397:AMW655398 AWP655397:AWS655398 BGL655397:BGO655398 BQH655397:BQK655398 CAD655397:CAG655398 CJZ655397:CKC655398 CTV655397:CTY655398 DDR655397:DDU655398 DNN655397:DNQ655398 DXJ655397:DXM655398 EHF655397:EHI655398 ERB655397:ERE655398 FAX655397:FBA655398 FKT655397:FKW655398 FUP655397:FUS655398 GEL655397:GEO655398 GOH655397:GOK655398 GYD655397:GYG655398 HHZ655397:HIC655398 HRV655397:HRY655398 IBR655397:IBU655398 ILN655397:ILQ655398 IVJ655397:IVM655398 JFF655397:JFI655398 JPB655397:JPE655398 JYX655397:JZA655398 KIT655397:KIW655398 KSP655397:KSS655398 LCL655397:LCO655398 LMH655397:LMK655398 LWD655397:LWG655398 MFZ655397:MGC655398 MPV655397:MPY655398 MZR655397:MZU655398 NJN655397:NJQ655398 NTJ655397:NTM655398 ODF655397:ODI655398 ONB655397:ONE655398 OWX655397:OXA655398 PGT655397:PGW655398 PQP655397:PQS655398 QAL655397:QAO655398 QKH655397:QKK655398 QUD655397:QUG655398 RDZ655397:REC655398 RNV655397:RNY655398 RXR655397:RXU655398 SHN655397:SHQ655398 SRJ655397:SRM655398 TBF655397:TBI655398 TLB655397:TLE655398 TUX655397:TVA655398 UET655397:UEW655398 UOP655397:UOS655398 UYL655397:UYO655398 VIH655397:VIK655398 VSD655397:VSG655398 WBZ655397:WCC655398 WLV655397:WLY655398 WVR655397:WVU655398 JF720933:JI720934 TB720933:TE720934 ACX720933:ADA720934 AMT720933:AMW720934 AWP720933:AWS720934 BGL720933:BGO720934 BQH720933:BQK720934 CAD720933:CAG720934 CJZ720933:CKC720934 CTV720933:CTY720934 DDR720933:DDU720934 DNN720933:DNQ720934 DXJ720933:DXM720934 EHF720933:EHI720934 ERB720933:ERE720934 FAX720933:FBA720934 FKT720933:FKW720934 FUP720933:FUS720934 GEL720933:GEO720934 GOH720933:GOK720934 GYD720933:GYG720934 HHZ720933:HIC720934 HRV720933:HRY720934 IBR720933:IBU720934 ILN720933:ILQ720934 IVJ720933:IVM720934 JFF720933:JFI720934 JPB720933:JPE720934 JYX720933:JZA720934 KIT720933:KIW720934 KSP720933:KSS720934 LCL720933:LCO720934 LMH720933:LMK720934 LWD720933:LWG720934 MFZ720933:MGC720934 MPV720933:MPY720934 MZR720933:MZU720934 NJN720933:NJQ720934 NTJ720933:NTM720934 ODF720933:ODI720934 ONB720933:ONE720934 OWX720933:OXA720934 PGT720933:PGW720934 PQP720933:PQS720934 QAL720933:QAO720934 QKH720933:QKK720934 QUD720933:QUG720934 RDZ720933:REC720934 RNV720933:RNY720934 RXR720933:RXU720934 SHN720933:SHQ720934 SRJ720933:SRM720934 TBF720933:TBI720934 TLB720933:TLE720934 TUX720933:TVA720934 UET720933:UEW720934 UOP720933:UOS720934 UYL720933:UYO720934 VIH720933:VIK720934 VSD720933:VSG720934 WBZ720933:WCC720934 WLV720933:WLY720934 WVR720933:WVU720934 JF786469:JI786470 TB786469:TE786470 ACX786469:ADA786470 AMT786469:AMW786470 AWP786469:AWS786470 BGL786469:BGO786470 BQH786469:BQK786470 CAD786469:CAG786470 CJZ786469:CKC786470 CTV786469:CTY786470 DDR786469:DDU786470 DNN786469:DNQ786470 DXJ786469:DXM786470 EHF786469:EHI786470 ERB786469:ERE786470 FAX786469:FBA786470 FKT786469:FKW786470 FUP786469:FUS786470 GEL786469:GEO786470 GOH786469:GOK786470 GYD786469:GYG786470 HHZ786469:HIC786470 HRV786469:HRY786470 IBR786469:IBU786470 ILN786469:ILQ786470 IVJ786469:IVM786470 JFF786469:JFI786470 JPB786469:JPE786470 JYX786469:JZA786470 KIT786469:KIW786470 KSP786469:KSS786470 LCL786469:LCO786470 LMH786469:LMK786470 LWD786469:LWG786470 MFZ786469:MGC786470 MPV786469:MPY786470 MZR786469:MZU786470 NJN786469:NJQ786470 NTJ786469:NTM786470 ODF786469:ODI786470 ONB786469:ONE786470 OWX786469:OXA786470 PGT786469:PGW786470 PQP786469:PQS786470 QAL786469:QAO786470 QKH786469:QKK786470 QUD786469:QUG786470 RDZ786469:REC786470 RNV786469:RNY786470 RXR786469:RXU786470 SHN786469:SHQ786470 SRJ786469:SRM786470 TBF786469:TBI786470 TLB786469:TLE786470 TUX786469:TVA786470 UET786469:UEW786470 UOP786469:UOS786470 UYL786469:UYO786470 VIH786469:VIK786470 VSD786469:VSG786470 WBZ786469:WCC786470 WLV786469:WLY786470 WVR786469:WVU786470 JF852005:JI852006 TB852005:TE852006 ACX852005:ADA852006 AMT852005:AMW852006 AWP852005:AWS852006 BGL852005:BGO852006 BQH852005:BQK852006 CAD852005:CAG852006 CJZ852005:CKC852006 CTV852005:CTY852006 DDR852005:DDU852006 DNN852005:DNQ852006 DXJ852005:DXM852006 EHF852005:EHI852006 ERB852005:ERE852006 FAX852005:FBA852006 FKT852005:FKW852006 FUP852005:FUS852006 GEL852005:GEO852006 GOH852005:GOK852006 GYD852005:GYG852006 HHZ852005:HIC852006 HRV852005:HRY852006 IBR852005:IBU852006 ILN852005:ILQ852006 IVJ852005:IVM852006 JFF852005:JFI852006 JPB852005:JPE852006 JYX852005:JZA852006 KIT852005:KIW852006 KSP852005:KSS852006 LCL852005:LCO852006 LMH852005:LMK852006 LWD852005:LWG852006 MFZ852005:MGC852006 MPV852005:MPY852006 MZR852005:MZU852006 NJN852005:NJQ852006 NTJ852005:NTM852006 ODF852005:ODI852006 ONB852005:ONE852006 OWX852005:OXA852006 PGT852005:PGW852006 PQP852005:PQS852006 QAL852005:QAO852006 QKH852005:QKK852006 QUD852005:QUG852006 RDZ852005:REC852006 RNV852005:RNY852006 RXR852005:RXU852006 SHN852005:SHQ852006 SRJ852005:SRM852006 TBF852005:TBI852006 TLB852005:TLE852006 TUX852005:TVA852006 UET852005:UEW852006 UOP852005:UOS852006 UYL852005:UYO852006 VIH852005:VIK852006 VSD852005:VSG852006 WBZ852005:WCC852006 WLV852005:WLY852006 WVR852005:WVU852006 JF917541:JI917542 TB917541:TE917542 ACX917541:ADA917542 AMT917541:AMW917542 AWP917541:AWS917542 BGL917541:BGO917542 BQH917541:BQK917542 CAD917541:CAG917542 CJZ917541:CKC917542 CTV917541:CTY917542 DDR917541:DDU917542 DNN917541:DNQ917542 DXJ917541:DXM917542 EHF917541:EHI917542 ERB917541:ERE917542 FAX917541:FBA917542 FKT917541:FKW917542 FUP917541:FUS917542 GEL917541:GEO917542 GOH917541:GOK917542 GYD917541:GYG917542 HHZ917541:HIC917542 HRV917541:HRY917542 IBR917541:IBU917542 ILN917541:ILQ917542 IVJ917541:IVM917542 JFF917541:JFI917542 JPB917541:JPE917542 JYX917541:JZA917542 KIT917541:KIW917542 KSP917541:KSS917542 LCL917541:LCO917542 LMH917541:LMK917542 LWD917541:LWG917542 MFZ917541:MGC917542 MPV917541:MPY917542 MZR917541:MZU917542 NJN917541:NJQ917542 NTJ917541:NTM917542 ODF917541:ODI917542 ONB917541:ONE917542 OWX917541:OXA917542 PGT917541:PGW917542 PQP917541:PQS917542 QAL917541:QAO917542 QKH917541:QKK917542 QUD917541:QUG917542 RDZ917541:REC917542 RNV917541:RNY917542 RXR917541:RXU917542 SHN917541:SHQ917542 SRJ917541:SRM917542 TBF917541:TBI917542 TLB917541:TLE917542 TUX917541:TVA917542 UET917541:UEW917542 UOP917541:UOS917542 UYL917541:UYO917542 VIH917541:VIK917542 VSD917541:VSG917542 WBZ917541:WCC917542 WLV917541:WLY917542 WVR917541:WVU917542 JF983077:JI983078 TB983077:TE983078 ACX983077:ADA983078 AMT983077:AMW983078 AWP983077:AWS983078 BGL983077:BGO983078 BQH983077:BQK983078 CAD983077:CAG983078 CJZ983077:CKC983078 CTV983077:CTY983078 DDR983077:DDU983078 DNN983077:DNQ983078 DXJ983077:DXM983078 EHF983077:EHI983078 ERB983077:ERE983078 FAX983077:FBA983078 FKT983077:FKW983078 FUP983077:FUS983078 GEL983077:GEO983078 GOH983077:GOK983078 GYD983077:GYG983078 HHZ983077:HIC983078 HRV983077:HRY983078 IBR983077:IBU983078 ILN983077:ILQ983078 IVJ983077:IVM983078 JFF983077:JFI983078 JPB983077:JPE983078 JYX983077:JZA983078 KIT983077:KIW983078 KSP983077:KSS983078 LCL983077:LCO983078 LMH983077:LMK983078 LWD983077:LWG983078 MFZ983077:MGC983078 MPV983077:MPY983078 MZR983077:MZU983078 NJN983077:NJQ983078 NTJ983077:NTM983078 ODF983077:ODI983078 ONB983077:ONE983078 OWX983077:OXA983078 PGT983077:PGW983078 PQP983077:PQS983078 QAL983077:QAO983078 QKH983077:QKK983078 QUD983077:QUG983078 RDZ983077:REC983078 RNV983077:RNY983078 RXR983077:RXU983078 SHN983077:SHQ983078 SRJ983077:SRM983078 TBF983077:TBI983078 TLB983077:TLE983078 TUX983077:TVA983078 UET983077:UEW983078 UOP983077:UOS983078 UYL983077:UYO983078 VIH983077:VIK983078 VSD983077:VSG983078 WBZ983077:WCC983078 WLV983077:WLY983078 D983077:M983078 D917541:M917542 D852005:M852006 D786469:M786470 D720933:M720934 D655397:M655398 D589861:M589862 D524325:M524326 D458789:M458790 D393253:M393254 D327717:M327718 D262181:M262182 D196645:M196646 D131109:M131110 D65573:M65574 TB83:TE83 JF83:JI83 WVR83:WVU83 WLV83:WLY83 WBZ83:WCC83 VSD83:VSG83 VIH83:VIK83 UYL83:UYO83 UOP83:UOS83 UET83:UEW83 TUX83:TVA83 TLB83:TLE83 TBF83:TBI83 SRJ83:SRM83 SHN83:SHQ83 RXR83:RXU83 RNV83:RNY83 RDZ83:REC83 QUD83:QUG83 QKH83:QKK83 QAL83:QAO83 PQP83:PQS83 PGT83:PGW83 OWX83:OXA83 ONB83:ONE83 ODF83:ODI83 NTJ83:NTM83 NJN83:NJQ83 MZR83:MZU83 MPV83:MPY83 MFZ83:MGC83 LWD83:LWG83 LMH83:LMK83 LCL83:LCO83 KSP83:KSS83 KIT83:KIW83 JYX83:JZA83 JPB83:JPE83 JFF83:JFI83 IVJ83:IVM83 ILN83:ILQ83 IBR83:IBU83 HRV83:HRY83 HHZ83:HIC83 GYD83:GYG83 GOH83:GOK83 GEL83:GEO83 FUP83:FUS83 FKT83:FKW83 FAX83:FBA83 ERB83:ERE83 EHF83:EHI83 DXJ83:DXM83 DNN83:DNQ83 DDR83:DDU83 CTV83:CTY83 CJZ83:CKC83 CAD83:CAG83 BQH83:BQK83 BGL83:BGO83 AWP83:AWS83 AMT83:AMW83 ACX83:ADA83 D83:O83 TB33:TE33 JF33:JI33 WVR33:WVU33 WLV33:WLY33 WBZ33:WCC33 VSD33:VSG33 VIH33:VIK33 UYL33:UYO33 UOP33:UOS33 UET33:UEW33 TUX33:TVA33 TLB33:TLE33 TBF33:TBI33 SRJ33:SRM33 SHN33:SHQ33 RXR33:RXU33 RNV33:RNY33 RDZ33:REC33 QUD33:QUG33 QKH33:QKK33 QAL33:QAO33 PQP33:PQS33 PGT33:PGW33 OWX33:OXA33 ONB33:ONE33 ODF33:ODI33 NTJ33:NTM33 NJN33:NJQ33 MZR33:MZU33 MPV33:MPY33 MFZ33:MGC33 LWD33:LWG33 LMH33:LMK33 LCL33:LCO33 KSP33:KSS33 KIT33:KIW33 JYX33:JZA33 JPB33:JPE33 JFF33:JFI33 IVJ33:IVM33 ILN33:ILQ33 IBR33:IBU33 HRV33:HRY33 HHZ33:HIC33 GYD33:GYG33 GOH33:GOK33 GEL33:GEO33 FUP33:FUS33 FKT33:FKW33 FAX33:FBA33 ERB33:ERE33 EHF33:EHI33 DXJ33:DXM33 DNN33:DNQ33 DDR33:DDU33 CTV33:CTY33 CJZ33:CKC33 CAD33:CAG33 BQH33:BQK33 BGL33:BGO33 AWP33:AWS33 AMT33:AMW33 ACX33:ADA33 D33:O33">
      <formula1>0</formula1>
      <formula2>10000</formula2>
    </dataValidation>
    <dataValidation type="textLength" errorStyle="information" allowBlank="1" showInputMessage="1" error="XLBVal:5=59491.81_x000d_&#10;" sqref="WVR983069:WVV983071 TB65:TE65 ACX65:ADA65 AMT65:AMW65 AWP65:AWS65 BGL65:BGO65 BQH65:BQK65 CAD65:CAG65 CJZ65:CKC65 CTV65:CTY65 DDR65:DDU65 DNN65:DNQ65 DXJ65:DXM65 EHF65:EHI65 ERB65:ERE65 FAX65:FBA65 FKT65:FKW65 FUP65:FUS65 GEL65:GEO65 GOH65:GOK65 GYD65:GYG65 HHZ65:HIC65 HRV65:HRY65 IBR65:IBU65 ILN65:ILQ65 IVJ65:IVM65 JFF65:JFI65 JPB65:JPE65 JYX65:JZA65 KIT65:KIW65 KSP65:KSS65 LCL65:LCO65 LMH65:LMK65 LWD65:LWG65 MFZ65:MGC65 MPV65:MPY65 MZR65:MZU65 NJN65:NJQ65 NTJ65:NTM65 ODF65:ODI65 ONB65:ONE65 OWX65:OXA65 PGT65:PGW65 PQP65:PQS65 QAL65:QAO65 QKH65:QKK65 QUD65:QUG65 RDZ65:REC65 RNV65:RNY65 RXR65:RXU65 SHN65:SHQ65 SRJ65:SRM65 TBF65:TBI65 TLB65:TLE65 TUX65:TVA65 UET65:UEW65 UOP65:UOS65 UYL65:UYO65 VIH65:VIK65 VSD65:VSG65 WBZ65:WCC65 WLV65:WLY65 WVR65:WVU65 JF65:JI65 JF65563:JI65563 TB65563:TE65563 ACX65563:ADA65563 AMT65563:AMW65563 AWP65563:AWS65563 BGL65563:BGO65563 BQH65563:BQK65563 CAD65563:CAG65563 CJZ65563:CKC65563 CTV65563:CTY65563 DDR65563:DDU65563 DNN65563:DNQ65563 DXJ65563:DXM65563 EHF65563:EHI65563 ERB65563:ERE65563 FAX65563:FBA65563 FKT65563:FKW65563 FUP65563:FUS65563 GEL65563:GEO65563 GOH65563:GOK65563 GYD65563:GYG65563 HHZ65563:HIC65563 HRV65563:HRY65563 IBR65563:IBU65563 ILN65563:ILQ65563 IVJ65563:IVM65563 JFF65563:JFI65563 JPB65563:JPE65563 JYX65563:JZA65563 KIT65563:KIW65563 KSP65563:KSS65563 LCL65563:LCO65563 LMH65563:LMK65563 LWD65563:LWG65563 MFZ65563:MGC65563 MPV65563:MPY65563 MZR65563:MZU65563 NJN65563:NJQ65563 NTJ65563:NTM65563 ODF65563:ODI65563 ONB65563:ONE65563 OWX65563:OXA65563 PGT65563:PGW65563 PQP65563:PQS65563 QAL65563:QAO65563 QKH65563:QKK65563 QUD65563:QUG65563 RDZ65563:REC65563 RNV65563:RNY65563 RXR65563:RXU65563 SHN65563:SHQ65563 SRJ65563:SRM65563 TBF65563:TBI65563 TLB65563:TLE65563 TUX65563:TVA65563 UET65563:UEW65563 UOP65563:UOS65563 UYL65563:UYO65563 VIH65563:VIK65563 VSD65563:VSG65563 WBZ65563:WCC65563 WLV65563:WLY65563 WVR65563:WVU65563 JF131099:JI131099 TB131099:TE131099 ACX131099:ADA131099 AMT131099:AMW131099 AWP131099:AWS131099 BGL131099:BGO131099 BQH131099:BQK131099 CAD131099:CAG131099 CJZ131099:CKC131099 CTV131099:CTY131099 DDR131099:DDU131099 DNN131099:DNQ131099 DXJ131099:DXM131099 EHF131099:EHI131099 ERB131099:ERE131099 FAX131099:FBA131099 FKT131099:FKW131099 FUP131099:FUS131099 GEL131099:GEO131099 GOH131099:GOK131099 GYD131099:GYG131099 HHZ131099:HIC131099 HRV131099:HRY131099 IBR131099:IBU131099 ILN131099:ILQ131099 IVJ131099:IVM131099 JFF131099:JFI131099 JPB131099:JPE131099 JYX131099:JZA131099 KIT131099:KIW131099 KSP131099:KSS131099 LCL131099:LCO131099 LMH131099:LMK131099 LWD131099:LWG131099 MFZ131099:MGC131099 MPV131099:MPY131099 MZR131099:MZU131099 NJN131099:NJQ131099 NTJ131099:NTM131099 ODF131099:ODI131099 ONB131099:ONE131099 OWX131099:OXA131099 PGT131099:PGW131099 PQP131099:PQS131099 QAL131099:QAO131099 QKH131099:QKK131099 QUD131099:QUG131099 RDZ131099:REC131099 RNV131099:RNY131099 RXR131099:RXU131099 SHN131099:SHQ131099 SRJ131099:SRM131099 TBF131099:TBI131099 TLB131099:TLE131099 TUX131099:TVA131099 UET131099:UEW131099 UOP131099:UOS131099 UYL131099:UYO131099 VIH131099:VIK131099 VSD131099:VSG131099 WBZ131099:WCC131099 WLV131099:WLY131099 WVR131099:WVU131099 JF196635:JI196635 TB196635:TE196635 ACX196635:ADA196635 AMT196635:AMW196635 AWP196635:AWS196635 BGL196635:BGO196635 BQH196635:BQK196635 CAD196635:CAG196635 CJZ196635:CKC196635 CTV196635:CTY196635 DDR196635:DDU196635 DNN196635:DNQ196635 DXJ196635:DXM196635 EHF196635:EHI196635 ERB196635:ERE196635 FAX196635:FBA196635 FKT196635:FKW196635 FUP196635:FUS196635 GEL196635:GEO196635 GOH196635:GOK196635 GYD196635:GYG196635 HHZ196635:HIC196635 HRV196635:HRY196635 IBR196635:IBU196635 ILN196635:ILQ196635 IVJ196635:IVM196635 JFF196635:JFI196635 JPB196635:JPE196635 JYX196635:JZA196635 KIT196635:KIW196635 KSP196635:KSS196635 LCL196635:LCO196635 LMH196635:LMK196635 LWD196635:LWG196635 MFZ196635:MGC196635 MPV196635:MPY196635 MZR196635:MZU196635 NJN196635:NJQ196635 NTJ196635:NTM196635 ODF196635:ODI196635 ONB196635:ONE196635 OWX196635:OXA196635 PGT196635:PGW196635 PQP196635:PQS196635 QAL196635:QAO196635 QKH196635:QKK196635 QUD196635:QUG196635 RDZ196635:REC196635 RNV196635:RNY196635 RXR196635:RXU196635 SHN196635:SHQ196635 SRJ196635:SRM196635 TBF196635:TBI196635 TLB196635:TLE196635 TUX196635:TVA196635 UET196635:UEW196635 UOP196635:UOS196635 UYL196635:UYO196635 VIH196635:VIK196635 VSD196635:VSG196635 WBZ196635:WCC196635 WLV196635:WLY196635 WVR196635:WVU196635 JF262171:JI262171 TB262171:TE262171 ACX262171:ADA262171 AMT262171:AMW262171 AWP262171:AWS262171 BGL262171:BGO262171 BQH262171:BQK262171 CAD262171:CAG262171 CJZ262171:CKC262171 CTV262171:CTY262171 DDR262171:DDU262171 DNN262171:DNQ262171 DXJ262171:DXM262171 EHF262171:EHI262171 ERB262171:ERE262171 FAX262171:FBA262171 FKT262171:FKW262171 FUP262171:FUS262171 GEL262171:GEO262171 GOH262171:GOK262171 GYD262171:GYG262171 HHZ262171:HIC262171 HRV262171:HRY262171 IBR262171:IBU262171 ILN262171:ILQ262171 IVJ262171:IVM262171 JFF262171:JFI262171 JPB262171:JPE262171 JYX262171:JZA262171 KIT262171:KIW262171 KSP262171:KSS262171 LCL262171:LCO262171 LMH262171:LMK262171 LWD262171:LWG262171 MFZ262171:MGC262171 MPV262171:MPY262171 MZR262171:MZU262171 NJN262171:NJQ262171 NTJ262171:NTM262171 ODF262171:ODI262171 ONB262171:ONE262171 OWX262171:OXA262171 PGT262171:PGW262171 PQP262171:PQS262171 QAL262171:QAO262171 QKH262171:QKK262171 QUD262171:QUG262171 RDZ262171:REC262171 RNV262171:RNY262171 RXR262171:RXU262171 SHN262171:SHQ262171 SRJ262171:SRM262171 TBF262171:TBI262171 TLB262171:TLE262171 TUX262171:TVA262171 UET262171:UEW262171 UOP262171:UOS262171 UYL262171:UYO262171 VIH262171:VIK262171 VSD262171:VSG262171 WBZ262171:WCC262171 WLV262171:WLY262171 WVR262171:WVU262171 JF327707:JI327707 TB327707:TE327707 ACX327707:ADA327707 AMT327707:AMW327707 AWP327707:AWS327707 BGL327707:BGO327707 BQH327707:BQK327707 CAD327707:CAG327707 CJZ327707:CKC327707 CTV327707:CTY327707 DDR327707:DDU327707 DNN327707:DNQ327707 DXJ327707:DXM327707 EHF327707:EHI327707 ERB327707:ERE327707 FAX327707:FBA327707 FKT327707:FKW327707 FUP327707:FUS327707 GEL327707:GEO327707 GOH327707:GOK327707 GYD327707:GYG327707 HHZ327707:HIC327707 HRV327707:HRY327707 IBR327707:IBU327707 ILN327707:ILQ327707 IVJ327707:IVM327707 JFF327707:JFI327707 JPB327707:JPE327707 JYX327707:JZA327707 KIT327707:KIW327707 KSP327707:KSS327707 LCL327707:LCO327707 LMH327707:LMK327707 LWD327707:LWG327707 MFZ327707:MGC327707 MPV327707:MPY327707 MZR327707:MZU327707 NJN327707:NJQ327707 NTJ327707:NTM327707 ODF327707:ODI327707 ONB327707:ONE327707 OWX327707:OXA327707 PGT327707:PGW327707 PQP327707:PQS327707 QAL327707:QAO327707 QKH327707:QKK327707 QUD327707:QUG327707 RDZ327707:REC327707 RNV327707:RNY327707 RXR327707:RXU327707 SHN327707:SHQ327707 SRJ327707:SRM327707 TBF327707:TBI327707 TLB327707:TLE327707 TUX327707:TVA327707 UET327707:UEW327707 UOP327707:UOS327707 UYL327707:UYO327707 VIH327707:VIK327707 VSD327707:VSG327707 WBZ327707:WCC327707 WLV327707:WLY327707 WVR327707:WVU327707 JF393243:JI393243 TB393243:TE393243 ACX393243:ADA393243 AMT393243:AMW393243 AWP393243:AWS393243 BGL393243:BGO393243 BQH393243:BQK393243 CAD393243:CAG393243 CJZ393243:CKC393243 CTV393243:CTY393243 DDR393243:DDU393243 DNN393243:DNQ393243 DXJ393243:DXM393243 EHF393243:EHI393243 ERB393243:ERE393243 FAX393243:FBA393243 FKT393243:FKW393243 FUP393243:FUS393243 GEL393243:GEO393243 GOH393243:GOK393243 GYD393243:GYG393243 HHZ393243:HIC393243 HRV393243:HRY393243 IBR393243:IBU393243 ILN393243:ILQ393243 IVJ393243:IVM393243 JFF393243:JFI393243 JPB393243:JPE393243 JYX393243:JZA393243 KIT393243:KIW393243 KSP393243:KSS393243 LCL393243:LCO393243 LMH393243:LMK393243 LWD393243:LWG393243 MFZ393243:MGC393243 MPV393243:MPY393243 MZR393243:MZU393243 NJN393243:NJQ393243 NTJ393243:NTM393243 ODF393243:ODI393243 ONB393243:ONE393243 OWX393243:OXA393243 PGT393243:PGW393243 PQP393243:PQS393243 QAL393243:QAO393243 QKH393243:QKK393243 QUD393243:QUG393243 RDZ393243:REC393243 RNV393243:RNY393243 RXR393243:RXU393243 SHN393243:SHQ393243 SRJ393243:SRM393243 TBF393243:TBI393243 TLB393243:TLE393243 TUX393243:TVA393243 UET393243:UEW393243 UOP393243:UOS393243 UYL393243:UYO393243 VIH393243:VIK393243 VSD393243:VSG393243 WBZ393243:WCC393243 WLV393243:WLY393243 WVR393243:WVU393243 JF458779:JI458779 TB458779:TE458779 ACX458779:ADA458779 AMT458779:AMW458779 AWP458779:AWS458779 BGL458779:BGO458779 BQH458779:BQK458779 CAD458779:CAG458779 CJZ458779:CKC458779 CTV458779:CTY458779 DDR458779:DDU458779 DNN458779:DNQ458779 DXJ458779:DXM458779 EHF458779:EHI458779 ERB458779:ERE458779 FAX458779:FBA458779 FKT458779:FKW458779 FUP458779:FUS458779 GEL458779:GEO458779 GOH458779:GOK458779 GYD458779:GYG458779 HHZ458779:HIC458779 HRV458779:HRY458779 IBR458779:IBU458779 ILN458779:ILQ458779 IVJ458779:IVM458779 JFF458779:JFI458779 JPB458779:JPE458779 JYX458779:JZA458779 KIT458779:KIW458779 KSP458779:KSS458779 LCL458779:LCO458779 LMH458779:LMK458779 LWD458779:LWG458779 MFZ458779:MGC458779 MPV458779:MPY458779 MZR458779:MZU458779 NJN458779:NJQ458779 NTJ458779:NTM458779 ODF458779:ODI458779 ONB458779:ONE458779 OWX458779:OXA458779 PGT458779:PGW458779 PQP458779:PQS458779 QAL458779:QAO458779 QKH458779:QKK458779 QUD458779:QUG458779 RDZ458779:REC458779 RNV458779:RNY458779 RXR458779:RXU458779 SHN458779:SHQ458779 SRJ458779:SRM458779 TBF458779:TBI458779 TLB458779:TLE458779 TUX458779:TVA458779 UET458779:UEW458779 UOP458779:UOS458779 UYL458779:UYO458779 VIH458779:VIK458779 VSD458779:VSG458779 WBZ458779:WCC458779 WLV458779:WLY458779 WVR458779:WVU458779 JF524315:JI524315 TB524315:TE524315 ACX524315:ADA524315 AMT524315:AMW524315 AWP524315:AWS524315 BGL524315:BGO524315 BQH524315:BQK524315 CAD524315:CAG524315 CJZ524315:CKC524315 CTV524315:CTY524315 DDR524315:DDU524315 DNN524315:DNQ524315 DXJ524315:DXM524315 EHF524315:EHI524315 ERB524315:ERE524315 FAX524315:FBA524315 FKT524315:FKW524315 FUP524315:FUS524315 GEL524315:GEO524315 GOH524315:GOK524315 GYD524315:GYG524315 HHZ524315:HIC524315 HRV524315:HRY524315 IBR524315:IBU524315 ILN524315:ILQ524315 IVJ524315:IVM524315 JFF524315:JFI524315 JPB524315:JPE524315 JYX524315:JZA524315 KIT524315:KIW524315 KSP524315:KSS524315 LCL524315:LCO524315 LMH524315:LMK524315 LWD524315:LWG524315 MFZ524315:MGC524315 MPV524315:MPY524315 MZR524315:MZU524315 NJN524315:NJQ524315 NTJ524315:NTM524315 ODF524315:ODI524315 ONB524315:ONE524315 OWX524315:OXA524315 PGT524315:PGW524315 PQP524315:PQS524315 QAL524315:QAO524315 QKH524315:QKK524315 QUD524315:QUG524315 RDZ524315:REC524315 RNV524315:RNY524315 RXR524315:RXU524315 SHN524315:SHQ524315 SRJ524315:SRM524315 TBF524315:TBI524315 TLB524315:TLE524315 TUX524315:TVA524315 UET524315:UEW524315 UOP524315:UOS524315 UYL524315:UYO524315 VIH524315:VIK524315 VSD524315:VSG524315 WBZ524315:WCC524315 WLV524315:WLY524315 WVR524315:WVU524315 JF589851:JI589851 TB589851:TE589851 ACX589851:ADA589851 AMT589851:AMW589851 AWP589851:AWS589851 BGL589851:BGO589851 BQH589851:BQK589851 CAD589851:CAG589851 CJZ589851:CKC589851 CTV589851:CTY589851 DDR589851:DDU589851 DNN589851:DNQ589851 DXJ589851:DXM589851 EHF589851:EHI589851 ERB589851:ERE589851 FAX589851:FBA589851 FKT589851:FKW589851 FUP589851:FUS589851 GEL589851:GEO589851 GOH589851:GOK589851 GYD589851:GYG589851 HHZ589851:HIC589851 HRV589851:HRY589851 IBR589851:IBU589851 ILN589851:ILQ589851 IVJ589851:IVM589851 JFF589851:JFI589851 JPB589851:JPE589851 JYX589851:JZA589851 KIT589851:KIW589851 KSP589851:KSS589851 LCL589851:LCO589851 LMH589851:LMK589851 LWD589851:LWG589851 MFZ589851:MGC589851 MPV589851:MPY589851 MZR589851:MZU589851 NJN589851:NJQ589851 NTJ589851:NTM589851 ODF589851:ODI589851 ONB589851:ONE589851 OWX589851:OXA589851 PGT589851:PGW589851 PQP589851:PQS589851 QAL589851:QAO589851 QKH589851:QKK589851 QUD589851:QUG589851 RDZ589851:REC589851 RNV589851:RNY589851 RXR589851:RXU589851 SHN589851:SHQ589851 SRJ589851:SRM589851 TBF589851:TBI589851 TLB589851:TLE589851 TUX589851:TVA589851 UET589851:UEW589851 UOP589851:UOS589851 UYL589851:UYO589851 VIH589851:VIK589851 VSD589851:VSG589851 WBZ589851:WCC589851 WLV589851:WLY589851 WVR589851:WVU589851 JF655387:JI655387 TB655387:TE655387 ACX655387:ADA655387 AMT655387:AMW655387 AWP655387:AWS655387 BGL655387:BGO655387 BQH655387:BQK655387 CAD655387:CAG655387 CJZ655387:CKC655387 CTV655387:CTY655387 DDR655387:DDU655387 DNN655387:DNQ655387 DXJ655387:DXM655387 EHF655387:EHI655387 ERB655387:ERE655387 FAX655387:FBA655387 FKT655387:FKW655387 FUP655387:FUS655387 GEL655387:GEO655387 GOH655387:GOK655387 GYD655387:GYG655387 HHZ655387:HIC655387 HRV655387:HRY655387 IBR655387:IBU655387 ILN655387:ILQ655387 IVJ655387:IVM655387 JFF655387:JFI655387 JPB655387:JPE655387 JYX655387:JZA655387 KIT655387:KIW655387 KSP655387:KSS655387 LCL655387:LCO655387 LMH655387:LMK655387 LWD655387:LWG655387 MFZ655387:MGC655387 MPV655387:MPY655387 MZR655387:MZU655387 NJN655387:NJQ655387 NTJ655387:NTM655387 ODF655387:ODI655387 ONB655387:ONE655387 OWX655387:OXA655387 PGT655387:PGW655387 PQP655387:PQS655387 QAL655387:QAO655387 QKH655387:QKK655387 QUD655387:QUG655387 RDZ655387:REC655387 RNV655387:RNY655387 RXR655387:RXU655387 SHN655387:SHQ655387 SRJ655387:SRM655387 TBF655387:TBI655387 TLB655387:TLE655387 TUX655387:TVA655387 UET655387:UEW655387 UOP655387:UOS655387 UYL655387:UYO655387 VIH655387:VIK655387 VSD655387:VSG655387 WBZ655387:WCC655387 WLV655387:WLY655387 WVR655387:WVU655387 JF720923:JI720923 TB720923:TE720923 ACX720923:ADA720923 AMT720923:AMW720923 AWP720923:AWS720923 BGL720923:BGO720923 BQH720923:BQK720923 CAD720923:CAG720923 CJZ720923:CKC720923 CTV720923:CTY720923 DDR720923:DDU720923 DNN720923:DNQ720923 DXJ720923:DXM720923 EHF720923:EHI720923 ERB720923:ERE720923 FAX720923:FBA720923 FKT720923:FKW720923 FUP720923:FUS720923 GEL720923:GEO720923 GOH720923:GOK720923 GYD720923:GYG720923 HHZ720923:HIC720923 HRV720923:HRY720923 IBR720923:IBU720923 ILN720923:ILQ720923 IVJ720923:IVM720923 JFF720923:JFI720923 JPB720923:JPE720923 JYX720923:JZA720923 KIT720923:KIW720923 KSP720923:KSS720923 LCL720923:LCO720923 LMH720923:LMK720923 LWD720923:LWG720923 MFZ720923:MGC720923 MPV720923:MPY720923 MZR720923:MZU720923 NJN720923:NJQ720923 NTJ720923:NTM720923 ODF720923:ODI720923 ONB720923:ONE720923 OWX720923:OXA720923 PGT720923:PGW720923 PQP720923:PQS720923 QAL720923:QAO720923 QKH720923:QKK720923 QUD720923:QUG720923 RDZ720923:REC720923 RNV720923:RNY720923 RXR720923:RXU720923 SHN720923:SHQ720923 SRJ720923:SRM720923 TBF720923:TBI720923 TLB720923:TLE720923 TUX720923:TVA720923 UET720923:UEW720923 UOP720923:UOS720923 UYL720923:UYO720923 VIH720923:VIK720923 VSD720923:VSG720923 WBZ720923:WCC720923 WLV720923:WLY720923 WVR720923:WVU720923 JF786459:JI786459 TB786459:TE786459 ACX786459:ADA786459 AMT786459:AMW786459 AWP786459:AWS786459 BGL786459:BGO786459 BQH786459:BQK786459 CAD786459:CAG786459 CJZ786459:CKC786459 CTV786459:CTY786459 DDR786459:DDU786459 DNN786459:DNQ786459 DXJ786459:DXM786459 EHF786459:EHI786459 ERB786459:ERE786459 FAX786459:FBA786459 FKT786459:FKW786459 FUP786459:FUS786459 GEL786459:GEO786459 GOH786459:GOK786459 GYD786459:GYG786459 HHZ786459:HIC786459 HRV786459:HRY786459 IBR786459:IBU786459 ILN786459:ILQ786459 IVJ786459:IVM786459 JFF786459:JFI786459 JPB786459:JPE786459 JYX786459:JZA786459 KIT786459:KIW786459 KSP786459:KSS786459 LCL786459:LCO786459 LMH786459:LMK786459 LWD786459:LWG786459 MFZ786459:MGC786459 MPV786459:MPY786459 MZR786459:MZU786459 NJN786459:NJQ786459 NTJ786459:NTM786459 ODF786459:ODI786459 ONB786459:ONE786459 OWX786459:OXA786459 PGT786459:PGW786459 PQP786459:PQS786459 QAL786459:QAO786459 QKH786459:QKK786459 QUD786459:QUG786459 RDZ786459:REC786459 RNV786459:RNY786459 RXR786459:RXU786459 SHN786459:SHQ786459 SRJ786459:SRM786459 TBF786459:TBI786459 TLB786459:TLE786459 TUX786459:TVA786459 UET786459:UEW786459 UOP786459:UOS786459 UYL786459:UYO786459 VIH786459:VIK786459 VSD786459:VSG786459 WBZ786459:WCC786459 WLV786459:WLY786459 WVR786459:WVU786459 JF851995:JI851995 TB851995:TE851995 ACX851995:ADA851995 AMT851995:AMW851995 AWP851995:AWS851995 BGL851995:BGO851995 BQH851995:BQK851995 CAD851995:CAG851995 CJZ851995:CKC851995 CTV851995:CTY851995 DDR851995:DDU851995 DNN851995:DNQ851995 DXJ851995:DXM851995 EHF851995:EHI851995 ERB851995:ERE851995 FAX851995:FBA851995 FKT851995:FKW851995 FUP851995:FUS851995 GEL851995:GEO851995 GOH851995:GOK851995 GYD851995:GYG851995 HHZ851995:HIC851995 HRV851995:HRY851995 IBR851995:IBU851995 ILN851995:ILQ851995 IVJ851995:IVM851995 JFF851995:JFI851995 JPB851995:JPE851995 JYX851995:JZA851995 KIT851995:KIW851995 KSP851995:KSS851995 LCL851995:LCO851995 LMH851995:LMK851995 LWD851995:LWG851995 MFZ851995:MGC851995 MPV851995:MPY851995 MZR851995:MZU851995 NJN851995:NJQ851995 NTJ851995:NTM851995 ODF851995:ODI851995 ONB851995:ONE851995 OWX851995:OXA851995 PGT851995:PGW851995 PQP851995:PQS851995 QAL851995:QAO851995 QKH851995:QKK851995 QUD851995:QUG851995 RDZ851995:REC851995 RNV851995:RNY851995 RXR851995:RXU851995 SHN851995:SHQ851995 SRJ851995:SRM851995 TBF851995:TBI851995 TLB851995:TLE851995 TUX851995:TVA851995 UET851995:UEW851995 UOP851995:UOS851995 UYL851995:UYO851995 VIH851995:VIK851995 VSD851995:VSG851995 WBZ851995:WCC851995 WLV851995:WLY851995 WVR851995:WVU851995 JF917531:JI917531 TB917531:TE917531 ACX917531:ADA917531 AMT917531:AMW917531 AWP917531:AWS917531 BGL917531:BGO917531 BQH917531:BQK917531 CAD917531:CAG917531 CJZ917531:CKC917531 CTV917531:CTY917531 DDR917531:DDU917531 DNN917531:DNQ917531 DXJ917531:DXM917531 EHF917531:EHI917531 ERB917531:ERE917531 FAX917531:FBA917531 FKT917531:FKW917531 FUP917531:FUS917531 GEL917531:GEO917531 GOH917531:GOK917531 GYD917531:GYG917531 HHZ917531:HIC917531 HRV917531:HRY917531 IBR917531:IBU917531 ILN917531:ILQ917531 IVJ917531:IVM917531 JFF917531:JFI917531 JPB917531:JPE917531 JYX917531:JZA917531 KIT917531:KIW917531 KSP917531:KSS917531 LCL917531:LCO917531 LMH917531:LMK917531 LWD917531:LWG917531 MFZ917531:MGC917531 MPV917531:MPY917531 MZR917531:MZU917531 NJN917531:NJQ917531 NTJ917531:NTM917531 ODF917531:ODI917531 ONB917531:ONE917531 OWX917531:OXA917531 PGT917531:PGW917531 PQP917531:PQS917531 QAL917531:QAO917531 QKH917531:QKK917531 QUD917531:QUG917531 RDZ917531:REC917531 RNV917531:RNY917531 RXR917531:RXU917531 SHN917531:SHQ917531 SRJ917531:SRM917531 TBF917531:TBI917531 TLB917531:TLE917531 TUX917531:TVA917531 UET917531:UEW917531 UOP917531:UOS917531 UYL917531:UYO917531 VIH917531:VIK917531 VSD917531:VSG917531 WBZ917531:WCC917531 WLV917531:WLY917531 WVR917531:WVU917531 JF983067:JI983067 TB983067:TE983067 ACX983067:ADA983067 AMT983067:AMW983067 AWP983067:AWS983067 BGL983067:BGO983067 BQH983067:BQK983067 CAD983067:CAG983067 CJZ983067:CKC983067 CTV983067:CTY983067 DDR983067:DDU983067 DNN983067:DNQ983067 DXJ983067:DXM983067 EHF983067:EHI983067 ERB983067:ERE983067 FAX983067:FBA983067 FKT983067:FKW983067 FUP983067:FUS983067 GEL983067:GEO983067 GOH983067:GOK983067 GYD983067:GYG983067 HHZ983067:HIC983067 HRV983067:HRY983067 IBR983067:IBU983067 ILN983067:ILQ983067 IVJ983067:IVM983067 JFF983067:JFI983067 JPB983067:JPE983067 JYX983067:JZA983067 KIT983067:KIW983067 KSP983067:KSS983067 LCL983067:LCO983067 LMH983067:LMK983067 LWD983067:LWG983067 MFZ983067:MGC983067 MPV983067:MPY983067 MZR983067:MZU983067 NJN983067:NJQ983067 NTJ983067:NTM983067 ODF983067:ODI983067 ONB983067:ONE983067 OWX983067:OXA983067 PGT983067:PGW983067 PQP983067:PQS983067 QAL983067:QAO983067 QKH983067:QKK983067 QUD983067:QUG983067 RDZ983067:REC983067 RNV983067:RNY983067 RXR983067:RXU983067 SHN983067:SHQ983067 SRJ983067:SRM983067 TBF983067:TBI983067 TLB983067:TLE983067 TUX983067:TVA983067 UET983067:UEW983067 UOP983067:UOS983067 UYL983067:UYO983067 VIH983067:VIK983067 VSD983067:VSG983067 WBZ983067:WCC983067 WLV983067:WLY983067 WVR983067:WVU983067 JF65565:JJ65567 TB65565:TF65567 ACX65565:ADB65567 AMT65565:AMX65567 AWP65565:AWT65567 BGL65565:BGP65567 BQH65565:BQL65567 CAD65565:CAH65567 CJZ65565:CKD65567 CTV65565:CTZ65567 DDR65565:DDV65567 DNN65565:DNR65567 DXJ65565:DXN65567 EHF65565:EHJ65567 ERB65565:ERF65567 FAX65565:FBB65567 FKT65565:FKX65567 FUP65565:FUT65567 GEL65565:GEP65567 GOH65565:GOL65567 GYD65565:GYH65567 HHZ65565:HID65567 HRV65565:HRZ65567 IBR65565:IBV65567 ILN65565:ILR65567 IVJ65565:IVN65567 JFF65565:JFJ65567 JPB65565:JPF65567 JYX65565:JZB65567 KIT65565:KIX65567 KSP65565:KST65567 LCL65565:LCP65567 LMH65565:LML65567 LWD65565:LWH65567 MFZ65565:MGD65567 MPV65565:MPZ65567 MZR65565:MZV65567 NJN65565:NJR65567 NTJ65565:NTN65567 ODF65565:ODJ65567 ONB65565:ONF65567 OWX65565:OXB65567 PGT65565:PGX65567 PQP65565:PQT65567 QAL65565:QAP65567 QKH65565:QKL65567 QUD65565:QUH65567 RDZ65565:RED65567 RNV65565:RNZ65567 RXR65565:RXV65567 SHN65565:SHR65567 SRJ65565:SRN65567 TBF65565:TBJ65567 TLB65565:TLF65567 TUX65565:TVB65567 UET65565:UEX65567 UOP65565:UOT65567 UYL65565:UYP65567 VIH65565:VIL65567 VSD65565:VSH65567 WBZ65565:WCD65567 WLV65565:WLZ65567 WVR65565:WVV65567 JF131101:JJ131103 TB131101:TF131103 ACX131101:ADB131103 AMT131101:AMX131103 AWP131101:AWT131103 BGL131101:BGP131103 BQH131101:BQL131103 CAD131101:CAH131103 CJZ131101:CKD131103 CTV131101:CTZ131103 DDR131101:DDV131103 DNN131101:DNR131103 DXJ131101:DXN131103 EHF131101:EHJ131103 ERB131101:ERF131103 FAX131101:FBB131103 FKT131101:FKX131103 FUP131101:FUT131103 GEL131101:GEP131103 GOH131101:GOL131103 GYD131101:GYH131103 HHZ131101:HID131103 HRV131101:HRZ131103 IBR131101:IBV131103 ILN131101:ILR131103 IVJ131101:IVN131103 JFF131101:JFJ131103 JPB131101:JPF131103 JYX131101:JZB131103 KIT131101:KIX131103 KSP131101:KST131103 LCL131101:LCP131103 LMH131101:LML131103 LWD131101:LWH131103 MFZ131101:MGD131103 MPV131101:MPZ131103 MZR131101:MZV131103 NJN131101:NJR131103 NTJ131101:NTN131103 ODF131101:ODJ131103 ONB131101:ONF131103 OWX131101:OXB131103 PGT131101:PGX131103 PQP131101:PQT131103 QAL131101:QAP131103 QKH131101:QKL131103 QUD131101:QUH131103 RDZ131101:RED131103 RNV131101:RNZ131103 RXR131101:RXV131103 SHN131101:SHR131103 SRJ131101:SRN131103 TBF131101:TBJ131103 TLB131101:TLF131103 TUX131101:TVB131103 UET131101:UEX131103 UOP131101:UOT131103 UYL131101:UYP131103 VIH131101:VIL131103 VSD131101:VSH131103 WBZ131101:WCD131103 WLV131101:WLZ131103 WVR131101:WVV131103 JF196637:JJ196639 TB196637:TF196639 ACX196637:ADB196639 AMT196637:AMX196639 AWP196637:AWT196639 BGL196637:BGP196639 BQH196637:BQL196639 CAD196637:CAH196639 CJZ196637:CKD196639 CTV196637:CTZ196639 DDR196637:DDV196639 DNN196637:DNR196639 DXJ196637:DXN196639 EHF196637:EHJ196639 ERB196637:ERF196639 FAX196637:FBB196639 FKT196637:FKX196639 FUP196637:FUT196639 GEL196637:GEP196639 GOH196637:GOL196639 GYD196637:GYH196639 HHZ196637:HID196639 HRV196637:HRZ196639 IBR196637:IBV196639 ILN196637:ILR196639 IVJ196637:IVN196639 JFF196637:JFJ196639 JPB196637:JPF196639 JYX196637:JZB196639 KIT196637:KIX196639 KSP196637:KST196639 LCL196637:LCP196639 LMH196637:LML196639 LWD196637:LWH196639 MFZ196637:MGD196639 MPV196637:MPZ196639 MZR196637:MZV196639 NJN196637:NJR196639 NTJ196637:NTN196639 ODF196637:ODJ196639 ONB196637:ONF196639 OWX196637:OXB196639 PGT196637:PGX196639 PQP196637:PQT196639 QAL196637:QAP196639 QKH196637:QKL196639 QUD196637:QUH196639 RDZ196637:RED196639 RNV196637:RNZ196639 RXR196637:RXV196639 SHN196637:SHR196639 SRJ196637:SRN196639 TBF196637:TBJ196639 TLB196637:TLF196639 TUX196637:TVB196639 UET196637:UEX196639 UOP196637:UOT196639 UYL196637:UYP196639 VIH196637:VIL196639 VSD196637:VSH196639 WBZ196637:WCD196639 WLV196637:WLZ196639 WVR196637:WVV196639 JF262173:JJ262175 TB262173:TF262175 ACX262173:ADB262175 AMT262173:AMX262175 AWP262173:AWT262175 BGL262173:BGP262175 BQH262173:BQL262175 CAD262173:CAH262175 CJZ262173:CKD262175 CTV262173:CTZ262175 DDR262173:DDV262175 DNN262173:DNR262175 DXJ262173:DXN262175 EHF262173:EHJ262175 ERB262173:ERF262175 FAX262173:FBB262175 FKT262173:FKX262175 FUP262173:FUT262175 GEL262173:GEP262175 GOH262173:GOL262175 GYD262173:GYH262175 HHZ262173:HID262175 HRV262173:HRZ262175 IBR262173:IBV262175 ILN262173:ILR262175 IVJ262173:IVN262175 JFF262173:JFJ262175 JPB262173:JPF262175 JYX262173:JZB262175 KIT262173:KIX262175 KSP262173:KST262175 LCL262173:LCP262175 LMH262173:LML262175 LWD262173:LWH262175 MFZ262173:MGD262175 MPV262173:MPZ262175 MZR262173:MZV262175 NJN262173:NJR262175 NTJ262173:NTN262175 ODF262173:ODJ262175 ONB262173:ONF262175 OWX262173:OXB262175 PGT262173:PGX262175 PQP262173:PQT262175 QAL262173:QAP262175 QKH262173:QKL262175 QUD262173:QUH262175 RDZ262173:RED262175 RNV262173:RNZ262175 RXR262173:RXV262175 SHN262173:SHR262175 SRJ262173:SRN262175 TBF262173:TBJ262175 TLB262173:TLF262175 TUX262173:TVB262175 UET262173:UEX262175 UOP262173:UOT262175 UYL262173:UYP262175 VIH262173:VIL262175 VSD262173:VSH262175 WBZ262173:WCD262175 WLV262173:WLZ262175 WVR262173:WVV262175 JF327709:JJ327711 TB327709:TF327711 ACX327709:ADB327711 AMT327709:AMX327711 AWP327709:AWT327711 BGL327709:BGP327711 BQH327709:BQL327711 CAD327709:CAH327711 CJZ327709:CKD327711 CTV327709:CTZ327711 DDR327709:DDV327711 DNN327709:DNR327711 DXJ327709:DXN327711 EHF327709:EHJ327711 ERB327709:ERF327711 FAX327709:FBB327711 FKT327709:FKX327711 FUP327709:FUT327711 GEL327709:GEP327711 GOH327709:GOL327711 GYD327709:GYH327711 HHZ327709:HID327711 HRV327709:HRZ327711 IBR327709:IBV327711 ILN327709:ILR327711 IVJ327709:IVN327711 JFF327709:JFJ327711 JPB327709:JPF327711 JYX327709:JZB327711 KIT327709:KIX327711 KSP327709:KST327711 LCL327709:LCP327711 LMH327709:LML327711 LWD327709:LWH327711 MFZ327709:MGD327711 MPV327709:MPZ327711 MZR327709:MZV327711 NJN327709:NJR327711 NTJ327709:NTN327711 ODF327709:ODJ327711 ONB327709:ONF327711 OWX327709:OXB327711 PGT327709:PGX327711 PQP327709:PQT327711 QAL327709:QAP327711 QKH327709:QKL327711 QUD327709:QUH327711 RDZ327709:RED327711 RNV327709:RNZ327711 RXR327709:RXV327711 SHN327709:SHR327711 SRJ327709:SRN327711 TBF327709:TBJ327711 TLB327709:TLF327711 TUX327709:TVB327711 UET327709:UEX327711 UOP327709:UOT327711 UYL327709:UYP327711 VIH327709:VIL327711 VSD327709:VSH327711 WBZ327709:WCD327711 WLV327709:WLZ327711 WVR327709:WVV327711 JF393245:JJ393247 TB393245:TF393247 ACX393245:ADB393247 AMT393245:AMX393247 AWP393245:AWT393247 BGL393245:BGP393247 BQH393245:BQL393247 CAD393245:CAH393247 CJZ393245:CKD393247 CTV393245:CTZ393247 DDR393245:DDV393247 DNN393245:DNR393247 DXJ393245:DXN393247 EHF393245:EHJ393247 ERB393245:ERF393247 FAX393245:FBB393247 FKT393245:FKX393247 FUP393245:FUT393247 GEL393245:GEP393247 GOH393245:GOL393247 GYD393245:GYH393247 HHZ393245:HID393247 HRV393245:HRZ393247 IBR393245:IBV393247 ILN393245:ILR393247 IVJ393245:IVN393247 JFF393245:JFJ393247 JPB393245:JPF393247 JYX393245:JZB393247 KIT393245:KIX393247 KSP393245:KST393247 LCL393245:LCP393247 LMH393245:LML393247 LWD393245:LWH393247 MFZ393245:MGD393247 MPV393245:MPZ393247 MZR393245:MZV393247 NJN393245:NJR393247 NTJ393245:NTN393247 ODF393245:ODJ393247 ONB393245:ONF393247 OWX393245:OXB393247 PGT393245:PGX393247 PQP393245:PQT393247 QAL393245:QAP393247 QKH393245:QKL393247 QUD393245:QUH393247 RDZ393245:RED393247 RNV393245:RNZ393247 RXR393245:RXV393247 SHN393245:SHR393247 SRJ393245:SRN393247 TBF393245:TBJ393247 TLB393245:TLF393247 TUX393245:TVB393247 UET393245:UEX393247 UOP393245:UOT393247 UYL393245:UYP393247 VIH393245:VIL393247 VSD393245:VSH393247 WBZ393245:WCD393247 WLV393245:WLZ393247 WVR393245:WVV393247 JF458781:JJ458783 TB458781:TF458783 ACX458781:ADB458783 AMT458781:AMX458783 AWP458781:AWT458783 BGL458781:BGP458783 BQH458781:BQL458783 CAD458781:CAH458783 CJZ458781:CKD458783 CTV458781:CTZ458783 DDR458781:DDV458783 DNN458781:DNR458783 DXJ458781:DXN458783 EHF458781:EHJ458783 ERB458781:ERF458783 FAX458781:FBB458783 FKT458781:FKX458783 FUP458781:FUT458783 GEL458781:GEP458783 GOH458781:GOL458783 GYD458781:GYH458783 HHZ458781:HID458783 HRV458781:HRZ458783 IBR458781:IBV458783 ILN458781:ILR458783 IVJ458781:IVN458783 JFF458781:JFJ458783 JPB458781:JPF458783 JYX458781:JZB458783 KIT458781:KIX458783 KSP458781:KST458783 LCL458781:LCP458783 LMH458781:LML458783 LWD458781:LWH458783 MFZ458781:MGD458783 MPV458781:MPZ458783 MZR458781:MZV458783 NJN458781:NJR458783 NTJ458781:NTN458783 ODF458781:ODJ458783 ONB458781:ONF458783 OWX458781:OXB458783 PGT458781:PGX458783 PQP458781:PQT458783 QAL458781:QAP458783 QKH458781:QKL458783 QUD458781:QUH458783 RDZ458781:RED458783 RNV458781:RNZ458783 RXR458781:RXV458783 SHN458781:SHR458783 SRJ458781:SRN458783 TBF458781:TBJ458783 TLB458781:TLF458783 TUX458781:TVB458783 UET458781:UEX458783 UOP458781:UOT458783 UYL458781:UYP458783 VIH458781:VIL458783 VSD458781:VSH458783 WBZ458781:WCD458783 WLV458781:WLZ458783 WVR458781:WVV458783 JF524317:JJ524319 TB524317:TF524319 ACX524317:ADB524319 AMT524317:AMX524319 AWP524317:AWT524319 BGL524317:BGP524319 BQH524317:BQL524319 CAD524317:CAH524319 CJZ524317:CKD524319 CTV524317:CTZ524319 DDR524317:DDV524319 DNN524317:DNR524319 DXJ524317:DXN524319 EHF524317:EHJ524319 ERB524317:ERF524319 FAX524317:FBB524319 FKT524317:FKX524319 FUP524317:FUT524319 GEL524317:GEP524319 GOH524317:GOL524319 GYD524317:GYH524319 HHZ524317:HID524319 HRV524317:HRZ524319 IBR524317:IBV524319 ILN524317:ILR524319 IVJ524317:IVN524319 JFF524317:JFJ524319 JPB524317:JPF524319 JYX524317:JZB524319 KIT524317:KIX524319 KSP524317:KST524319 LCL524317:LCP524319 LMH524317:LML524319 LWD524317:LWH524319 MFZ524317:MGD524319 MPV524317:MPZ524319 MZR524317:MZV524319 NJN524317:NJR524319 NTJ524317:NTN524319 ODF524317:ODJ524319 ONB524317:ONF524319 OWX524317:OXB524319 PGT524317:PGX524319 PQP524317:PQT524319 QAL524317:QAP524319 QKH524317:QKL524319 QUD524317:QUH524319 RDZ524317:RED524319 RNV524317:RNZ524319 RXR524317:RXV524319 SHN524317:SHR524319 SRJ524317:SRN524319 TBF524317:TBJ524319 TLB524317:TLF524319 TUX524317:TVB524319 UET524317:UEX524319 UOP524317:UOT524319 UYL524317:UYP524319 VIH524317:VIL524319 VSD524317:VSH524319 WBZ524317:WCD524319 WLV524317:WLZ524319 WVR524317:WVV524319 JF589853:JJ589855 TB589853:TF589855 ACX589853:ADB589855 AMT589853:AMX589855 AWP589853:AWT589855 BGL589853:BGP589855 BQH589853:BQL589855 CAD589853:CAH589855 CJZ589853:CKD589855 CTV589853:CTZ589855 DDR589853:DDV589855 DNN589853:DNR589855 DXJ589853:DXN589855 EHF589853:EHJ589855 ERB589853:ERF589855 FAX589853:FBB589855 FKT589853:FKX589855 FUP589853:FUT589855 GEL589853:GEP589855 GOH589853:GOL589855 GYD589853:GYH589855 HHZ589853:HID589855 HRV589853:HRZ589855 IBR589853:IBV589855 ILN589853:ILR589855 IVJ589853:IVN589855 JFF589853:JFJ589855 JPB589853:JPF589855 JYX589853:JZB589855 KIT589853:KIX589855 KSP589853:KST589855 LCL589853:LCP589855 LMH589853:LML589855 LWD589853:LWH589855 MFZ589853:MGD589855 MPV589853:MPZ589855 MZR589853:MZV589855 NJN589853:NJR589855 NTJ589853:NTN589855 ODF589853:ODJ589855 ONB589853:ONF589855 OWX589853:OXB589855 PGT589853:PGX589855 PQP589853:PQT589855 QAL589853:QAP589855 QKH589853:QKL589855 QUD589853:QUH589855 RDZ589853:RED589855 RNV589853:RNZ589855 RXR589853:RXV589855 SHN589853:SHR589855 SRJ589853:SRN589855 TBF589853:TBJ589855 TLB589853:TLF589855 TUX589853:TVB589855 UET589853:UEX589855 UOP589853:UOT589855 UYL589853:UYP589855 VIH589853:VIL589855 VSD589853:VSH589855 WBZ589853:WCD589855 WLV589853:WLZ589855 WVR589853:WVV589855 JF655389:JJ655391 TB655389:TF655391 ACX655389:ADB655391 AMT655389:AMX655391 AWP655389:AWT655391 BGL655389:BGP655391 BQH655389:BQL655391 CAD655389:CAH655391 CJZ655389:CKD655391 CTV655389:CTZ655391 DDR655389:DDV655391 DNN655389:DNR655391 DXJ655389:DXN655391 EHF655389:EHJ655391 ERB655389:ERF655391 FAX655389:FBB655391 FKT655389:FKX655391 FUP655389:FUT655391 GEL655389:GEP655391 GOH655389:GOL655391 GYD655389:GYH655391 HHZ655389:HID655391 HRV655389:HRZ655391 IBR655389:IBV655391 ILN655389:ILR655391 IVJ655389:IVN655391 JFF655389:JFJ655391 JPB655389:JPF655391 JYX655389:JZB655391 KIT655389:KIX655391 KSP655389:KST655391 LCL655389:LCP655391 LMH655389:LML655391 LWD655389:LWH655391 MFZ655389:MGD655391 MPV655389:MPZ655391 MZR655389:MZV655391 NJN655389:NJR655391 NTJ655389:NTN655391 ODF655389:ODJ655391 ONB655389:ONF655391 OWX655389:OXB655391 PGT655389:PGX655391 PQP655389:PQT655391 QAL655389:QAP655391 QKH655389:QKL655391 QUD655389:QUH655391 RDZ655389:RED655391 RNV655389:RNZ655391 RXR655389:RXV655391 SHN655389:SHR655391 SRJ655389:SRN655391 TBF655389:TBJ655391 TLB655389:TLF655391 TUX655389:TVB655391 UET655389:UEX655391 UOP655389:UOT655391 UYL655389:UYP655391 VIH655389:VIL655391 VSD655389:VSH655391 WBZ655389:WCD655391 WLV655389:WLZ655391 WVR655389:WVV655391 JF720925:JJ720927 TB720925:TF720927 ACX720925:ADB720927 AMT720925:AMX720927 AWP720925:AWT720927 BGL720925:BGP720927 BQH720925:BQL720927 CAD720925:CAH720927 CJZ720925:CKD720927 CTV720925:CTZ720927 DDR720925:DDV720927 DNN720925:DNR720927 DXJ720925:DXN720927 EHF720925:EHJ720927 ERB720925:ERF720927 FAX720925:FBB720927 FKT720925:FKX720927 FUP720925:FUT720927 GEL720925:GEP720927 GOH720925:GOL720927 GYD720925:GYH720927 HHZ720925:HID720927 HRV720925:HRZ720927 IBR720925:IBV720927 ILN720925:ILR720927 IVJ720925:IVN720927 JFF720925:JFJ720927 JPB720925:JPF720927 JYX720925:JZB720927 KIT720925:KIX720927 KSP720925:KST720927 LCL720925:LCP720927 LMH720925:LML720927 LWD720925:LWH720927 MFZ720925:MGD720927 MPV720925:MPZ720927 MZR720925:MZV720927 NJN720925:NJR720927 NTJ720925:NTN720927 ODF720925:ODJ720927 ONB720925:ONF720927 OWX720925:OXB720927 PGT720925:PGX720927 PQP720925:PQT720927 QAL720925:QAP720927 QKH720925:QKL720927 QUD720925:QUH720927 RDZ720925:RED720927 RNV720925:RNZ720927 RXR720925:RXV720927 SHN720925:SHR720927 SRJ720925:SRN720927 TBF720925:TBJ720927 TLB720925:TLF720927 TUX720925:TVB720927 UET720925:UEX720927 UOP720925:UOT720927 UYL720925:UYP720927 VIH720925:VIL720927 VSD720925:VSH720927 WBZ720925:WCD720927 WLV720925:WLZ720927 WVR720925:WVV720927 JF786461:JJ786463 TB786461:TF786463 ACX786461:ADB786463 AMT786461:AMX786463 AWP786461:AWT786463 BGL786461:BGP786463 BQH786461:BQL786463 CAD786461:CAH786463 CJZ786461:CKD786463 CTV786461:CTZ786463 DDR786461:DDV786463 DNN786461:DNR786463 DXJ786461:DXN786463 EHF786461:EHJ786463 ERB786461:ERF786463 FAX786461:FBB786463 FKT786461:FKX786463 FUP786461:FUT786463 GEL786461:GEP786463 GOH786461:GOL786463 GYD786461:GYH786463 HHZ786461:HID786463 HRV786461:HRZ786463 IBR786461:IBV786463 ILN786461:ILR786463 IVJ786461:IVN786463 JFF786461:JFJ786463 JPB786461:JPF786463 JYX786461:JZB786463 KIT786461:KIX786463 KSP786461:KST786463 LCL786461:LCP786463 LMH786461:LML786463 LWD786461:LWH786463 MFZ786461:MGD786463 MPV786461:MPZ786463 MZR786461:MZV786463 NJN786461:NJR786463 NTJ786461:NTN786463 ODF786461:ODJ786463 ONB786461:ONF786463 OWX786461:OXB786463 PGT786461:PGX786463 PQP786461:PQT786463 QAL786461:QAP786463 QKH786461:QKL786463 QUD786461:QUH786463 RDZ786461:RED786463 RNV786461:RNZ786463 RXR786461:RXV786463 SHN786461:SHR786463 SRJ786461:SRN786463 TBF786461:TBJ786463 TLB786461:TLF786463 TUX786461:TVB786463 UET786461:UEX786463 UOP786461:UOT786463 UYL786461:UYP786463 VIH786461:VIL786463 VSD786461:VSH786463 WBZ786461:WCD786463 WLV786461:WLZ786463 WVR786461:WVV786463 JF851997:JJ851999 TB851997:TF851999 ACX851997:ADB851999 AMT851997:AMX851999 AWP851997:AWT851999 BGL851997:BGP851999 BQH851997:BQL851999 CAD851997:CAH851999 CJZ851997:CKD851999 CTV851997:CTZ851999 DDR851997:DDV851999 DNN851997:DNR851999 DXJ851997:DXN851999 EHF851997:EHJ851999 ERB851997:ERF851999 FAX851997:FBB851999 FKT851997:FKX851999 FUP851997:FUT851999 GEL851997:GEP851999 GOH851997:GOL851999 GYD851997:GYH851999 HHZ851997:HID851999 HRV851997:HRZ851999 IBR851997:IBV851999 ILN851997:ILR851999 IVJ851997:IVN851999 JFF851997:JFJ851999 JPB851997:JPF851999 JYX851997:JZB851999 KIT851997:KIX851999 KSP851997:KST851999 LCL851997:LCP851999 LMH851997:LML851999 LWD851997:LWH851999 MFZ851997:MGD851999 MPV851997:MPZ851999 MZR851997:MZV851999 NJN851997:NJR851999 NTJ851997:NTN851999 ODF851997:ODJ851999 ONB851997:ONF851999 OWX851997:OXB851999 PGT851997:PGX851999 PQP851997:PQT851999 QAL851997:QAP851999 QKH851997:QKL851999 QUD851997:QUH851999 RDZ851997:RED851999 RNV851997:RNZ851999 RXR851997:RXV851999 SHN851997:SHR851999 SRJ851997:SRN851999 TBF851997:TBJ851999 TLB851997:TLF851999 TUX851997:TVB851999 UET851997:UEX851999 UOP851997:UOT851999 UYL851997:UYP851999 VIH851997:VIL851999 VSD851997:VSH851999 WBZ851997:WCD851999 WLV851997:WLZ851999 WVR851997:WVV851999 JF917533:JJ917535 TB917533:TF917535 ACX917533:ADB917535 AMT917533:AMX917535 AWP917533:AWT917535 BGL917533:BGP917535 BQH917533:BQL917535 CAD917533:CAH917535 CJZ917533:CKD917535 CTV917533:CTZ917535 DDR917533:DDV917535 DNN917533:DNR917535 DXJ917533:DXN917535 EHF917533:EHJ917535 ERB917533:ERF917535 FAX917533:FBB917535 FKT917533:FKX917535 FUP917533:FUT917535 GEL917533:GEP917535 GOH917533:GOL917535 GYD917533:GYH917535 HHZ917533:HID917535 HRV917533:HRZ917535 IBR917533:IBV917535 ILN917533:ILR917535 IVJ917533:IVN917535 JFF917533:JFJ917535 JPB917533:JPF917535 JYX917533:JZB917535 KIT917533:KIX917535 KSP917533:KST917535 LCL917533:LCP917535 LMH917533:LML917535 LWD917533:LWH917535 MFZ917533:MGD917535 MPV917533:MPZ917535 MZR917533:MZV917535 NJN917533:NJR917535 NTJ917533:NTN917535 ODF917533:ODJ917535 ONB917533:ONF917535 OWX917533:OXB917535 PGT917533:PGX917535 PQP917533:PQT917535 QAL917533:QAP917535 QKH917533:QKL917535 QUD917533:QUH917535 RDZ917533:RED917535 RNV917533:RNZ917535 RXR917533:RXV917535 SHN917533:SHR917535 SRJ917533:SRN917535 TBF917533:TBJ917535 TLB917533:TLF917535 TUX917533:TVB917535 UET917533:UEX917535 UOP917533:UOT917535 UYL917533:UYP917535 VIH917533:VIL917535 VSD917533:VSH917535 WBZ917533:WCD917535 WLV917533:WLZ917535 WVR917533:WVV917535 JF983069:JJ983071 TB983069:TF983071 ACX983069:ADB983071 AMT983069:AMX983071 AWP983069:AWT983071 BGL983069:BGP983071 BQH983069:BQL983071 CAD983069:CAH983071 CJZ983069:CKD983071 CTV983069:CTZ983071 DDR983069:DDV983071 DNN983069:DNR983071 DXJ983069:DXN983071 EHF983069:EHJ983071 ERB983069:ERF983071 FAX983069:FBB983071 FKT983069:FKX983071 FUP983069:FUT983071 GEL983069:GEP983071 GOH983069:GOL983071 GYD983069:GYH983071 HHZ983069:HID983071 HRV983069:HRZ983071 IBR983069:IBV983071 ILN983069:ILR983071 IVJ983069:IVN983071 JFF983069:JFJ983071 JPB983069:JPF983071 JYX983069:JZB983071 KIT983069:KIX983071 KSP983069:KST983071 LCL983069:LCP983071 LMH983069:LML983071 LWD983069:LWH983071 MFZ983069:MGD983071 MPV983069:MPZ983071 MZR983069:MZV983071 NJN983069:NJR983071 NTJ983069:NTN983071 ODF983069:ODJ983071 ONB983069:ONF983071 OWX983069:OXB983071 PGT983069:PGX983071 PQP983069:PQT983071 QAL983069:QAP983071 QKH983069:QKL983071 QUD983069:QUH983071 RDZ983069:RED983071 RNV983069:RNZ983071 RXR983069:RXV983071 SHN983069:SHR983071 SRJ983069:SRN983071 TBF983069:TBJ983071 TLB983069:TLF983071 TUX983069:TVB983071 UET983069:UEX983071 UOP983069:UOT983071 UYL983069:UYP983071 VIH983069:VIL983071 VSD983069:VSH983071 WBZ983069:WCD983071 WLV983069:WLZ983071 D983067:M983067 D917531:M917531 D851995:M851995 D786459:M786459 D720923:M720923 D655387:M655387 D589851:M589851 D524315:M524315 D458779:M458779 D393243:M393243 D327707:M327707 D262171:M262171 D196635:M196635 D131099:M131099 D65563:M65563 D983069:N983071 D65565:N65567 D131101:N131103 D196637:N196639 D262173:N262175 D327709:N327711 D393245:N393247 D458781:N458783 D524317:N524319 D589853:N589855 D655389:N655391 D720925:N720927 D786461:N786463 D851997:N851999 D917533:N917535 D65:L65 TB23:TE23 ACX23:ADA23 AMT23:AMW23 AWP23:AWS23 BGL23:BGO23 BQH23:BQK23 CAD23:CAG23 CJZ23:CKC23 CTV23:CTY23 DDR23:DDU23 DNN23:DNQ23 DXJ23:DXM23 EHF23:EHI23 ERB23:ERE23 FAX23:FBA23 FKT23:FKW23 FUP23:FUS23 GEL23:GEO23 GOH23:GOK23 GYD23:GYG23 HHZ23:HIC23 HRV23:HRY23 IBR23:IBU23 ILN23:ILQ23 IVJ23:IVM23 JFF23:JFI23 JPB23:JPE23 JYX23:JZA23 KIT23:KIW23 KSP23:KSS23 LCL23:LCO23 LMH23:LMK23 LWD23:LWG23 MFZ23:MGC23 MPV23:MPY23 MZR23:MZU23 NJN23:NJQ23 NTJ23:NTM23 ODF23:ODI23 ONB23:ONE23 OWX23:OXA23 PGT23:PGW23 PQP23:PQS23 QAL23:QAO23 QKH23:QKK23 QUD23:QUG23 RDZ23:REC23 RNV23:RNY23 RXR23:RXU23 SHN23:SHQ23 SRJ23:SRM23 TBF23:TBI23 TLB23:TLE23 TUX23:TVA23 UET23:UEW23 UOP23:UOS23 UYL23:UYO23 VIH23:VIK23 VSD23:VSG23 WBZ23:WCC23 WLV23:WLY23 WVR23:WVU23 JF23:JI23">
      <formula1>0</formula1>
      <formula2>10000</formula2>
    </dataValidation>
    <dataValidation type="textLength" errorStyle="information" allowBlank="1" showInputMessage="1" error="XLBVal:5=41.3712169680111_x000d_&#10;" sqref="WVR983073:WVU983075 JF65569:JI65571 TB65569:TE65571 ACX65569:ADA65571 AMT65569:AMW65571 AWP65569:AWS65571 BGL65569:BGO65571 BQH65569:BQK65571 CAD65569:CAG65571 CJZ65569:CKC65571 CTV65569:CTY65571 DDR65569:DDU65571 DNN65569:DNQ65571 DXJ65569:DXM65571 EHF65569:EHI65571 ERB65569:ERE65571 FAX65569:FBA65571 FKT65569:FKW65571 FUP65569:FUS65571 GEL65569:GEO65571 GOH65569:GOK65571 GYD65569:GYG65571 HHZ65569:HIC65571 HRV65569:HRY65571 IBR65569:IBU65571 ILN65569:ILQ65571 IVJ65569:IVM65571 JFF65569:JFI65571 JPB65569:JPE65571 JYX65569:JZA65571 KIT65569:KIW65571 KSP65569:KSS65571 LCL65569:LCO65571 LMH65569:LMK65571 LWD65569:LWG65571 MFZ65569:MGC65571 MPV65569:MPY65571 MZR65569:MZU65571 NJN65569:NJQ65571 NTJ65569:NTM65571 ODF65569:ODI65571 ONB65569:ONE65571 OWX65569:OXA65571 PGT65569:PGW65571 PQP65569:PQS65571 QAL65569:QAO65571 QKH65569:QKK65571 QUD65569:QUG65571 RDZ65569:REC65571 RNV65569:RNY65571 RXR65569:RXU65571 SHN65569:SHQ65571 SRJ65569:SRM65571 TBF65569:TBI65571 TLB65569:TLE65571 TUX65569:TVA65571 UET65569:UEW65571 UOP65569:UOS65571 UYL65569:UYO65571 VIH65569:VIK65571 VSD65569:VSG65571 WBZ65569:WCC65571 WLV65569:WLY65571 WVR65569:WVU65571 JF131105:JI131107 TB131105:TE131107 ACX131105:ADA131107 AMT131105:AMW131107 AWP131105:AWS131107 BGL131105:BGO131107 BQH131105:BQK131107 CAD131105:CAG131107 CJZ131105:CKC131107 CTV131105:CTY131107 DDR131105:DDU131107 DNN131105:DNQ131107 DXJ131105:DXM131107 EHF131105:EHI131107 ERB131105:ERE131107 FAX131105:FBA131107 FKT131105:FKW131107 FUP131105:FUS131107 GEL131105:GEO131107 GOH131105:GOK131107 GYD131105:GYG131107 HHZ131105:HIC131107 HRV131105:HRY131107 IBR131105:IBU131107 ILN131105:ILQ131107 IVJ131105:IVM131107 JFF131105:JFI131107 JPB131105:JPE131107 JYX131105:JZA131107 KIT131105:KIW131107 KSP131105:KSS131107 LCL131105:LCO131107 LMH131105:LMK131107 LWD131105:LWG131107 MFZ131105:MGC131107 MPV131105:MPY131107 MZR131105:MZU131107 NJN131105:NJQ131107 NTJ131105:NTM131107 ODF131105:ODI131107 ONB131105:ONE131107 OWX131105:OXA131107 PGT131105:PGW131107 PQP131105:PQS131107 QAL131105:QAO131107 QKH131105:QKK131107 QUD131105:QUG131107 RDZ131105:REC131107 RNV131105:RNY131107 RXR131105:RXU131107 SHN131105:SHQ131107 SRJ131105:SRM131107 TBF131105:TBI131107 TLB131105:TLE131107 TUX131105:TVA131107 UET131105:UEW131107 UOP131105:UOS131107 UYL131105:UYO131107 VIH131105:VIK131107 VSD131105:VSG131107 WBZ131105:WCC131107 WLV131105:WLY131107 WVR131105:WVU131107 JF196641:JI196643 TB196641:TE196643 ACX196641:ADA196643 AMT196641:AMW196643 AWP196641:AWS196643 BGL196641:BGO196643 BQH196641:BQK196643 CAD196641:CAG196643 CJZ196641:CKC196643 CTV196641:CTY196643 DDR196641:DDU196643 DNN196641:DNQ196643 DXJ196641:DXM196643 EHF196641:EHI196643 ERB196641:ERE196643 FAX196641:FBA196643 FKT196641:FKW196643 FUP196641:FUS196643 GEL196641:GEO196643 GOH196641:GOK196643 GYD196641:GYG196643 HHZ196641:HIC196643 HRV196641:HRY196643 IBR196641:IBU196643 ILN196641:ILQ196643 IVJ196641:IVM196643 JFF196641:JFI196643 JPB196641:JPE196643 JYX196641:JZA196643 KIT196641:KIW196643 KSP196641:KSS196643 LCL196641:LCO196643 LMH196641:LMK196643 LWD196641:LWG196643 MFZ196641:MGC196643 MPV196641:MPY196643 MZR196641:MZU196643 NJN196641:NJQ196643 NTJ196641:NTM196643 ODF196641:ODI196643 ONB196641:ONE196643 OWX196641:OXA196643 PGT196641:PGW196643 PQP196641:PQS196643 QAL196641:QAO196643 QKH196641:QKK196643 QUD196641:QUG196643 RDZ196641:REC196643 RNV196641:RNY196643 RXR196641:RXU196643 SHN196641:SHQ196643 SRJ196641:SRM196643 TBF196641:TBI196643 TLB196641:TLE196643 TUX196641:TVA196643 UET196641:UEW196643 UOP196641:UOS196643 UYL196641:UYO196643 VIH196641:VIK196643 VSD196641:VSG196643 WBZ196641:WCC196643 WLV196641:WLY196643 WVR196641:WVU196643 JF262177:JI262179 TB262177:TE262179 ACX262177:ADA262179 AMT262177:AMW262179 AWP262177:AWS262179 BGL262177:BGO262179 BQH262177:BQK262179 CAD262177:CAG262179 CJZ262177:CKC262179 CTV262177:CTY262179 DDR262177:DDU262179 DNN262177:DNQ262179 DXJ262177:DXM262179 EHF262177:EHI262179 ERB262177:ERE262179 FAX262177:FBA262179 FKT262177:FKW262179 FUP262177:FUS262179 GEL262177:GEO262179 GOH262177:GOK262179 GYD262177:GYG262179 HHZ262177:HIC262179 HRV262177:HRY262179 IBR262177:IBU262179 ILN262177:ILQ262179 IVJ262177:IVM262179 JFF262177:JFI262179 JPB262177:JPE262179 JYX262177:JZA262179 KIT262177:KIW262179 KSP262177:KSS262179 LCL262177:LCO262179 LMH262177:LMK262179 LWD262177:LWG262179 MFZ262177:MGC262179 MPV262177:MPY262179 MZR262177:MZU262179 NJN262177:NJQ262179 NTJ262177:NTM262179 ODF262177:ODI262179 ONB262177:ONE262179 OWX262177:OXA262179 PGT262177:PGW262179 PQP262177:PQS262179 QAL262177:QAO262179 QKH262177:QKK262179 QUD262177:QUG262179 RDZ262177:REC262179 RNV262177:RNY262179 RXR262177:RXU262179 SHN262177:SHQ262179 SRJ262177:SRM262179 TBF262177:TBI262179 TLB262177:TLE262179 TUX262177:TVA262179 UET262177:UEW262179 UOP262177:UOS262179 UYL262177:UYO262179 VIH262177:VIK262179 VSD262177:VSG262179 WBZ262177:WCC262179 WLV262177:WLY262179 WVR262177:WVU262179 JF327713:JI327715 TB327713:TE327715 ACX327713:ADA327715 AMT327713:AMW327715 AWP327713:AWS327715 BGL327713:BGO327715 BQH327713:BQK327715 CAD327713:CAG327715 CJZ327713:CKC327715 CTV327713:CTY327715 DDR327713:DDU327715 DNN327713:DNQ327715 DXJ327713:DXM327715 EHF327713:EHI327715 ERB327713:ERE327715 FAX327713:FBA327715 FKT327713:FKW327715 FUP327713:FUS327715 GEL327713:GEO327715 GOH327713:GOK327715 GYD327713:GYG327715 HHZ327713:HIC327715 HRV327713:HRY327715 IBR327713:IBU327715 ILN327713:ILQ327715 IVJ327713:IVM327715 JFF327713:JFI327715 JPB327713:JPE327715 JYX327713:JZA327715 KIT327713:KIW327715 KSP327713:KSS327715 LCL327713:LCO327715 LMH327713:LMK327715 LWD327713:LWG327715 MFZ327713:MGC327715 MPV327713:MPY327715 MZR327713:MZU327715 NJN327713:NJQ327715 NTJ327713:NTM327715 ODF327713:ODI327715 ONB327713:ONE327715 OWX327713:OXA327715 PGT327713:PGW327715 PQP327713:PQS327715 QAL327713:QAO327715 QKH327713:QKK327715 QUD327713:QUG327715 RDZ327713:REC327715 RNV327713:RNY327715 RXR327713:RXU327715 SHN327713:SHQ327715 SRJ327713:SRM327715 TBF327713:TBI327715 TLB327713:TLE327715 TUX327713:TVA327715 UET327713:UEW327715 UOP327713:UOS327715 UYL327713:UYO327715 VIH327713:VIK327715 VSD327713:VSG327715 WBZ327713:WCC327715 WLV327713:WLY327715 WVR327713:WVU327715 JF393249:JI393251 TB393249:TE393251 ACX393249:ADA393251 AMT393249:AMW393251 AWP393249:AWS393251 BGL393249:BGO393251 BQH393249:BQK393251 CAD393249:CAG393251 CJZ393249:CKC393251 CTV393249:CTY393251 DDR393249:DDU393251 DNN393249:DNQ393251 DXJ393249:DXM393251 EHF393249:EHI393251 ERB393249:ERE393251 FAX393249:FBA393251 FKT393249:FKW393251 FUP393249:FUS393251 GEL393249:GEO393251 GOH393249:GOK393251 GYD393249:GYG393251 HHZ393249:HIC393251 HRV393249:HRY393251 IBR393249:IBU393251 ILN393249:ILQ393251 IVJ393249:IVM393251 JFF393249:JFI393251 JPB393249:JPE393251 JYX393249:JZA393251 KIT393249:KIW393251 KSP393249:KSS393251 LCL393249:LCO393251 LMH393249:LMK393251 LWD393249:LWG393251 MFZ393249:MGC393251 MPV393249:MPY393251 MZR393249:MZU393251 NJN393249:NJQ393251 NTJ393249:NTM393251 ODF393249:ODI393251 ONB393249:ONE393251 OWX393249:OXA393251 PGT393249:PGW393251 PQP393249:PQS393251 QAL393249:QAO393251 QKH393249:QKK393251 QUD393249:QUG393251 RDZ393249:REC393251 RNV393249:RNY393251 RXR393249:RXU393251 SHN393249:SHQ393251 SRJ393249:SRM393251 TBF393249:TBI393251 TLB393249:TLE393251 TUX393249:TVA393251 UET393249:UEW393251 UOP393249:UOS393251 UYL393249:UYO393251 VIH393249:VIK393251 VSD393249:VSG393251 WBZ393249:WCC393251 WLV393249:WLY393251 WVR393249:WVU393251 JF458785:JI458787 TB458785:TE458787 ACX458785:ADA458787 AMT458785:AMW458787 AWP458785:AWS458787 BGL458785:BGO458787 BQH458785:BQK458787 CAD458785:CAG458787 CJZ458785:CKC458787 CTV458785:CTY458787 DDR458785:DDU458787 DNN458785:DNQ458787 DXJ458785:DXM458787 EHF458785:EHI458787 ERB458785:ERE458787 FAX458785:FBA458787 FKT458785:FKW458787 FUP458785:FUS458787 GEL458785:GEO458787 GOH458785:GOK458787 GYD458785:GYG458787 HHZ458785:HIC458787 HRV458785:HRY458787 IBR458785:IBU458787 ILN458785:ILQ458787 IVJ458785:IVM458787 JFF458785:JFI458787 JPB458785:JPE458787 JYX458785:JZA458787 KIT458785:KIW458787 KSP458785:KSS458787 LCL458785:LCO458787 LMH458785:LMK458787 LWD458785:LWG458787 MFZ458785:MGC458787 MPV458785:MPY458787 MZR458785:MZU458787 NJN458785:NJQ458787 NTJ458785:NTM458787 ODF458785:ODI458787 ONB458785:ONE458787 OWX458785:OXA458787 PGT458785:PGW458787 PQP458785:PQS458787 QAL458785:QAO458787 QKH458785:QKK458787 QUD458785:QUG458787 RDZ458785:REC458787 RNV458785:RNY458787 RXR458785:RXU458787 SHN458785:SHQ458787 SRJ458785:SRM458787 TBF458785:TBI458787 TLB458785:TLE458787 TUX458785:TVA458787 UET458785:UEW458787 UOP458785:UOS458787 UYL458785:UYO458787 VIH458785:VIK458787 VSD458785:VSG458787 WBZ458785:WCC458787 WLV458785:WLY458787 WVR458785:WVU458787 JF524321:JI524323 TB524321:TE524323 ACX524321:ADA524323 AMT524321:AMW524323 AWP524321:AWS524323 BGL524321:BGO524323 BQH524321:BQK524323 CAD524321:CAG524323 CJZ524321:CKC524323 CTV524321:CTY524323 DDR524321:DDU524323 DNN524321:DNQ524323 DXJ524321:DXM524323 EHF524321:EHI524323 ERB524321:ERE524323 FAX524321:FBA524323 FKT524321:FKW524323 FUP524321:FUS524323 GEL524321:GEO524323 GOH524321:GOK524323 GYD524321:GYG524323 HHZ524321:HIC524323 HRV524321:HRY524323 IBR524321:IBU524323 ILN524321:ILQ524323 IVJ524321:IVM524323 JFF524321:JFI524323 JPB524321:JPE524323 JYX524321:JZA524323 KIT524321:KIW524323 KSP524321:KSS524323 LCL524321:LCO524323 LMH524321:LMK524323 LWD524321:LWG524323 MFZ524321:MGC524323 MPV524321:MPY524323 MZR524321:MZU524323 NJN524321:NJQ524323 NTJ524321:NTM524323 ODF524321:ODI524323 ONB524321:ONE524323 OWX524321:OXA524323 PGT524321:PGW524323 PQP524321:PQS524323 QAL524321:QAO524323 QKH524321:QKK524323 QUD524321:QUG524323 RDZ524321:REC524323 RNV524321:RNY524323 RXR524321:RXU524323 SHN524321:SHQ524323 SRJ524321:SRM524323 TBF524321:TBI524323 TLB524321:TLE524323 TUX524321:TVA524323 UET524321:UEW524323 UOP524321:UOS524323 UYL524321:UYO524323 VIH524321:VIK524323 VSD524321:VSG524323 WBZ524321:WCC524323 WLV524321:WLY524323 WVR524321:WVU524323 JF589857:JI589859 TB589857:TE589859 ACX589857:ADA589859 AMT589857:AMW589859 AWP589857:AWS589859 BGL589857:BGO589859 BQH589857:BQK589859 CAD589857:CAG589859 CJZ589857:CKC589859 CTV589857:CTY589859 DDR589857:DDU589859 DNN589857:DNQ589859 DXJ589857:DXM589859 EHF589857:EHI589859 ERB589857:ERE589859 FAX589857:FBA589859 FKT589857:FKW589859 FUP589857:FUS589859 GEL589857:GEO589859 GOH589857:GOK589859 GYD589857:GYG589859 HHZ589857:HIC589859 HRV589857:HRY589859 IBR589857:IBU589859 ILN589857:ILQ589859 IVJ589857:IVM589859 JFF589857:JFI589859 JPB589857:JPE589859 JYX589857:JZA589859 KIT589857:KIW589859 KSP589857:KSS589859 LCL589857:LCO589859 LMH589857:LMK589859 LWD589857:LWG589859 MFZ589857:MGC589859 MPV589857:MPY589859 MZR589857:MZU589859 NJN589857:NJQ589859 NTJ589857:NTM589859 ODF589857:ODI589859 ONB589857:ONE589859 OWX589857:OXA589859 PGT589857:PGW589859 PQP589857:PQS589859 QAL589857:QAO589859 QKH589857:QKK589859 QUD589857:QUG589859 RDZ589857:REC589859 RNV589857:RNY589859 RXR589857:RXU589859 SHN589857:SHQ589859 SRJ589857:SRM589859 TBF589857:TBI589859 TLB589857:TLE589859 TUX589857:TVA589859 UET589857:UEW589859 UOP589857:UOS589859 UYL589857:UYO589859 VIH589857:VIK589859 VSD589857:VSG589859 WBZ589857:WCC589859 WLV589857:WLY589859 WVR589857:WVU589859 JF655393:JI655395 TB655393:TE655395 ACX655393:ADA655395 AMT655393:AMW655395 AWP655393:AWS655395 BGL655393:BGO655395 BQH655393:BQK655395 CAD655393:CAG655395 CJZ655393:CKC655395 CTV655393:CTY655395 DDR655393:DDU655395 DNN655393:DNQ655395 DXJ655393:DXM655395 EHF655393:EHI655395 ERB655393:ERE655395 FAX655393:FBA655395 FKT655393:FKW655395 FUP655393:FUS655395 GEL655393:GEO655395 GOH655393:GOK655395 GYD655393:GYG655395 HHZ655393:HIC655395 HRV655393:HRY655395 IBR655393:IBU655395 ILN655393:ILQ655395 IVJ655393:IVM655395 JFF655393:JFI655395 JPB655393:JPE655395 JYX655393:JZA655395 KIT655393:KIW655395 KSP655393:KSS655395 LCL655393:LCO655395 LMH655393:LMK655395 LWD655393:LWG655395 MFZ655393:MGC655395 MPV655393:MPY655395 MZR655393:MZU655395 NJN655393:NJQ655395 NTJ655393:NTM655395 ODF655393:ODI655395 ONB655393:ONE655395 OWX655393:OXA655395 PGT655393:PGW655395 PQP655393:PQS655395 QAL655393:QAO655395 QKH655393:QKK655395 QUD655393:QUG655395 RDZ655393:REC655395 RNV655393:RNY655395 RXR655393:RXU655395 SHN655393:SHQ655395 SRJ655393:SRM655395 TBF655393:TBI655395 TLB655393:TLE655395 TUX655393:TVA655395 UET655393:UEW655395 UOP655393:UOS655395 UYL655393:UYO655395 VIH655393:VIK655395 VSD655393:VSG655395 WBZ655393:WCC655395 WLV655393:WLY655395 WVR655393:WVU655395 JF720929:JI720931 TB720929:TE720931 ACX720929:ADA720931 AMT720929:AMW720931 AWP720929:AWS720931 BGL720929:BGO720931 BQH720929:BQK720931 CAD720929:CAG720931 CJZ720929:CKC720931 CTV720929:CTY720931 DDR720929:DDU720931 DNN720929:DNQ720931 DXJ720929:DXM720931 EHF720929:EHI720931 ERB720929:ERE720931 FAX720929:FBA720931 FKT720929:FKW720931 FUP720929:FUS720931 GEL720929:GEO720931 GOH720929:GOK720931 GYD720929:GYG720931 HHZ720929:HIC720931 HRV720929:HRY720931 IBR720929:IBU720931 ILN720929:ILQ720931 IVJ720929:IVM720931 JFF720929:JFI720931 JPB720929:JPE720931 JYX720929:JZA720931 KIT720929:KIW720931 KSP720929:KSS720931 LCL720929:LCO720931 LMH720929:LMK720931 LWD720929:LWG720931 MFZ720929:MGC720931 MPV720929:MPY720931 MZR720929:MZU720931 NJN720929:NJQ720931 NTJ720929:NTM720931 ODF720929:ODI720931 ONB720929:ONE720931 OWX720929:OXA720931 PGT720929:PGW720931 PQP720929:PQS720931 QAL720929:QAO720931 QKH720929:QKK720931 QUD720929:QUG720931 RDZ720929:REC720931 RNV720929:RNY720931 RXR720929:RXU720931 SHN720929:SHQ720931 SRJ720929:SRM720931 TBF720929:TBI720931 TLB720929:TLE720931 TUX720929:TVA720931 UET720929:UEW720931 UOP720929:UOS720931 UYL720929:UYO720931 VIH720929:VIK720931 VSD720929:VSG720931 WBZ720929:WCC720931 WLV720929:WLY720931 WVR720929:WVU720931 JF786465:JI786467 TB786465:TE786467 ACX786465:ADA786467 AMT786465:AMW786467 AWP786465:AWS786467 BGL786465:BGO786467 BQH786465:BQK786467 CAD786465:CAG786467 CJZ786465:CKC786467 CTV786465:CTY786467 DDR786465:DDU786467 DNN786465:DNQ786467 DXJ786465:DXM786467 EHF786465:EHI786467 ERB786465:ERE786467 FAX786465:FBA786467 FKT786465:FKW786467 FUP786465:FUS786467 GEL786465:GEO786467 GOH786465:GOK786467 GYD786465:GYG786467 HHZ786465:HIC786467 HRV786465:HRY786467 IBR786465:IBU786467 ILN786465:ILQ786467 IVJ786465:IVM786467 JFF786465:JFI786467 JPB786465:JPE786467 JYX786465:JZA786467 KIT786465:KIW786467 KSP786465:KSS786467 LCL786465:LCO786467 LMH786465:LMK786467 LWD786465:LWG786467 MFZ786465:MGC786467 MPV786465:MPY786467 MZR786465:MZU786467 NJN786465:NJQ786467 NTJ786465:NTM786467 ODF786465:ODI786467 ONB786465:ONE786467 OWX786465:OXA786467 PGT786465:PGW786467 PQP786465:PQS786467 QAL786465:QAO786467 QKH786465:QKK786467 QUD786465:QUG786467 RDZ786465:REC786467 RNV786465:RNY786467 RXR786465:RXU786467 SHN786465:SHQ786467 SRJ786465:SRM786467 TBF786465:TBI786467 TLB786465:TLE786467 TUX786465:TVA786467 UET786465:UEW786467 UOP786465:UOS786467 UYL786465:UYO786467 VIH786465:VIK786467 VSD786465:VSG786467 WBZ786465:WCC786467 WLV786465:WLY786467 WVR786465:WVU786467 JF852001:JI852003 TB852001:TE852003 ACX852001:ADA852003 AMT852001:AMW852003 AWP852001:AWS852003 BGL852001:BGO852003 BQH852001:BQK852003 CAD852001:CAG852003 CJZ852001:CKC852003 CTV852001:CTY852003 DDR852001:DDU852003 DNN852001:DNQ852003 DXJ852001:DXM852003 EHF852001:EHI852003 ERB852001:ERE852003 FAX852001:FBA852003 FKT852001:FKW852003 FUP852001:FUS852003 GEL852001:GEO852003 GOH852001:GOK852003 GYD852001:GYG852003 HHZ852001:HIC852003 HRV852001:HRY852003 IBR852001:IBU852003 ILN852001:ILQ852003 IVJ852001:IVM852003 JFF852001:JFI852003 JPB852001:JPE852003 JYX852001:JZA852003 KIT852001:KIW852003 KSP852001:KSS852003 LCL852001:LCO852003 LMH852001:LMK852003 LWD852001:LWG852003 MFZ852001:MGC852003 MPV852001:MPY852003 MZR852001:MZU852003 NJN852001:NJQ852003 NTJ852001:NTM852003 ODF852001:ODI852003 ONB852001:ONE852003 OWX852001:OXA852003 PGT852001:PGW852003 PQP852001:PQS852003 QAL852001:QAO852003 QKH852001:QKK852003 QUD852001:QUG852003 RDZ852001:REC852003 RNV852001:RNY852003 RXR852001:RXU852003 SHN852001:SHQ852003 SRJ852001:SRM852003 TBF852001:TBI852003 TLB852001:TLE852003 TUX852001:TVA852003 UET852001:UEW852003 UOP852001:UOS852003 UYL852001:UYO852003 VIH852001:VIK852003 VSD852001:VSG852003 WBZ852001:WCC852003 WLV852001:WLY852003 WVR852001:WVU852003 JF917537:JI917539 TB917537:TE917539 ACX917537:ADA917539 AMT917537:AMW917539 AWP917537:AWS917539 BGL917537:BGO917539 BQH917537:BQK917539 CAD917537:CAG917539 CJZ917537:CKC917539 CTV917537:CTY917539 DDR917537:DDU917539 DNN917537:DNQ917539 DXJ917537:DXM917539 EHF917537:EHI917539 ERB917537:ERE917539 FAX917537:FBA917539 FKT917537:FKW917539 FUP917537:FUS917539 GEL917537:GEO917539 GOH917537:GOK917539 GYD917537:GYG917539 HHZ917537:HIC917539 HRV917537:HRY917539 IBR917537:IBU917539 ILN917537:ILQ917539 IVJ917537:IVM917539 JFF917537:JFI917539 JPB917537:JPE917539 JYX917537:JZA917539 KIT917537:KIW917539 KSP917537:KSS917539 LCL917537:LCO917539 LMH917537:LMK917539 LWD917537:LWG917539 MFZ917537:MGC917539 MPV917537:MPY917539 MZR917537:MZU917539 NJN917537:NJQ917539 NTJ917537:NTM917539 ODF917537:ODI917539 ONB917537:ONE917539 OWX917537:OXA917539 PGT917537:PGW917539 PQP917537:PQS917539 QAL917537:QAO917539 QKH917537:QKK917539 QUD917537:QUG917539 RDZ917537:REC917539 RNV917537:RNY917539 RXR917537:RXU917539 SHN917537:SHQ917539 SRJ917537:SRM917539 TBF917537:TBI917539 TLB917537:TLE917539 TUX917537:TVA917539 UET917537:UEW917539 UOP917537:UOS917539 UYL917537:UYO917539 VIH917537:VIK917539 VSD917537:VSG917539 WBZ917537:WCC917539 WLV917537:WLY917539 WVR917537:WVU917539 JF983073:JI983075 TB983073:TE983075 ACX983073:ADA983075 AMT983073:AMW983075 AWP983073:AWS983075 BGL983073:BGO983075 BQH983073:BQK983075 CAD983073:CAG983075 CJZ983073:CKC983075 CTV983073:CTY983075 DDR983073:DDU983075 DNN983073:DNQ983075 DXJ983073:DXM983075 EHF983073:EHI983075 ERB983073:ERE983075 FAX983073:FBA983075 FKT983073:FKW983075 FUP983073:FUS983075 GEL983073:GEO983075 GOH983073:GOK983075 GYD983073:GYG983075 HHZ983073:HIC983075 HRV983073:HRY983075 IBR983073:IBU983075 ILN983073:ILQ983075 IVJ983073:IVM983075 JFF983073:JFI983075 JPB983073:JPE983075 JYX983073:JZA983075 KIT983073:KIW983075 KSP983073:KSS983075 LCL983073:LCO983075 LMH983073:LMK983075 LWD983073:LWG983075 MFZ983073:MGC983075 MPV983073:MPY983075 MZR983073:MZU983075 NJN983073:NJQ983075 NTJ983073:NTM983075 ODF983073:ODI983075 ONB983073:ONE983075 OWX983073:OXA983075 PGT983073:PGW983075 PQP983073:PQS983075 QAL983073:QAO983075 QKH983073:QKK983075 QUD983073:QUG983075 RDZ983073:REC983075 RNV983073:RNY983075 RXR983073:RXU983075 SHN983073:SHQ983075 SRJ983073:SRM983075 TBF983073:TBI983075 TLB983073:TLE983075 TUX983073:TVA983075 UET983073:UEW983075 UOP983073:UOS983075 UYL983073:UYO983075 VIH983073:VIK983075 VSD983073:VSG983075 WBZ983073:WCC983075 WLV983073:WLY983075 D983073:M983075 D917537:M917539 D852001:M852003 D786465:M786467 D720929:M720931 D655393:M655395 D589857:M589859 D524321:M524323 D458785:M458787 D393249:M393251 D327713:M327715 D262177:M262179 D196641:M196643 D131105:M131107 D65569:M65571">
      <formula1>0</formula1>
      <formula2>10000</formula2>
    </dataValidation>
    <dataValidation type="textLength" errorStyle="information" allowBlank="1" showInputMessage="1" error="XLBVal:5=31235_x000d_&#10;" sqref="B65586 JD65586 SZ65586 ACV65586 AMR65586 AWN65586 BGJ65586 BQF65586 CAB65586 CJX65586 CTT65586 DDP65586 DNL65586 DXH65586 EHD65586 EQZ65586 FAV65586 FKR65586 FUN65586 GEJ65586 GOF65586 GYB65586 HHX65586 HRT65586 IBP65586 ILL65586 IVH65586 JFD65586 JOZ65586 JYV65586 KIR65586 KSN65586 LCJ65586 LMF65586 LWB65586 MFX65586 MPT65586 MZP65586 NJL65586 NTH65586 ODD65586 OMZ65586 OWV65586 PGR65586 PQN65586 QAJ65586 QKF65586 QUB65586 RDX65586 RNT65586 RXP65586 SHL65586 SRH65586 TBD65586 TKZ65586 TUV65586 UER65586 UON65586 UYJ65586 VIF65586 VSB65586 WBX65586 WLT65586 WVP65586 B131122 JD131122 SZ131122 ACV131122 AMR131122 AWN131122 BGJ131122 BQF131122 CAB131122 CJX131122 CTT131122 DDP131122 DNL131122 DXH131122 EHD131122 EQZ131122 FAV131122 FKR131122 FUN131122 GEJ131122 GOF131122 GYB131122 HHX131122 HRT131122 IBP131122 ILL131122 IVH131122 JFD131122 JOZ131122 JYV131122 KIR131122 KSN131122 LCJ131122 LMF131122 LWB131122 MFX131122 MPT131122 MZP131122 NJL131122 NTH131122 ODD131122 OMZ131122 OWV131122 PGR131122 PQN131122 QAJ131122 QKF131122 QUB131122 RDX131122 RNT131122 RXP131122 SHL131122 SRH131122 TBD131122 TKZ131122 TUV131122 UER131122 UON131122 UYJ131122 VIF131122 VSB131122 WBX131122 WLT131122 WVP131122 B196658 JD196658 SZ196658 ACV196658 AMR196658 AWN196658 BGJ196658 BQF196658 CAB196658 CJX196658 CTT196658 DDP196658 DNL196658 DXH196658 EHD196658 EQZ196658 FAV196658 FKR196658 FUN196658 GEJ196658 GOF196658 GYB196658 HHX196658 HRT196658 IBP196658 ILL196658 IVH196658 JFD196658 JOZ196658 JYV196658 KIR196658 KSN196658 LCJ196658 LMF196658 LWB196658 MFX196658 MPT196658 MZP196658 NJL196658 NTH196658 ODD196658 OMZ196658 OWV196658 PGR196658 PQN196658 QAJ196658 QKF196658 QUB196658 RDX196658 RNT196658 RXP196658 SHL196658 SRH196658 TBD196658 TKZ196658 TUV196658 UER196658 UON196658 UYJ196658 VIF196658 VSB196658 WBX196658 WLT196658 WVP196658 B262194 JD262194 SZ262194 ACV262194 AMR262194 AWN262194 BGJ262194 BQF262194 CAB262194 CJX262194 CTT262194 DDP262194 DNL262194 DXH262194 EHD262194 EQZ262194 FAV262194 FKR262194 FUN262194 GEJ262194 GOF262194 GYB262194 HHX262194 HRT262194 IBP262194 ILL262194 IVH262194 JFD262194 JOZ262194 JYV262194 KIR262194 KSN262194 LCJ262194 LMF262194 LWB262194 MFX262194 MPT262194 MZP262194 NJL262194 NTH262194 ODD262194 OMZ262194 OWV262194 PGR262194 PQN262194 QAJ262194 QKF262194 QUB262194 RDX262194 RNT262194 RXP262194 SHL262194 SRH262194 TBD262194 TKZ262194 TUV262194 UER262194 UON262194 UYJ262194 VIF262194 VSB262194 WBX262194 WLT262194 WVP262194 B327730 JD327730 SZ327730 ACV327730 AMR327730 AWN327730 BGJ327730 BQF327730 CAB327730 CJX327730 CTT327730 DDP327730 DNL327730 DXH327730 EHD327730 EQZ327730 FAV327730 FKR327730 FUN327730 GEJ327730 GOF327730 GYB327730 HHX327730 HRT327730 IBP327730 ILL327730 IVH327730 JFD327730 JOZ327730 JYV327730 KIR327730 KSN327730 LCJ327730 LMF327730 LWB327730 MFX327730 MPT327730 MZP327730 NJL327730 NTH327730 ODD327730 OMZ327730 OWV327730 PGR327730 PQN327730 QAJ327730 QKF327730 QUB327730 RDX327730 RNT327730 RXP327730 SHL327730 SRH327730 TBD327730 TKZ327730 TUV327730 UER327730 UON327730 UYJ327730 VIF327730 VSB327730 WBX327730 WLT327730 WVP327730 B393266 JD393266 SZ393266 ACV393266 AMR393266 AWN393266 BGJ393266 BQF393266 CAB393266 CJX393266 CTT393266 DDP393266 DNL393266 DXH393266 EHD393266 EQZ393266 FAV393266 FKR393266 FUN393266 GEJ393266 GOF393266 GYB393266 HHX393266 HRT393266 IBP393266 ILL393266 IVH393266 JFD393266 JOZ393266 JYV393266 KIR393266 KSN393266 LCJ393266 LMF393266 LWB393266 MFX393266 MPT393266 MZP393266 NJL393266 NTH393266 ODD393266 OMZ393266 OWV393266 PGR393266 PQN393266 QAJ393266 QKF393266 QUB393266 RDX393266 RNT393266 RXP393266 SHL393266 SRH393266 TBD393266 TKZ393266 TUV393266 UER393266 UON393266 UYJ393266 VIF393266 VSB393266 WBX393266 WLT393266 WVP393266 B458802 JD458802 SZ458802 ACV458802 AMR458802 AWN458802 BGJ458802 BQF458802 CAB458802 CJX458802 CTT458802 DDP458802 DNL458802 DXH458802 EHD458802 EQZ458802 FAV458802 FKR458802 FUN458802 GEJ458802 GOF458802 GYB458802 HHX458802 HRT458802 IBP458802 ILL458802 IVH458802 JFD458802 JOZ458802 JYV458802 KIR458802 KSN458802 LCJ458802 LMF458802 LWB458802 MFX458802 MPT458802 MZP458802 NJL458802 NTH458802 ODD458802 OMZ458802 OWV458802 PGR458802 PQN458802 QAJ458802 QKF458802 QUB458802 RDX458802 RNT458802 RXP458802 SHL458802 SRH458802 TBD458802 TKZ458802 TUV458802 UER458802 UON458802 UYJ458802 VIF458802 VSB458802 WBX458802 WLT458802 WVP458802 B524338 JD524338 SZ524338 ACV524338 AMR524338 AWN524338 BGJ524338 BQF524338 CAB524338 CJX524338 CTT524338 DDP524338 DNL524338 DXH524338 EHD524338 EQZ524338 FAV524338 FKR524338 FUN524338 GEJ524338 GOF524338 GYB524338 HHX524338 HRT524338 IBP524338 ILL524338 IVH524338 JFD524338 JOZ524338 JYV524338 KIR524338 KSN524338 LCJ524338 LMF524338 LWB524338 MFX524338 MPT524338 MZP524338 NJL524338 NTH524338 ODD524338 OMZ524338 OWV524338 PGR524338 PQN524338 QAJ524338 QKF524338 QUB524338 RDX524338 RNT524338 RXP524338 SHL524338 SRH524338 TBD524338 TKZ524338 TUV524338 UER524338 UON524338 UYJ524338 VIF524338 VSB524338 WBX524338 WLT524338 WVP524338 B589874 JD589874 SZ589874 ACV589874 AMR589874 AWN589874 BGJ589874 BQF589874 CAB589874 CJX589874 CTT589874 DDP589874 DNL589874 DXH589874 EHD589874 EQZ589874 FAV589874 FKR589874 FUN589874 GEJ589874 GOF589874 GYB589874 HHX589874 HRT589874 IBP589874 ILL589874 IVH589874 JFD589874 JOZ589874 JYV589874 KIR589874 KSN589874 LCJ589874 LMF589874 LWB589874 MFX589874 MPT589874 MZP589874 NJL589874 NTH589874 ODD589874 OMZ589874 OWV589874 PGR589874 PQN589874 QAJ589874 QKF589874 QUB589874 RDX589874 RNT589874 RXP589874 SHL589874 SRH589874 TBD589874 TKZ589874 TUV589874 UER589874 UON589874 UYJ589874 VIF589874 VSB589874 WBX589874 WLT589874 WVP589874 B655410 JD655410 SZ655410 ACV655410 AMR655410 AWN655410 BGJ655410 BQF655410 CAB655410 CJX655410 CTT655410 DDP655410 DNL655410 DXH655410 EHD655410 EQZ655410 FAV655410 FKR655410 FUN655410 GEJ655410 GOF655410 GYB655410 HHX655410 HRT655410 IBP655410 ILL655410 IVH655410 JFD655410 JOZ655410 JYV655410 KIR655410 KSN655410 LCJ655410 LMF655410 LWB655410 MFX655410 MPT655410 MZP655410 NJL655410 NTH655410 ODD655410 OMZ655410 OWV655410 PGR655410 PQN655410 QAJ655410 QKF655410 QUB655410 RDX655410 RNT655410 RXP655410 SHL655410 SRH655410 TBD655410 TKZ655410 TUV655410 UER655410 UON655410 UYJ655410 VIF655410 VSB655410 WBX655410 WLT655410 WVP655410 B720946 JD720946 SZ720946 ACV720946 AMR720946 AWN720946 BGJ720946 BQF720946 CAB720946 CJX720946 CTT720946 DDP720946 DNL720946 DXH720946 EHD720946 EQZ720946 FAV720946 FKR720946 FUN720946 GEJ720946 GOF720946 GYB720946 HHX720946 HRT720946 IBP720946 ILL720946 IVH720946 JFD720946 JOZ720946 JYV720946 KIR720946 KSN720946 LCJ720946 LMF720946 LWB720946 MFX720946 MPT720946 MZP720946 NJL720946 NTH720946 ODD720946 OMZ720946 OWV720946 PGR720946 PQN720946 QAJ720946 QKF720946 QUB720946 RDX720946 RNT720946 RXP720946 SHL720946 SRH720946 TBD720946 TKZ720946 TUV720946 UER720946 UON720946 UYJ720946 VIF720946 VSB720946 WBX720946 WLT720946 WVP720946 B786482 JD786482 SZ786482 ACV786482 AMR786482 AWN786482 BGJ786482 BQF786482 CAB786482 CJX786482 CTT786482 DDP786482 DNL786482 DXH786482 EHD786482 EQZ786482 FAV786482 FKR786482 FUN786482 GEJ786482 GOF786482 GYB786482 HHX786482 HRT786482 IBP786482 ILL786482 IVH786482 JFD786482 JOZ786482 JYV786482 KIR786482 KSN786482 LCJ786482 LMF786482 LWB786482 MFX786482 MPT786482 MZP786482 NJL786482 NTH786482 ODD786482 OMZ786482 OWV786482 PGR786482 PQN786482 QAJ786482 QKF786482 QUB786482 RDX786482 RNT786482 RXP786482 SHL786482 SRH786482 TBD786482 TKZ786482 TUV786482 UER786482 UON786482 UYJ786482 VIF786482 VSB786482 WBX786482 WLT786482 WVP786482 B852018 JD852018 SZ852018 ACV852018 AMR852018 AWN852018 BGJ852018 BQF852018 CAB852018 CJX852018 CTT852018 DDP852018 DNL852018 DXH852018 EHD852018 EQZ852018 FAV852018 FKR852018 FUN852018 GEJ852018 GOF852018 GYB852018 HHX852018 HRT852018 IBP852018 ILL852018 IVH852018 JFD852018 JOZ852018 JYV852018 KIR852018 KSN852018 LCJ852018 LMF852018 LWB852018 MFX852018 MPT852018 MZP852018 NJL852018 NTH852018 ODD852018 OMZ852018 OWV852018 PGR852018 PQN852018 QAJ852018 QKF852018 QUB852018 RDX852018 RNT852018 RXP852018 SHL852018 SRH852018 TBD852018 TKZ852018 TUV852018 UER852018 UON852018 UYJ852018 VIF852018 VSB852018 WBX852018 WLT852018 WVP852018 B917554 JD917554 SZ917554 ACV917554 AMR917554 AWN917554 BGJ917554 BQF917554 CAB917554 CJX917554 CTT917554 DDP917554 DNL917554 DXH917554 EHD917554 EQZ917554 FAV917554 FKR917554 FUN917554 GEJ917554 GOF917554 GYB917554 HHX917554 HRT917554 IBP917554 ILL917554 IVH917554 JFD917554 JOZ917554 JYV917554 KIR917554 KSN917554 LCJ917554 LMF917554 LWB917554 MFX917554 MPT917554 MZP917554 NJL917554 NTH917554 ODD917554 OMZ917554 OWV917554 PGR917554 PQN917554 QAJ917554 QKF917554 QUB917554 RDX917554 RNT917554 RXP917554 SHL917554 SRH917554 TBD917554 TKZ917554 TUV917554 UER917554 UON917554 UYJ917554 VIF917554 VSB917554 WBX917554 WLT917554 WVP917554 B983090 JD983090 SZ983090 ACV983090 AMR983090 AWN983090 BGJ983090 BQF983090 CAB983090 CJX983090 CTT983090 DDP983090 DNL983090 DXH983090 EHD983090 EQZ983090 FAV983090 FKR983090 FUN983090 GEJ983090 GOF983090 GYB983090 HHX983090 HRT983090 IBP983090 ILL983090 IVH983090 JFD983090 JOZ983090 JYV983090 KIR983090 KSN983090 LCJ983090 LMF983090 LWB983090 MFX983090 MPT983090 MZP983090 NJL983090 NTH983090 ODD983090 OMZ983090 OWV983090 PGR983090 PQN983090 QAJ983090 QKF983090 QUB983090 RDX983090 RNT983090 RXP983090 SHL983090 SRH983090 TBD983090 TKZ983090 TUV983090 UER983090 UON983090 UYJ983090 VIF983090 VSB983090 WBX983090 WLT983090 WVP983090 WVR983090:WVU983090 JF65586:JI65586 TB65586:TE65586 ACX65586:ADA65586 AMT65586:AMW65586 AWP65586:AWS65586 BGL65586:BGO65586 BQH65586:BQK65586 CAD65586:CAG65586 CJZ65586:CKC65586 CTV65586:CTY65586 DDR65586:DDU65586 DNN65586:DNQ65586 DXJ65586:DXM65586 EHF65586:EHI65586 ERB65586:ERE65586 FAX65586:FBA65586 FKT65586:FKW65586 FUP65586:FUS65586 GEL65586:GEO65586 GOH65586:GOK65586 GYD65586:GYG65586 HHZ65586:HIC65586 HRV65586:HRY65586 IBR65586:IBU65586 ILN65586:ILQ65586 IVJ65586:IVM65586 JFF65586:JFI65586 JPB65586:JPE65586 JYX65586:JZA65586 KIT65586:KIW65586 KSP65586:KSS65586 LCL65586:LCO65586 LMH65586:LMK65586 LWD65586:LWG65586 MFZ65586:MGC65586 MPV65586:MPY65586 MZR65586:MZU65586 NJN65586:NJQ65586 NTJ65586:NTM65586 ODF65586:ODI65586 ONB65586:ONE65586 OWX65586:OXA65586 PGT65586:PGW65586 PQP65586:PQS65586 QAL65586:QAO65586 QKH65586:QKK65586 QUD65586:QUG65586 RDZ65586:REC65586 RNV65586:RNY65586 RXR65586:RXU65586 SHN65586:SHQ65586 SRJ65586:SRM65586 TBF65586:TBI65586 TLB65586:TLE65586 TUX65586:TVA65586 UET65586:UEW65586 UOP65586:UOS65586 UYL65586:UYO65586 VIH65586:VIK65586 VSD65586:VSG65586 WBZ65586:WCC65586 WLV65586:WLY65586 WVR65586:WVU65586 JF131122:JI131122 TB131122:TE131122 ACX131122:ADA131122 AMT131122:AMW131122 AWP131122:AWS131122 BGL131122:BGO131122 BQH131122:BQK131122 CAD131122:CAG131122 CJZ131122:CKC131122 CTV131122:CTY131122 DDR131122:DDU131122 DNN131122:DNQ131122 DXJ131122:DXM131122 EHF131122:EHI131122 ERB131122:ERE131122 FAX131122:FBA131122 FKT131122:FKW131122 FUP131122:FUS131122 GEL131122:GEO131122 GOH131122:GOK131122 GYD131122:GYG131122 HHZ131122:HIC131122 HRV131122:HRY131122 IBR131122:IBU131122 ILN131122:ILQ131122 IVJ131122:IVM131122 JFF131122:JFI131122 JPB131122:JPE131122 JYX131122:JZA131122 KIT131122:KIW131122 KSP131122:KSS131122 LCL131122:LCO131122 LMH131122:LMK131122 LWD131122:LWG131122 MFZ131122:MGC131122 MPV131122:MPY131122 MZR131122:MZU131122 NJN131122:NJQ131122 NTJ131122:NTM131122 ODF131122:ODI131122 ONB131122:ONE131122 OWX131122:OXA131122 PGT131122:PGW131122 PQP131122:PQS131122 QAL131122:QAO131122 QKH131122:QKK131122 QUD131122:QUG131122 RDZ131122:REC131122 RNV131122:RNY131122 RXR131122:RXU131122 SHN131122:SHQ131122 SRJ131122:SRM131122 TBF131122:TBI131122 TLB131122:TLE131122 TUX131122:TVA131122 UET131122:UEW131122 UOP131122:UOS131122 UYL131122:UYO131122 VIH131122:VIK131122 VSD131122:VSG131122 WBZ131122:WCC131122 WLV131122:WLY131122 WVR131122:WVU131122 JF196658:JI196658 TB196658:TE196658 ACX196658:ADA196658 AMT196658:AMW196658 AWP196658:AWS196658 BGL196658:BGO196658 BQH196658:BQK196658 CAD196658:CAG196658 CJZ196658:CKC196658 CTV196658:CTY196658 DDR196658:DDU196658 DNN196658:DNQ196658 DXJ196658:DXM196658 EHF196658:EHI196658 ERB196658:ERE196658 FAX196658:FBA196658 FKT196658:FKW196658 FUP196658:FUS196658 GEL196658:GEO196658 GOH196658:GOK196658 GYD196658:GYG196658 HHZ196658:HIC196658 HRV196658:HRY196658 IBR196658:IBU196658 ILN196658:ILQ196658 IVJ196658:IVM196658 JFF196658:JFI196658 JPB196658:JPE196658 JYX196658:JZA196658 KIT196658:KIW196658 KSP196658:KSS196658 LCL196658:LCO196658 LMH196658:LMK196658 LWD196658:LWG196658 MFZ196658:MGC196658 MPV196658:MPY196658 MZR196658:MZU196658 NJN196658:NJQ196658 NTJ196658:NTM196658 ODF196658:ODI196658 ONB196658:ONE196658 OWX196658:OXA196658 PGT196658:PGW196658 PQP196658:PQS196658 QAL196658:QAO196658 QKH196658:QKK196658 QUD196658:QUG196658 RDZ196658:REC196658 RNV196658:RNY196658 RXR196658:RXU196658 SHN196658:SHQ196658 SRJ196658:SRM196658 TBF196658:TBI196658 TLB196658:TLE196658 TUX196658:TVA196658 UET196658:UEW196658 UOP196658:UOS196658 UYL196658:UYO196658 VIH196658:VIK196658 VSD196658:VSG196658 WBZ196658:WCC196658 WLV196658:WLY196658 WVR196658:WVU196658 JF262194:JI262194 TB262194:TE262194 ACX262194:ADA262194 AMT262194:AMW262194 AWP262194:AWS262194 BGL262194:BGO262194 BQH262194:BQK262194 CAD262194:CAG262194 CJZ262194:CKC262194 CTV262194:CTY262194 DDR262194:DDU262194 DNN262194:DNQ262194 DXJ262194:DXM262194 EHF262194:EHI262194 ERB262194:ERE262194 FAX262194:FBA262194 FKT262194:FKW262194 FUP262194:FUS262194 GEL262194:GEO262194 GOH262194:GOK262194 GYD262194:GYG262194 HHZ262194:HIC262194 HRV262194:HRY262194 IBR262194:IBU262194 ILN262194:ILQ262194 IVJ262194:IVM262194 JFF262194:JFI262194 JPB262194:JPE262194 JYX262194:JZA262194 KIT262194:KIW262194 KSP262194:KSS262194 LCL262194:LCO262194 LMH262194:LMK262194 LWD262194:LWG262194 MFZ262194:MGC262194 MPV262194:MPY262194 MZR262194:MZU262194 NJN262194:NJQ262194 NTJ262194:NTM262194 ODF262194:ODI262194 ONB262194:ONE262194 OWX262194:OXA262194 PGT262194:PGW262194 PQP262194:PQS262194 QAL262194:QAO262194 QKH262194:QKK262194 QUD262194:QUG262194 RDZ262194:REC262194 RNV262194:RNY262194 RXR262194:RXU262194 SHN262194:SHQ262194 SRJ262194:SRM262194 TBF262194:TBI262194 TLB262194:TLE262194 TUX262194:TVA262194 UET262194:UEW262194 UOP262194:UOS262194 UYL262194:UYO262194 VIH262194:VIK262194 VSD262194:VSG262194 WBZ262194:WCC262194 WLV262194:WLY262194 WVR262194:WVU262194 JF327730:JI327730 TB327730:TE327730 ACX327730:ADA327730 AMT327730:AMW327730 AWP327730:AWS327730 BGL327730:BGO327730 BQH327730:BQK327730 CAD327730:CAG327730 CJZ327730:CKC327730 CTV327730:CTY327730 DDR327730:DDU327730 DNN327730:DNQ327730 DXJ327730:DXM327730 EHF327730:EHI327730 ERB327730:ERE327730 FAX327730:FBA327730 FKT327730:FKW327730 FUP327730:FUS327730 GEL327730:GEO327730 GOH327730:GOK327730 GYD327730:GYG327730 HHZ327730:HIC327730 HRV327730:HRY327730 IBR327730:IBU327730 ILN327730:ILQ327730 IVJ327730:IVM327730 JFF327730:JFI327730 JPB327730:JPE327730 JYX327730:JZA327730 KIT327730:KIW327730 KSP327730:KSS327730 LCL327730:LCO327730 LMH327730:LMK327730 LWD327730:LWG327730 MFZ327730:MGC327730 MPV327730:MPY327730 MZR327730:MZU327730 NJN327730:NJQ327730 NTJ327730:NTM327730 ODF327730:ODI327730 ONB327730:ONE327730 OWX327730:OXA327730 PGT327730:PGW327730 PQP327730:PQS327730 QAL327730:QAO327730 QKH327730:QKK327730 QUD327730:QUG327730 RDZ327730:REC327730 RNV327730:RNY327730 RXR327730:RXU327730 SHN327730:SHQ327730 SRJ327730:SRM327730 TBF327730:TBI327730 TLB327730:TLE327730 TUX327730:TVA327730 UET327730:UEW327730 UOP327730:UOS327730 UYL327730:UYO327730 VIH327730:VIK327730 VSD327730:VSG327730 WBZ327730:WCC327730 WLV327730:WLY327730 WVR327730:WVU327730 JF393266:JI393266 TB393266:TE393266 ACX393266:ADA393266 AMT393266:AMW393266 AWP393266:AWS393266 BGL393266:BGO393266 BQH393266:BQK393266 CAD393266:CAG393266 CJZ393266:CKC393266 CTV393266:CTY393266 DDR393266:DDU393266 DNN393266:DNQ393266 DXJ393266:DXM393266 EHF393266:EHI393266 ERB393266:ERE393266 FAX393266:FBA393266 FKT393266:FKW393266 FUP393266:FUS393266 GEL393266:GEO393266 GOH393266:GOK393266 GYD393266:GYG393266 HHZ393266:HIC393266 HRV393266:HRY393266 IBR393266:IBU393266 ILN393266:ILQ393266 IVJ393266:IVM393266 JFF393266:JFI393266 JPB393266:JPE393266 JYX393266:JZA393266 KIT393266:KIW393266 KSP393266:KSS393266 LCL393266:LCO393266 LMH393266:LMK393266 LWD393266:LWG393266 MFZ393266:MGC393266 MPV393266:MPY393266 MZR393266:MZU393266 NJN393266:NJQ393266 NTJ393266:NTM393266 ODF393266:ODI393266 ONB393266:ONE393266 OWX393266:OXA393266 PGT393266:PGW393266 PQP393266:PQS393266 QAL393266:QAO393266 QKH393266:QKK393266 QUD393266:QUG393266 RDZ393266:REC393266 RNV393266:RNY393266 RXR393266:RXU393266 SHN393266:SHQ393266 SRJ393266:SRM393266 TBF393266:TBI393266 TLB393266:TLE393266 TUX393266:TVA393266 UET393266:UEW393266 UOP393266:UOS393266 UYL393266:UYO393266 VIH393266:VIK393266 VSD393266:VSG393266 WBZ393266:WCC393266 WLV393266:WLY393266 WVR393266:WVU393266 JF458802:JI458802 TB458802:TE458802 ACX458802:ADA458802 AMT458802:AMW458802 AWP458802:AWS458802 BGL458802:BGO458802 BQH458802:BQK458802 CAD458802:CAG458802 CJZ458802:CKC458802 CTV458802:CTY458802 DDR458802:DDU458802 DNN458802:DNQ458802 DXJ458802:DXM458802 EHF458802:EHI458802 ERB458802:ERE458802 FAX458802:FBA458802 FKT458802:FKW458802 FUP458802:FUS458802 GEL458802:GEO458802 GOH458802:GOK458802 GYD458802:GYG458802 HHZ458802:HIC458802 HRV458802:HRY458802 IBR458802:IBU458802 ILN458802:ILQ458802 IVJ458802:IVM458802 JFF458802:JFI458802 JPB458802:JPE458802 JYX458802:JZA458802 KIT458802:KIW458802 KSP458802:KSS458802 LCL458802:LCO458802 LMH458802:LMK458802 LWD458802:LWG458802 MFZ458802:MGC458802 MPV458802:MPY458802 MZR458802:MZU458802 NJN458802:NJQ458802 NTJ458802:NTM458802 ODF458802:ODI458802 ONB458802:ONE458802 OWX458802:OXA458802 PGT458802:PGW458802 PQP458802:PQS458802 QAL458802:QAO458802 QKH458802:QKK458802 QUD458802:QUG458802 RDZ458802:REC458802 RNV458802:RNY458802 RXR458802:RXU458802 SHN458802:SHQ458802 SRJ458802:SRM458802 TBF458802:TBI458802 TLB458802:TLE458802 TUX458802:TVA458802 UET458802:UEW458802 UOP458802:UOS458802 UYL458802:UYO458802 VIH458802:VIK458802 VSD458802:VSG458802 WBZ458802:WCC458802 WLV458802:WLY458802 WVR458802:WVU458802 JF524338:JI524338 TB524338:TE524338 ACX524338:ADA524338 AMT524338:AMW524338 AWP524338:AWS524338 BGL524338:BGO524338 BQH524338:BQK524338 CAD524338:CAG524338 CJZ524338:CKC524338 CTV524338:CTY524338 DDR524338:DDU524338 DNN524338:DNQ524338 DXJ524338:DXM524338 EHF524338:EHI524338 ERB524338:ERE524338 FAX524338:FBA524338 FKT524338:FKW524338 FUP524338:FUS524338 GEL524338:GEO524338 GOH524338:GOK524338 GYD524338:GYG524338 HHZ524338:HIC524338 HRV524338:HRY524338 IBR524338:IBU524338 ILN524338:ILQ524338 IVJ524338:IVM524338 JFF524338:JFI524338 JPB524338:JPE524338 JYX524338:JZA524338 KIT524338:KIW524338 KSP524338:KSS524338 LCL524338:LCO524338 LMH524338:LMK524338 LWD524338:LWG524338 MFZ524338:MGC524338 MPV524338:MPY524338 MZR524338:MZU524338 NJN524338:NJQ524338 NTJ524338:NTM524338 ODF524338:ODI524338 ONB524338:ONE524338 OWX524338:OXA524338 PGT524338:PGW524338 PQP524338:PQS524338 QAL524338:QAO524338 QKH524338:QKK524338 QUD524338:QUG524338 RDZ524338:REC524338 RNV524338:RNY524338 RXR524338:RXU524338 SHN524338:SHQ524338 SRJ524338:SRM524338 TBF524338:TBI524338 TLB524338:TLE524338 TUX524338:TVA524338 UET524338:UEW524338 UOP524338:UOS524338 UYL524338:UYO524338 VIH524338:VIK524338 VSD524338:VSG524338 WBZ524338:WCC524338 WLV524338:WLY524338 WVR524338:WVU524338 JF589874:JI589874 TB589874:TE589874 ACX589874:ADA589874 AMT589874:AMW589874 AWP589874:AWS589874 BGL589874:BGO589874 BQH589874:BQK589874 CAD589874:CAG589874 CJZ589874:CKC589874 CTV589874:CTY589874 DDR589874:DDU589874 DNN589874:DNQ589874 DXJ589874:DXM589874 EHF589874:EHI589874 ERB589874:ERE589874 FAX589874:FBA589874 FKT589874:FKW589874 FUP589874:FUS589874 GEL589874:GEO589874 GOH589874:GOK589874 GYD589874:GYG589874 HHZ589874:HIC589874 HRV589874:HRY589874 IBR589874:IBU589874 ILN589874:ILQ589874 IVJ589874:IVM589874 JFF589874:JFI589874 JPB589874:JPE589874 JYX589874:JZA589874 KIT589874:KIW589874 KSP589874:KSS589874 LCL589874:LCO589874 LMH589874:LMK589874 LWD589874:LWG589874 MFZ589874:MGC589874 MPV589874:MPY589874 MZR589874:MZU589874 NJN589874:NJQ589874 NTJ589874:NTM589874 ODF589874:ODI589874 ONB589874:ONE589874 OWX589874:OXA589874 PGT589874:PGW589874 PQP589874:PQS589874 QAL589874:QAO589874 QKH589874:QKK589874 QUD589874:QUG589874 RDZ589874:REC589874 RNV589874:RNY589874 RXR589874:RXU589874 SHN589874:SHQ589874 SRJ589874:SRM589874 TBF589874:TBI589874 TLB589874:TLE589874 TUX589874:TVA589874 UET589874:UEW589874 UOP589874:UOS589874 UYL589874:UYO589874 VIH589874:VIK589874 VSD589874:VSG589874 WBZ589874:WCC589874 WLV589874:WLY589874 WVR589874:WVU589874 JF655410:JI655410 TB655410:TE655410 ACX655410:ADA655410 AMT655410:AMW655410 AWP655410:AWS655410 BGL655410:BGO655410 BQH655410:BQK655410 CAD655410:CAG655410 CJZ655410:CKC655410 CTV655410:CTY655410 DDR655410:DDU655410 DNN655410:DNQ655410 DXJ655410:DXM655410 EHF655410:EHI655410 ERB655410:ERE655410 FAX655410:FBA655410 FKT655410:FKW655410 FUP655410:FUS655410 GEL655410:GEO655410 GOH655410:GOK655410 GYD655410:GYG655410 HHZ655410:HIC655410 HRV655410:HRY655410 IBR655410:IBU655410 ILN655410:ILQ655410 IVJ655410:IVM655410 JFF655410:JFI655410 JPB655410:JPE655410 JYX655410:JZA655410 KIT655410:KIW655410 KSP655410:KSS655410 LCL655410:LCO655410 LMH655410:LMK655410 LWD655410:LWG655410 MFZ655410:MGC655410 MPV655410:MPY655410 MZR655410:MZU655410 NJN655410:NJQ655410 NTJ655410:NTM655410 ODF655410:ODI655410 ONB655410:ONE655410 OWX655410:OXA655410 PGT655410:PGW655410 PQP655410:PQS655410 QAL655410:QAO655410 QKH655410:QKK655410 QUD655410:QUG655410 RDZ655410:REC655410 RNV655410:RNY655410 RXR655410:RXU655410 SHN655410:SHQ655410 SRJ655410:SRM655410 TBF655410:TBI655410 TLB655410:TLE655410 TUX655410:TVA655410 UET655410:UEW655410 UOP655410:UOS655410 UYL655410:UYO655410 VIH655410:VIK655410 VSD655410:VSG655410 WBZ655410:WCC655410 WLV655410:WLY655410 WVR655410:WVU655410 JF720946:JI720946 TB720946:TE720946 ACX720946:ADA720946 AMT720946:AMW720946 AWP720946:AWS720946 BGL720946:BGO720946 BQH720946:BQK720946 CAD720946:CAG720946 CJZ720946:CKC720946 CTV720946:CTY720946 DDR720946:DDU720946 DNN720946:DNQ720946 DXJ720946:DXM720946 EHF720946:EHI720946 ERB720946:ERE720946 FAX720946:FBA720946 FKT720946:FKW720946 FUP720946:FUS720946 GEL720946:GEO720946 GOH720946:GOK720946 GYD720946:GYG720946 HHZ720946:HIC720946 HRV720946:HRY720946 IBR720946:IBU720946 ILN720946:ILQ720946 IVJ720946:IVM720946 JFF720946:JFI720946 JPB720946:JPE720946 JYX720946:JZA720946 KIT720946:KIW720946 KSP720946:KSS720946 LCL720946:LCO720946 LMH720946:LMK720946 LWD720946:LWG720946 MFZ720946:MGC720946 MPV720946:MPY720946 MZR720946:MZU720946 NJN720946:NJQ720946 NTJ720946:NTM720946 ODF720946:ODI720946 ONB720946:ONE720946 OWX720946:OXA720946 PGT720946:PGW720946 PQP720946:PQS720946 QAL720946:QAO720946 QKH720946:QKK720946 QUD720946:QUG720946 RDZ720946:REC720946 RNV720946:RNY720946 RXR720946:RXU720946 SHN720946:SHQ720946 SRJ720946:SRM720946 TBF720946:TBI720946 TLB720946:TLE720946 TUX720946:TVA720946 UET720946:UEW720946 UOP720946:UOS720946 UYL720946:UYO720946 VIH720946:VIK720946 VSD720946:VSG720946 WBZ720946:WCC720946 WLV720946:WLY720946 WVR720946:WVU720946 JF786482:JI786482 TB786482:TE786482 ACX786482:ADA786482 AMT786482:AMW786482 AWP786482:AWS786482 BGL786482:BGO786482 BQH786482:BQK786482 CAD786482:CAG786482 CJZ786482:CKC786482 CTV786482:CTY786482 DDR786482:DDU786482 DNN786482:DNQ786482 DXJ786482:DXM786482 EHF786482:EHI786482 ERB786482:ERE786482 FAX786482:FBA786482 FKT786482:FKW786482 FUP786482:FUS786482 GEL786482:GEO786482 GOH786482:GOK786482 GYD786482:GYG786482 HHZ786482:HIC786482 HRV786482:HRY786482 IBR786482:IBU786482 ILN786482:ILQ786482 IVJ786482:IVM786482 JFF786482:JFI786482 JPB786482:JPE786482 JYX786482:JZA786482 KIT786482:KIW786482 KSP786482:KSS786482 LCL786482:LCO786482 LMH786482:LMK786482 LWD786482:LWG786482 MFZ786482:MGC786482 MPV786482:MPY786482 MZR786482:MZU786482 NJN786482:NJQ786482 NTJ786482:NTM786482 ODF786482:ODI786482 ONB786482:ONE786482 OWX786482:OXA786482 PGT786482:PGW786482 PQP786482:PQS786482 QAL786482:QAO786482 QKH786482:QKK786482 QUD786482:QUG786482 RDZ786482:REC786482 RNV786482:RNY786482 RXR786482:RXU786482 SHN786482:SHQ786482 SRJ786482:SRM786482 TBF786482:TBI786482 TLB786482:TLE786482 TUX786482:TVA786482 UET786482:UEW786482 UOP786482:UOS786482 UYL786482:UYO786482 VIH786482:VIK786482 VSD786482:VSG786482 WBZ786482:WCC786482 WLV786482:WLY786482 WVR786482:WVU786482 JF852018:JI852018 TB852018:TE852018 ACX852018:ADA852018 AMT852018:AMW852018 AWP852018:AWS852018 BGL852018:BGO852018 BQH852018:BQK852018 CAD852018:CAG852018 CJZ852018:CKC852018 CTV852018:CTY852018 DDR852018:DDU852018 DNN852018:DNQ852018 DXJ852018:DXM852018 EHF852018:EHI852018 ERB852018:ERE852018 FAX852018:FBA852018 FKT852018:FKW852018 FUP852018:FUS852018 GEL852018:GEO852018 GOH852018:GOK852018 GYD852018:GYG852018 HHZ852018:HIC852018 HRV852018:HRY852018 IBR852018:IBU852018 ILN852018:ILQ852018 IVJ852018:IVM852018 JFF852018:JFI852018 JPB852018:JPE852018 JYX852018:JZA852018 KIT852018:KIW852018 KSP852018:KSS852018 LCL852018:LCO852018 LMH852018:LMK852018 LWD852018:LWG852018 MFZ852018:MGC852018 MPV852018:MPY852018 MZR852018:MZU852018 NJN852018:NJQ852018 NTJ852018:NTM852018 ODF852018:ODI852018 ONB852018:ONE852018 OWX852018:OXA852018 PGT852018:PGW852018 PQP852018:PQS852018 QAL852018:QAO852018 QKH852018:QKK852018 QUD852018:QUG852018 RDZ852018:REC852018 RNV852018:RNY852018 RXR852018:RXU852018 SHN852018:SHQ852018 SRJ852018:SRM852018 TBF852018:TBI852018 TLB852018:TLE852018 TUX852018:TVA852018 UET852018:UEW852018 UOP852018:UOS852018 UYL852018:UYO852018 VIH852018:VIK852018 VSD852018:VSG852018 WBZ852018:WCC852018 WLV852018:WLY852018 WVR852018:WVU852018 JF917554:JI917554 TB917554:TE917554 ACX917554:ADA917554 AMT917554:AMW917554 AWP917554:AWS917554 BGL917554:BGO917554 BQH917554:BQK917554 CAD917554:CAG917554 CJZ917554:CKC917554 CTV917554:CTY917554 DDR917554:DDU917554 DNN917554:DNQ917554 DXJ917554:DXM917554 EHF917554:EHI917554 ERB917554:ERE917554 FAX917554:FBA917554 FKT917554:FKW917554 FUP917554:FUS917554 GEL917554:GEO917554 GOH917554:GOK917554 GYD917554:GYG917554 HHZ917554:HIC917554 HRV917554:HRY917554 IBR917554:IBU917554 ILN917554:ILQ917554 IVJ917554:IVM917554 JFF917554:JFI917554 JPB917554:JPE917554 JYX917554:JZA917554 KIT917554:KIW917554 KSP917554:KSS917554 LCL917554:LCO917554 LMH917554:LMK917554 LWD917554:LWG917554 MFZ917554:MGC917554 MPV917554:MPY917554 MZR917554:MZU917554 NJN917554:NJQ917554 NTJ917554:NTM917554 ODF917554:ODI917554 ONB917554:ONE917554 OWX917554:OXA917554 PGT917554:PGW917554 PQP917554:PQS917554 QAL917554:QAO917554 QKH917554:QKK917554 QUD917554:QUG917554 RDZ917554:REC917554 RNV917554:RNY917554 RXR917554:RXU917554 SHN917554:SHQ917554 SRJ917554:SRM917554 TBF917554:TBI917554 TLB917554:TLE917554 TUX917554:TVA917554 UET917554:UEW917554 UOP917554:UOS917554 UYL917554:UYO917554 VIH917554:VIK917554 VSD917554:VSG917554 WBZ917554:WCC917554 WLV917554:WLY917554 WVR917554:WVU917554 JF983090:JI983090 TB983090:TE983090 ACX983090:ADA983090 AMT983090:AMW983090 AWP983090:AWS983090 BGL983090:BGO983090 BQH983090:BQK983090 CAD983090:CAG983090 CJZ983090:CKC983090 CTV983090:CTY983090 DDR983090:DDU983090 DNN983090:DNQ983090 DXJ983090:DXM983090 EHF983090:EHI983090 ERB983090:ERE983090 FAX983090:FBA983090 FKT983090:FKW983090 FUP983090:FUS983090 GEL983090:GEO983090 GOH983090:GOK983090 GYD983090:GYG983090 HHZ983090:HIC983090 HRV983090:HRY983090 IBR983090:IBU983090 ILN983090:ILQ983090 IVJ983090:IVM983090 JFF983090:JFI983090 JPB983090:JPE983090 JYX983090:JZA983090 KIT983090:KIW983090 KSP983090:KSS983090 LCL983090:LCO983090 LMH983090:LMK983090 LWD983090:LWG983090 MFZ983090:MGC983090 MPV983090:MPY983090 MZR983090:MZU983090 NJN983090:NJQ983090 NTJ983090:NTM983090 ODF983090:ODI983090 ONB983090:ONE983090 OWX983090:OXA983090 PGT983090:PGW983090 PQP983090:PQS983090 QAL983090:QAO983090 QKH983090:QKK983090 QUD983090:QUG983090 RDZ983090:REC983090 RNV983090:RNY983090 RXR983090:RXU983090 SHN983090:SHQ983090 SRJ983090:SRM983090 TBF983090:TBI983090 TLB983090:TLE983090 TUX983090:TVA983090 UET983090:UEW983090 UOP983090:UOS983090 UYL983090:UYO983090 VIH983090:VIK983090 VSD983090:VSG983090 WBZ983090:WCC983090 WLV983090:WLY983090 D983090:M983090 D917554:M917554 D852018:M852018 D786482:M786482 D720946:M720946 D655410:M655410 D589874:M589874 D524338:M524338 D458802:M458802 D393266:M393266 D327730:M327730 D262194:M262194 D196658:M196658 D131122:M131122 D65586:M65586">
      <formula1>0</formula1>
      <formula2>10000</formula2>
    </dataValidation>
  </dataValidations>
  <pageMargins left="0.14000000000000001" right="0.5" top="0.25" bottom="0.25" header="0.34" footer="0.5"/>
  <pageSetup paperSize="9" scale="65" orientation="landscape" r:id="rId1"/>
  <headerFooter alignWithMargins="0"/>
</worksheet>
</file>

<file path=xl/worksheets/sheet11.xml><?xml version="1.0" encoding="utf-8"?>
<worksheet xmlns="http://schemas.openxmlformats.org/spreadsheetml/2006/main" xmlns:r="http://schemas.openxmlformats.org/officeDocument/2006/relationships">
  <dimension ref="A1:Q74"/>
  <sheetViews>
    <sheetView workbookViewId="0">
      <pane xSplit="3" ySplit="11" topLeftCell="D12" activePane="bottomRight" state="frozen"/>
      <selection pane="topRight" activeCell="D1" sqref="D1"/>
      <selection pane="bottomLeft" activeCell="A12" sqref="A12"/>
      <selection pane="bottomRight"/>
    </sheetView>
  </sheetViews>
  <sheetFormatPr defaultRowHeight="12"/>
  <cols>
    <col min="1" max="1" width="3.7109375" style="119" customWidth="1"/>
    <col min="2" max="2" width="13.7109375" style="119" customWidth="1"/>
    <col min="3" max="3" width="27.7109375" style="119" customWidth="1"/>
    <col min="4" max="4" width="12.7109375" style="119" customWidth="1"/>
    <col min="5" max="15" width="11" style="119" customWidth="1"/>
    <col min="16" max="16" width="11.85546875" style="119" customWidth="1"/>
    <col min="17" max="19" width="9.140625" style="119"/>
    <col min="20" max="20" width="8.85546875" style="119" bestFit="1" customWidth="1"/>
    <col min="21" max="262" width="9.140625" style="119"/>
    <col min="263" max="263" width="3.7109375" style="119" customWidth="1"/>
    <col min="264" max="264" width="7.42578125" style="119" customWidth="1"/>
    <col min="265" max="265" width="19.5703125" style="119" customWidth="1"/>
    <col min="266" max="269" width="11" style="119" customWidth="1"/>
    <col min="270" max="270" width="10" style="119" customWidth="1"/>
    <col min="271" max="271" width="9.140625" style="119"/>
    <col min="272" max="272" width="8.85546875" style="119" bestFit="1" customWidth="1"/>
    <col min="273" max="275" width="9.140625" style="119"/>
    <col min="276" max="276" width="8.85546875" style="119" bestFit="1" customWidth="1"/>
    <col min="277" max="518" width="9.140625" style="119"/>
    <col min="519" max="519" width="3.7109375" style="119" customWidth="1"/>
    <col min="520" max="520" width="7.42578125" style="119" customWidth="1"/>
    <col min="521" max="521" width="19.5703125" style="119" customWidth="1"/>
    <col min="522" max="525" width="11" style="119" customWidth="1"/>
    <col min="526" max="526" width="10" style="119" customWidth="1"/>
    <col min="527" max="527" width="9.140625" style="119"/>
    <col min="528" max="528" width="8.85546875" style="119" bestFit="1" customWidth="1"/>
    <col min="529" max="531" width="9.140625" style="119"/>
    <col min="532" max="532" width="8.85546875" style="119" bestFit="1" customWidth="1"/>
    <col min="533" max="774" width="9.140625" style="119"/>
    <col min="775" max="775" width="3.7109375" style="119" customWidth="1"/>
    <col min="776" max="776" width="7.42578125" style="119" customWidth="1"/>
    <col min="777" max="777" width="19.5703125" style="119" customWidth="1"/>
    <col min="778" max="781" width="11" style="119" customWidth="1"/>
    <col min="782" max="782" width="10" style="119" customWidth="1"/>
    <col min="783" max="783" width="9.140625" style="119"/>
    <col min="784" max="784" width="8.85546875" style="119" bestFit="1" customWidth="1"/>
    <col min="785" max="787" width="9.140625" style="119"/>
    <col min="788" max="788" width="8.85546875" style="119" bestFit="1" customWidth="1"/>
    <col min="789" max="1030" width="9.140625" style="119"/>
    <col min="1031" max="1031" width="3.7109375" style="119" customWidth="1"/>
    <col min="1032" max="1032" width="7.42578125" style="119" customWidth="1"/>
    <col min="1033" max="1033" width="19.5703125" style="119" customWidth="1"/>
    <col min="1034" max="1037" width="11" style="119" customWidth="1"/>
    <col min="1038" max="1038" width="10" style="119" customWidth="1"/>
    <col min="1039" max="1039" width="9.140625" style="119"/>
    <col min="1040" max="1040" width="8.85546875" style="119" bestFit="1" customWidth="1"/>
    <col min="1041" max="1043" width="9.140625" style="119"/>
    <col min="1044" max="1044" width="8.85546875" style="119" bestFit="1" customWidth="1"/>
    <col min="1045" max="1286" width="9.140625" style="119"/>
    <col min="1287" max="1287" width="3.7109375" style="119" customWidth="1"/>
    <col min="1288" max="1288" width="7.42578125" style="119" customWidth="1"/>
    <col min="1289" max="1289" width="19.5703125" style="119" customWidth="1"/>
    <col min="1290" max="1293" width="11" style="119" customWidth="1"/>
    <col min="1294" max="1294" width="10" style="119" customWidth="1"/>
    <col min="1295" max="1295" width="9.140625" style="119"/>
    <col min="1296" max="1296" width="8.85546875" style="119" bestFit="1" customWidth="1"/>
    <col min="1297" max="1299" width="9.140625" style="119"/>
    <col min="1300" max="1300" width="8.85546875" style="119" bestFit="1" customWidth="1"/>
    <col min="1301" max="1542" width="9.140625" style="119"/>
    <col min="1543" max="1543" width="3.7109375" style="119" customWidth="1"/>
    <col min="1544" max="1544" width="7.42578125" style="119" customWidth="1"/>
    <col min="1545" max="1545" width="19.5703125" style="119" customWidth="1"/>
    <col min="1546" max="1549" width="11" style="119" customWidth="1"/>
    <col min="1550" max="1550" width="10" style="119" customWidth="1"/>
    <col min="1551" max="1551" width="9.140625" style="119"/>
    <col min="1552" max="1552" width="8.85546875" style="119" bestFit="1" customWidth="1"/>
    <col min="1553" max="1555" width="9.140625" style="119"/>
    <col min="1556" max="1556" width="8.85546875" style="119" bestFit="1" customWidth="1"/>
    <col min="1557" max="1798" width="9.140625" style="119"/>
    <col min="1799" max="1799" width="3.7109375" style="119" customWidth="1"/>
    <col min="1800" max="1800" width="7.42578125" style="119" customWidth="1"/>
    <col min="1801" max="1801" width="19.5703125" style="119" customWidth="1"/>
    <col min="1802" max="1805" width="11" style="119" customWidth="1"/>
    <col min="1806" max="1806" width="10" style="119" customWidth="1"/>
    <col min="1807" max="1807" width="9.140625" style="119"/>
    <col min="1808" max="1808" width="8.85546875" style="119" bestFit="1" customWidth="1"/>
    <col min="1809" max="1811" width="9.140625" style="119"/>
    <col min="1812" max="1812" width="8.85546875" style="119" bestFit="1" customWidth="1"/>
    <col min="1813" max="2054" width="9.140625" style="119"/>
    <col min="2055" max="2055" width="3.7109375" style="119" customWidth="1"/>
    <col min="2056" max="2056" width="7.42578125" style="119" customWidth="1"/>
    <col min="2057" max="2057" width="19.5703125" style="119" customWidth="1"/>
    <col min="2058" max="2061" width="11" style="119" customWidth="1"/>
    <col min="2062" max="2062" width="10" style="119" customWidth="1"/>
    <col min="2063" max="2063" width="9.140625" style="119"/>
    <col min="2064" max="2064" width="8.85546875" style="119" bestFit="1" customWidth="1"/>
    <col min="2065" max="2067" width="9.140625" style="119"/>
    <col min="2068" max="2068" width="8.85546875" style="119" bestFit="1" customWidth="1"/>
    <col min="2069" max="2310" width="9.140625" style="119"/>
    <col min="2311" max="2311" width="3.7109375" style="119" customWidth="1"/>
    <col min="2312" max="2312" width="7.42578125" style="119" customWidth="1"/>
    <col min="2313" max="2313" width="19.5703125" style="119" customWidth="1"/>
    <col min="2314" max="2317" width="11" style="119" customWidth="1"/>
    <col min="2318" max="2318" width="10" style="119" customWidth="1"/>
    <col min="2319" max="2319" width="9.140625" style="119"/>
    <col min="2320" max="2320" width="8.85546875" style="119" bestFit="1" customWidth="1"/>
    <col min="2321" max="2323" width="9.140625" style="119"/>
    <col min="2324" max="2324" width="8.85546875" style="119" bestFit="1" customWidth="1"/>
    <col min="2325" max="2566" width="9.140625" style="119"/>
    <col min="2567" max="2567" width="3.7109375" style="119" customWidth="1"/>
    <col min="2568" max="2568" width="7.42578125" style="119" customWidth="1"/>
    <col min="2569" max="2569" width="19.5703125" style="119" customWidth="1"/>
    <col min="2570" max="2573" width="11" style="119" customWidth="1"/>
    <col min="2574" max="2574" width="10" style="119" customWidth="1"/>
    <col min="2575" max="2575" width="9.140625" style="119"/>
    <col min="2576" max="2576" width="8.85546875" style="119" bestFit="1" customWidth="1"/>
    <col min="2577" max="2579" width="9.140625" style="119"/>
    <col min="2580" max="2580" width="8.85546875" style="119" bestFit="1" customWidth="1"/>
    <col min="2581" max="2822" width="9.140625" style="119"/>
    <col min="2823" max="2823" width="3.7109375" style="119" customWidth="1"/>
    <col min="2824" max="2824" width="7.42578125" style="119" customWidth="1"/>
    <col min="2825" max="2825" width="19.5703125" style="119" customWidth="1"/>
    <col min="2826" max="2829" width="11" style="119" customWidth="1"/>
    <col min="2830" max="2830" width="10" style="119" customWidth="1"/>
    <col min="2831" max="2831" width="9.140625" style="119"/>
    <col min="2832" max="2832" width="8.85546875" style="119" bestFit="1" customWidth="1"/>
    <col min="2833" max="2835" width="9.140625" style="119"/>
    <col min="2836" max="2836" width="8.85546875" style="119" bestFit="1" customWidth="1"/>
    <col min="2837" max="3078" width="9.140625" style="119"/>
    <col min="3079" max="3079" width="3.7109375" style="119" customWidth="1"/>
    <col min="3080" max="3080" width="7.42578125" style="119" customWidth="1"/>
    <col min="3081" max="3081" width="19.5703125" style="119" customWidth="1"/>
    <col min="3082" max="3085" width="11" style="119" customWidth="1"/>
    <col min="3086" max="3086" width="10" style="119" customWidth="1"/>
    <col min="3087" max="3087" width="9.140625" style="119"/>
    <col min="3088" max="3088" width="8.85546875" style="119" bestFit="1" customWidth="1"/>
    <col min="3089" max="3091" width="9.140625" style="119"/>
    <col min="3092" max="3092" width="8.85546875" style="119" bestFit="1" customWidth="1"/>
    <col min="3093" max="3334" width="9.140625" style="119"/>
    <col min="3335" max="3335" width="3.7109375" style="119" customWidth="1"/>
    <col min="3336" max="3336" width="7.42578125" style="119" customWidth="1"/>
    <col min="3337" max="3337" width="19.5703125" style="119" customWidth="1"/>
    <col min="3338" max="3341" width="11" style="119" customWidth="1"/>
    <col min="3342" max="3342" width="10" style="119" customWidth="1"/>
    <col min="3343" max="3343" width="9.140625" style="119"/>
    <col min="3344" max="3344" width="8.85546875" style="119" bestFit="1" customWidth="1"/>
    <col min="3345" max="3347" width="9.140625" style="119"/>
    <col min="3348" max="3348" width="8.85546875" style="119" bestFit="1" customWidth="1"/>
    <col min="3349" max="3590" width="9.140625" style="119"/>
    <col min="3591" max="3591" width="3.7109375" style="119" customWidth="1"/>
    <col min="3592" max="3592" width="7.42578125" style="119" customWidth="1"/>
    <col min="3593" max="3593" width="19.5703125" style="119" customWidth="1"/>
    <col min="3594" max="3597" width="11" style="119" customWidth="1"/>
    <col min="3598" max="3598" width="10" style="119" customWidth="1"/>
    <col min="3599" max="3599" width="9.140625" style="119"/>
    <col min="3600" max="3600" width="8.85546875" style="119" bestFit="1" customWidth="1"/>
    <col min="3601" max="3603" width="9.140625" style="119"/>
    <col min="3604" max="3604" width="8.85546875" style="119" bestFit="1" customWidth="1"/>
    <col min="3605" max="3846" width="9.140625" style="119"/>
    <col min="3847" max="3847" width="3.7109375" style="119" customWidth="1"/>
    <col min="3848" max="3848" width="7.42578125" style="119" customWidth="1"/>
    <col min="3849" max="3849" width="19.5703125" style="119" customWidth="1"/>
    <col min="3850" max="3853" width="11" style="119" customWidth="1"/>
    <col min="3854" max="3854" width="10" style="119" customWidth="1"/>
    <col min="3855" max="3855" width="9.140625" style="119"/>
    <col min="3856" max="3856" width="8.85546875" style="119" bestFit="1" customWidth="1"/>
    <col min="3857" max="3859" width="9.140625" style="119"/>
    <col min="3860" max="3860" width="8.85546875" style="119" bestFit="1" customWidth="1"/>
    <col min="3861" max="4102" width="9.140625" style="119"/>
    <col min="4103" max="4103" width="3.7109375" style="119" customWidth="1"/>
    <col min="4104" max="4104" width="7.42578125" style="119" customWidth="1"/>
    <col min="4105" max="4105" width="19.5703125" style="119" customWidth="1"/>
    <col min="4106" max="4109" width="11" style="119" customWidth="1"/>
    <col min="4110" max="4110" width="10" style="119" customWidth="1"/>
    <col min="4111" max="4111" width="9.140625" style="119"/>
    <col min="4112" max="4112" width="8.85546875" style="119" bestFit="1" customWidth="1"/>
    <col min="4113" max="4115" width="9.140625" style="119"/>
    <col min="4116" max="4116" width="8.85546875" style="119" bestFit="1" customWidth="1"/>
    <col min="4117" max="4358" width="9.140625" style="119"/>
    <col min="4359" max="4359" width="3.7109375" style="119" customWidth="1"/>
    <col min="4360" max="4360" width="7.42578125" style="119" customWidth="1"/>
    <col min="4361" max="4361" width="19.5703125" style="119" customWidth="1"/>
    <col min="4362" max="4365" width="11" style="119" customWidth="1"/>
    <col min="4366" max="4366" width="10" style="119" customWidth="1"/>
    <col min="4367" max="4367" width="9.140625" style="119"/>
    <col min="4368" max="4368" width="8.85546875" style="119" bestFit="1" customWidth="1"/>
    <col min="4369" max="4371" width="9.140625" style="119"/>
    <col min="4372" max="4372" width="8.85546875" style="119" bestFit="1" customWidth="1"/>
    <col min="4373" max="4614" width="9.140625" style="119"/>
    <col min="4615" max="4615" width="3.7109375" style="119" customWidth="1"/>
    <col min="4616" max="4616" width="7.42578125" style="119" customWidth="1"/>
    <col min="4617" max="4617" width="19.5703125" style="119" customWidth="1"/>
    <col min="4618" max="4621" width="11" style="119" customWidth="1"/>
    <col min="4622" max="4622" width="10" style="119" customWidth="1"/>
    <col min="4623" max="4623" width="9.140625" style="119"/>
    <col min="4624" max="4624" width="8.85546875" style="119" bestFit="1" customWidth="1"/>
    <col min="4625" max="4627" width="9.140625" style="119"/>
    <col min="4628" max="4628" width="8.85546875" style="119" bestFit="1" customWidth="1"/>
    <col min="4629" max="4870" width="9.140625" style="119"/>
    <col min="4871" max="4871" width="3.7109375" style="119" customWidth="1"/>
    <col min="4872" max="4872" width="7.42578125" style="119" customWidth="1"/>
    <col min="4873" max="4873" width="19.5703125" style="119" customWidth="1"/>
    <col min="4874" max="4877" width="11" style="119" customWidth="1"/>
    <col min="4878" max="4878" width="10" style="119" customWidth="1"/>
    <col min="4879" max="4879" width="9.140625" style="119"/>
    <col min="4880" max="4880" width="8.85546875" style="119" bestFit="1" customWidth="1"/>
    <col min="4881" max="4883" width="9.140625" style="119"/>
    <col min="4884" max="4884" width="8.85546875" style="119" bestFit="1" customWidth="1"/>
    <col min="4885" max="5126" width="9.140625" style="119"/>
    <col min="5127" max="5127" width="3.7109375" style="119" customWidth="1"/>
    <col min="5128" max="5128" width="7.42578125" style="119" customWidth="1"/>
    <col min="5129" max="5129" width="19.5703125" style="119" customWidth="1"/>
    <col min="5130" max="5133" width="11" style="119" customWidth="1"/>
    <col min="5134" max="5134" width="10" style="119" customWidth="1"/>
    <col min="5135" max="5135" width="9.140625" style="119"/>
    <col min="5136" max="5136" width="8.85546875" style="119" bestFit="1" customWidth="1"/>
    <col min="5137" max="5139" width="9.140625" style="119"/>
    <col min="5140" max="5140" width="8.85546875" style="119" bestFit="1" customWidth="1"/>
    <col min="5141" max="5382" width="9.140625" style="119"/>
    <col min="5383" max="5383" width="3.7109375" style="119" customWidth="1"/>
    <col min="5384" max="5384" width="7.42578125" style="119" customWidth="1"/>
    <col min="5385" max="5385" width="19.5703125" style="119" customWidth="1"/>
    <col min="5386" max="5389" width="11" style="119" customWidth="1"/>
    <col min="5390" max="5390" width="10" style="119" customWidth="1"/>
    <col min="5391" max="5391" width="9.140625" style="119"/>
    <col min="5392" max="5392" width="8.85546875" style="119" bestFit="1" customWidth="1"/>
    <col min="5393" max="5395" width="9.140625" style="119"/>
    <col min="5396" max="5396" width="8.85546875" style="119" bestFit="1" customWidth="1"/>
    <col min="5397" max="5638" width="9.140625" style="119"/>
    <col min="5639" max="5639" width="3.7109375" style="119" customWidth="1"/>
    <col min="5640" max="5640" width="7.42578125" style="119" customWidth="1"/>
    <col min="5641" max="5641" width="19.5703125" style="119" customWidth="1"/>
    <col min="5642" max="5645" width="11" style="119" customWidth="1"/>
    <col min="5646" max="5646" width="10" style="119" customWidth="1"/>
    <col min="5647" max="5647" width="9.140625" style="119"/>
    <col min="5648" max="5648" width="8.85546875" style="119" bestFit="1" customWidth="1"/>
    <col min="5649" max="5651" width="9.140625" style="119"/>
    <col min="5652" max="5652" width="8.85546875" style="119" bestFit="1" customWidth="1"/>
    <col min="5653" max="5894" width="9.140625" style="119"/>
    <col min="5895" max="5895" width="3.7109375" style="119" customWidth="1"/>
    <col min="5896" max="5896" width="7.42578125" style="119" customWidth="1"/>
    <col min="5897" max="5897" width="19.5703125" style="119" customWidth="1"/>
    <col min="5898" max="5901" width="11" style="119" customWidth="1"/>
    <col min="5902" max="5902" width="10" style="119" customWidth="1"/>
    <col min="5903" max="5903" width="9.140625" style="119"/>
    <col min="5904" max="5904" width="8.85546875" style="119" bestFit="1" customWidth="1"/>
    <col min="5905" max="5907" width="9.140625" style="119"/>
    <col min="5908" max="5908" width="8.85546875" style="119" bestFit="1" customWidth="1"/>
    <col min="5909" max="6150" width="9.140625" style="119"/>
    <col min="6151" max="6151" width="3.7109375" style="119" customWidth="1"/>
    <col min="6152" max="6152" width="7.42578125" style="119" customWidth="1"/>
    <col min="6153" max="6153" width="19.5703125" style="119" customWidth="1"/>
    <col min="6154" max="6157" width="11" style="119" customWidth="1"/>
    <col min="6158" max="6158" width="10" style="119" customWidth="1"/>
    <col min="6159" max="6159" width="9.140625" style="119"/>
    <col min="6160" max="6160" width="8.85546875" style="119" bestFit="1" customWidth="1"/>
    <col min="6161" max="6163" width="9.140625" style="119"/>
    <col min="6164" max="6164" width="8.85546875" style="119" bestFit="1" customWidth="1"/>
    <col min="6165" max="6406" width="9.140625" style="119"/>
    <col min="6407" max="6407" width="3.7109375" style="119" customWidth="1"/>
    <col min="6408" max="6408" width="7.42578125" style="119" customWidth="1"/>
    <col min="6409" max="6409" width="19.5703125" style="119" customWidth="1"/>
    <col min="6410" max="6413" width="11" style="119" customWidth="1"/>
    <col min="6414" max="6414" width="10" style="119" customWidth="1"/>
    <col min="6415" max="6415" width="9.140625" style="119"/>
    <col min="6416" max="6416" width="8.85546875" style="119" bestFit="1" customWidth="1"/>
    <col min="6417" max="6419" width="9.140625" style="119"/>
    <col min="6420" max="6420" width="8.85546875" style="119" bestFit="1" customWidth="1"/>
    <col min="6421" max="6662" width="9.140625" style="119"/>
    <col min="6663" max="6663" width="3.7109375" style="119" customWidth="1"/>
    <col min="6664" max="6664" width="7.42578125" style="119" customWidth="1"/>
    <col min="6665" max="6665" width="19.5703125" style="119" customWidth="1"/>
    <col min="6666" max="6669" width="11" style="119" customWidth="1"/>
    <col min="6670" max="6670" width="10" style="119" customWidth="1"/>
    <col min="6671" max="6671" width="9.140625" style="119"/>
    <col min="6672" max="6672" width="8.85546875" style="119" bestFit="1" customWidth="1"/>
    <col min="6673" max="6675" width="9.140625" style="119"/>
    <col min="6676" max="6676" width="8.85546875" style="119" bestFit="1" customWidth="1"/>
    <col min="6677" max="6918" width="9.140625" style="119"/>
    <col min="6919" max="6919" width="3.7109375" style="119" customWidth="1"/>
    <col min="6920" max="6920" width="7.42578125" style="119" customWidth="1"/>
    <col min="6921" max="6921" width="19.5703125" style="119" customWidth="1"/>
    <col min="6922" max="6925" width="11" style="119" customWidth="1"/>
    <col min="6926" max="6926" width="10" style="119" customWidth="1"/>
    <col min="6927" max="6927" width="9.140625" style="119"/>
    <col min="6928" max="6928" width="8.85546875" style="119" bestFit="1" customWidth="1"/>
    <col min="6929" max="6931" width="9.140625" style="119"/>
    <col min="6932" max="6932" width="8.85546875" style="119" bestFit="1" customWidth="1"/>
    <col min="6933" max="7174" width="9.140625" style="119"/>
    <col min="7175" max="7175" width="3.7109375" style="119" customWidth="1"/>
    <col min="7176" max="7176" width="7.42578125" style="119" customWidth="1"/>
    <col min="7177" max="7177" width="19.5703125" style="119" customWidth="1"/>
    <col min="7178" max="7181" width="11" style="119" customWidth="1"/>
    <col min="7182" max="7182" width="10" style="119" customWidth="1"/>
    <col min="7183" max="7183" width="9.140625" style="119"/>
    <col min="7184" max="7184" width="8.85546875" style="119" bestFit="1" customWidth="1"/>
    <col min="7185" max="7187" width="9.140625" style="119"/>
    <col min="7188" max="7188" width="8.85546875" style="119" bestFit="1" customWidth="1"/>
    <col min="7189" max="7430" width="9.140625" style="119"/>
    <col min="7431" max="7431" width="3.7109375" style="119" customWidth="1"/>
    <col min="7432" max="7432" width="7.42578125" style="119" customWidth="1"/>
    <col min="7433" max="7433" width="19.5703125" style="119" customWidth="1"/>
    <col min="7434" max="7437" width="11" style="119" customWidth="1"/>
    <col min="7438" max="7438" width="10" style="119" customWidth="1"/>
    <col min="7439" max="7439" width="9.140625" style="119"/>
    <col min="7440" max="7440" width="8.85546875" style="119" bestFit="1" customWidth="1"/>
    <col min="7441" max="7443" width="9.140625" style="119"/>
    <col min="7444" max="7444" width="8.85546875" style="119" bestFit="1" customWidth="1"/>
    <col min="7445" max="7686" width="9.140625" style="119"/>
    <col min="7687" max="7687" width="3.7109375" style="119" customWidth="1"/>
    <col min="7688" max="7688" width="7.42578125" style="119" customWidth="1"/>
    <col min="7689" max="7689" width="19.5703125" style="119" customWidth="1"/>
    <col min="7690" max="7693" width="11" style="119" customWidth="1"/>
    <col min="7694" max="7694" width="10" style="119" customWidth="1"/>
    <col min="7695" max="7695" width="9.140625" style="119"/>
    <col min="7696" max="7696" width="8.85546875" style="119" bestFit="1" customWidth="1"/>
    <col min="7697" max="7699" width="9.140625" style="119"/>
    <col min="7700" max="7700" width="8.85546875" style="119" bestFit="1" customWidth="1"/>
    <col min="7701" max="7942" width="9.140625" style="119"/>
    <col min="7943" max="7943" width="3.7109375" style="119" customWidth="1"/>
    <col min="7944" max="7944" width="7.42578125" style="119" customWidth="1"/>
    <col min="7945" max="7945" width="19.5703125" style="119" customWidth="1"/>
    <col min="7946" max="7949" width="11" style="119" customWidth="1"/>
    <col min="7950" max="7950" width="10" style="119" customWidth="1"/>
    <col min="7951" max="7951" width="9.140625" style="119"/>
    <col min="7952" max="7952" width="8.85546875" style="119" bestFit="1" customWidth="1"/>
    <col min="7953" max="7955" width="9.140625" style="119"/>
    <col min="7956" max="7956" width="8.85546875" style="119" bestFit="1" customWidth="1"/>
    <col min="7957" max="8198" width="9.140625" style="119"/>
    <col min="8199" max="8199" width="3.7109375" style="119" customWidth="1"/>
    <col min="8200" max="8200" width="7.42578125" style="119" customWidth="1"/>
    <col min="8201" max="8201" width="19.5703125" style="119" customWidth="1"/>
    <col min="8202" max="8205" width="11" style="119" customWidth="1"/>
    <col min="8206" max="8206" width="10" style="119" customWidth="1"/>
    <col min="8207" max="8207" width="9.140625" style="119"/>
    <col min="8208" max="8208" width="8.85546875" style="119" bestFit="1" customWidth="1"/>
    <col min="8209" max="8211" width="9.140625" style="119"/>
    <col min="8212" max="8212" width="8.85546875" style="119" bestFit="1" customWidth="1"/>
    <col min="8213" max="8454" width="9.140625" style="119"/>
    <col min="8455" max="8455" width="3.7109375" style="119" customWidth="1"/>
    <col min="8456" max="8456" width="7.42578125" style="119" customWidth="1"/>
    <col min="8457" max="8457" width="19.5703125" style="119" customWidth="1"/>
    <col min="8458" max="8461" width="11" style="119" customWidth="1"/>
    <col min="8462" max="8462" width="10" style="119" customWidth="1"/>
    <col min="8463" max="8463" width="9.140625" style="119"/>
    <col min="8464" max="8464" width="8.85546875" style="119" bestFit="1" customWidth="1"/>
    <col min="8465" max="8467" width="9.140625" style="119"/>
    <col min="8468" max="8468" width="8.85546875" style="119" bestFit="1" customWidth="1"/>
    <col min="8469" max="8710" width="9.140625" style="119"/>
    <col min="8711" max="8711" width="3.7109375" style="119" customWidth="1"/>
    <col min="8712" max="8712" width="7.42578125" style="119" customWidth="1"/>
    <col min="8713" max="8713" width="19.5703125" style="119" customWidth="1"/>
    <col min="8714" max="8717" width="11" style="119" customWidth="1"/>
    <col min="8718" max="8718" width="10" style="119" customWidth="1"/>
    <col min="8719" max="8719" width="9.140625" style="119"/>
    <col min="8720" max="8720" width="8.85546875" style="119" bestFit="1" customWidth="1"/>
    <col min="8721" max="8723" width="9.140625" style="119"/>
    <col min="8724" max="8724" width="8.85546875" style="119" bestFit="1" customWidth="1"/>
    <col min="8725" max="8966" width="9.140625" style="119"/>
    <col min="8967" max="8967" width="3.7109375" style="119" customWidth="1"/>
    <col min="8968" max="8968" width="7.42578125" style="119" customWidth="1"/>
    <col min="8969" max="8969" width="19.5703125" style="119" customWidth="1"/>
    <col min="8970" max="8973" width="11" style="119" customWidth="1"/>
    <col min="8974" max="8974" width="10" style="119" customWidth="1"/>
    <col min="8975" max="8975" width="9.140625" style="119"/>
    <col min="8976" max="8976" width="8.85546875" style="119" bestFit="1" customWidth="1"/>
    <col min="8977" max="8979" width="9.140625" style="119"/>
    <col min="8980" max="8980" width="8.85546875" style="119" bestFit="1" customWidth="1"/>
    <col min="8981" max="9222" width="9.140625" style="119"/>
    <col min="9223" max="9223" width="3.7109375" style="119" customWidth="1"/>
    <col min="9224" max="9224" width="7.42578125" style="119" customWidth="1"/>
    <col min="9225" max="9225" width="19.5703125" style="119" customWidth="1"/>
    <col min="9226" max="9229" width="11" style="119" customWidth="1"/>
    <col min="9230" max="9230" width="10" style="119" customWidth="1"/>
    <col min="9231" max="9231" width="9.140625" style="119"/>
    <col min="9232" max="9232" width="8.85546875" style="119" bestFit="1" customWidth="1"/>
    <col min="9233" max="9235" width="9.140625" style="119"/>
    <col min="9236" max="9236" width="8.85546875" style="119" bestFit="1" customWidth="1"/>
    <col min="9237" max="9478" width="9.140625" style="119"/>
    <col min="9479" max="9479" width="3.7109375" style="119" customWidth="1"/>
    <col min="9480" max="9480" width="7.42578125" style="119" customWidth="1"/>
    <col min="9481" max="9481" width="19.5703125" style="119" customWidth="1"/>
    <col min="9482" max="9485" width="11" style="119" customWidth="1"/>
    <col min="9486" max="9486" width="10" style="119" customWidth="1"/>
    <col min="9487" max="9487" width="9.140625" style="119"/>
    <col min="9488" max="9488" width="8.85546875" style="119" bestFit="1" customWidth="1"/>
    <col min="9489" max="9491" width="9.140625" style="119"/>
    <col min="9492" max="9492" width="8.85546875" style="119" bestFit="1" customWidth="1"/>
    <col min="9493" max="9734" width="9.140625" style="119"/>
    <col min="9735" max="9735" width="3.7109375" style="119" customWidth="1"/>
    <col min="9736" max="9736" width="7.42578125" style="119" customWidth="1"/>
    <col min="9737" max="9737" width="19.5703125" style="119" customWidth="1"/>
    <col min="9738" max="9741" width="11" style="119" customWidth="1"/>
    <col min="9742" max="9742" width="10" style="119" customWidth="1"/>
    <col min="9743" max="9743" width="9.140625" style="119"/>
    <col min="9744" max="9744" width="8.85546875" style="119" bestFit="1" customWidth="1"/>
    <col min="9745" max="9747" width="9.140625" style="119"/>
    <col min="9748" max="9748" width="8.85546875" style="119" bestFit="1" customWidth="1"/>
    <col min="9749" max="9990" width="9.140625" style="119"/>
    <col min="9991" max="9991" width="3.7109375" style="119" customWidth="1"/>
    <col min="9992" max="9992" width="7.42578125" style="119" customWidth="1"/>
    <col min="9993" max="9993" width="19.5703125" style="119" customWidth="1"/>
    <col min="9994" max="9997" width="11" style="119" customWidth="1"/>
    <col min="9998" max="9998" width="10" style="119" customWidth="1"/>
    <col min="9999" max="9999" width="9.140625" style="119"/>
    <col min="10000" max="10000" width="8.85546875" style="119" bestFit="1" customWidth="1"/>
    <col min="10001" max="10003" width="9.140625" style="119"/>
    <col min="10004" max="10004" width="8.85546875" style="119" bestFit="1" customWidth="1"/>
    <col min="10005" max="10246" width="9.140625" style="119"/>
    <col min="10247" max="10247" width="3.7109375" style="119" customWidth="1"/>
    <col min="10248" max="10248" width="7.42578125" style="119" customWidth="1"/>
    <col min="10249" max="10249" width="19.5703125" style="119" customWidth="1"/>
    <col min="10250" max="10253" width="11" style="119" customWidth="1"/>
    <col min="10254" max="10254" width="10" style="119" customWidth="1"/>
    <col min="10255" max="10255" width="9.140625" style="119"/>
    <col min="10256" max="10256" width="8.85546875" style="119" bestFit="1" customWidth="1"/>
    <col min="10257" max="10259" width="9.140625" style="119"/>
    <col min="10260" max="10260" width="8.85546875" style="119" bestFit="1" customWidth="1"/>
    <col min="10261" max="10502" width="9.140625" style="119"/>
    <col min="10503" max="10503" width="3.7109375" style="119" customWidth="1"/>
    <col min="10504" max="10504" width="7.42578125" style="119" customWidth="1"/>
    <col min="10505" max="10505" width="19.5703125" style="119" customWidth="1"/>
    <col min="10506" max="10509" width="11" style="119" customWidth="1"/>
    <col min="10510" max="10510" width="10" style="119" customWidth="1"/>
    <col min="10511" max="10511" width="9.140625" style="119"/>
    <col min="10512" max="10512" width="8.85546875" style="119" bestFit="1" customWidth="1"/>
    <col min="10513" max="10515" width="9.140625" style="119"/>
    <col min="10516" max="10516" width="8.85546875" style="119" bestFit="1" customWidth="1"/>
    <col min="10517" max="10758" width="9.140625" style="119"/>
    <col min="10759" max="10759" width="3.7109375" style="119" customWidth="1"/>
    <col min="10760" max="10760" width="7.42578125" style="119" customWidth="1"/>
    <col min="10761" max="10761" width="19.5703125" style="119" customWidth="1"/>
    <col min="10762" max="10765" width="11" style="119" customWidth="1"/>
    <col min="10766" max="10766" width="10" style="119" customWidth="1"/>
    <col min="10767" max="10767" width="9.140625" style="119"/>
    <col min="10768" max="10768" width="8.85546875" style="119" bestFit="1" customWidth="1"/>
    <col min="10769" max="10771" width="9.140625" style="119"/>
    <col min="10772" max="10772" width="8.85546875" style="119" bestFit="1" customWidth="1"/>
    <col min="10773" max="11014" width="9.140625" style="119"/>
    <col min="11015" max="11015" width="3.7109375" style="119" customWidth="1"/>
    <col min="11016" max="11016" width="7.42578125" style="119" customWidth="1"/>
    <col min="11017" max="11017" width="19.5703125" style="119" customWidth="1"/>
    <col min="11018" max="11021" width="11" style="119" customWidth="1"/>
    <col min="11022" max="11022" width="10" style="119" customWidth="1"/>
    <col min="11023" max="11023" width="9.140625" style="119"/>
    <col min="11024" max="11024" width="8.85546875" style="119" bestFit="1" customWidth="1"/>
    <col min="11025" max="11027" width="9.140625" style="119"/>
    <col min="11028" max="11028" width="8.85546875" style="119" bestFit="1" customWidth="1"/>
    <col min="11029" max="11270" width="9.140625" style="119"/>
    <col min="11271" max="11271" width="3.7109375" style="119" customWidth="1"/>
    <col min="11272" max="11272" width="7.42578125" style="119" customWidth="1"/>
    <col min="11273" max="11273" width="19.5703125" style="119" customWidth="1"/>
    <col min="11274" max="11277" width="11" style="119" customWidth="1"/>
    <col min="11278" max="11278" width="10" style="119" customWidth="1"/>
    <col min="11279" max="11279" width="9.140625" style="119"/>
    <col min="11280" max="11280" width="8.85546875" style="119" bestFit="1" customWidth="1"/>
    <col min="11281" max="11283" width="9.140625" style="119"/>
    <col min="11284" max="11284" width="8.85546875" style="119" bestFit="1" customWidth="1"/>
    <col min="11285" max="11526" width="9.140625" style="119"/>
    <col min="11527" max="11527" width="3.7109375" style="119" customWidth="1"/>
    <col min="11528" max="11528" width="7.42578125" style="119" customWidth="1"/>
    <col min="11529" max="11529" width="19.5703125" style="119" customWidth="1"/>
    <col min="11530" max="11533" width="11" style="119" customWidth="1"/>
    <col min="11534" max="11534" width="10" style="119" customWidth="1"/>
    <col min="11535" max="11535" width="9.140625" style="119"/>
    <col min="11536" max="11536" width="8.85546875" style="119" bestFit="1" customWidth="1"/>
    <col min="11537" max="11539" width="9.140625" style="119"/>
    <col min="11540" max="11540" width="8.85546875" style="119" bestFit="1" customWidth="1"/>
    <col min="11541" max="11782" width="9.140625" style="119"/>
    <col min="11783" max="11783" width="3.7109375" style="119" customWidth="1"/>
    <col min="11784" max="11784" width="7.42578125" style="119" customWidth="1"/>
    <col min="11785" max="11785" width="19.5703125" style="119" customWidth="1"/>
    <col min="11786" max="11789" width="11" style="119" customWidth="1"/>
    <col min="11790" max="11790" width="10" style="119" customWidth="1"/>
    <col min="11791" max="11791" width="9.140625" style="119"/>
    <col min="11792" max="11792" width="8.85546875" style="119" bestFit="1" customWidth="1"/>
    <col min="11793" max="11795" width="9.140625" style="119"/>
    <col min="11796" max="11796" width="8.85546875" style="119" bestFit="1" customWidth="1"/>
    <col min="11797" max="12038" width="9.140625" style="119"/>
    <col min="12039" max="12039" width="3.7109375" style="119" customWidth="1"/>
    <col min="12040" max="12040" width="7.42578125" style="119" customWidth="1"/>
    <col min="12041" max="12041" width="19.5703125" style="119" customWidth="1"/>
    <col min="12042" max="12045" width="11" style="119" customWidth="1"/>
    <col min="12046" max="12046" width="10" style="119" customWidth="1"/>
    <col min="12047" max="12047" width="9.140625" style="119"/>
    <col min="12048" max="12048" width="8.85546875" style="119" bestFit="1" customWidth="1"/>
    <col min="12049" max="12051" width="9.140625" style="119"/>
    <col min="12052" max="12052" width="8.85546875" style="119" bestFit="1" customWidth="1"/>
    <col min="12053" max="12294" width="9.140625" style="119"/>
    <col min="12295" max="12295" width="3.7109375" style="119" customWidth="1"/>
    <col min="12296" max="12296" width="7.42578125" style="119" customWidth="1"/>
    <col min="12297" max="12297" width="19.5703125" style="119" customWidth="1"/>
    <col min="12298" max="12301" width="11" style="119" customWidth="1"/>
    <col min="12302" max="12302" width="10" style="119" customWidth="1"/>
    <col min="12303" max="12303" width="9.140625" style="119"/>
    <col min="12304" max="12304" width="8.85546875" style="119" bestFit="1" customWidth="1"/>
    <col min="12305" max="12307" width="9.140625" style="119"/>
    <col min="12308" max="12308" width="8.85546875" style="119" bestFit="1" customWidth="1"/>
    <col min="12309" max="12550" width="9.140625" style="119"/>
    <col min="12551" max="12551" width="3.7109375" style="119" customWidth="1"/>
    <col min="12552" max="12552" width="7.42578125" style="119" customWidth="1"/>
    <col min="12553" max="12553" width="19.5703125" style="119" customWidth="1"/>
    <col min="12554" max="12557" width="11" style="119" customWidth="1"/>
    <col min="12558" max="12558" width="10" style="119" customWidth="1"/>
    <col min="12559" max="12559" width="9.140625" style="119"/>
    <col min="12560" max="12560" width="8.85546875" style="119" bestFit="1" customWidth="1"/>
    <col min="12561" max="12563" width="9.140625" style="119"/>
    <col min="12564" max="12564" width="8.85546875" style="119" bestFit="1" customWidth="1"/>
    <col min="12565" max="12806" width="9.140625" style="119"/>
    <col min="12807" max="12807" width="3.7109375" style="119" customWidth="1"/>
    <col min="12808" max="12808" width="7.42578125" style="119" customWidth="1"/>
    <col min="12809" max="12809" width="19.5703125" style="119" customWidth="1"/>
    <col min="12810" max="12813" width="11" style="119" customWidth="1"/>
    <col min="12814" max="12814" width="10" style="119" customWidth="1"/>
    <col min="12815" max="12815" width="9.140625" style="119"/>
    <col min="12816" max="12816" width="8.85546875" style="119" bestFit="1" customWidth="1"/>
    <col min="12817" max="12819" width="9.140625" style="119"/>
    <col min="12820" max="12820" width="8.85546875" style="119" bestFit="1" customWidth="1"/>
    <col min="12821" max="13062" width="9.140625" style="119"/>
    <col min="13063" max="13063" width="3.7109375" style="119" customWidth="1"/>
    <col min="13064" max="13064" width="7.42578125" style="119" customWidth="1"/>
    <col min="13065" max="13065" width="19.5703125" style="119" customWidth="1"/>
    <col min="13066" max="13069" width="11" style="119" customWidth="1"/>
    <col min="13070" max="13070" width="10" style="119" customWidth="1"/>
    <col min="13071" max="13071" width="9.140625" style="119"/>
    <col min="13072" max="13072" width="8.85546875" style="119" bestFit="1" customWidth="1"/>
    <col min="13073" max="13075" width="9.140625" style="119"/>
    <col min="13076" max="13076" width="8.85546875" style="119" bestFit="1" customWidth="1"/>
    <col min="13077" max="13318" width="9.140625" style="119"/>
    <col min="13319" max="13319" width="3.7109375" style="119" customWidth="1"/>
    <col min="13320" max="13320" width="7.42578125" style="119" customWidth="1"/>
    <col min="13321" max="13321" width="19.5703125" style="119" customWidth="1"/>
    <col min="13322" max="13325" width="11" style="119" customWidth="1"/>
    <col min="13326" max="13326" width="10" style="119" customWidth="1"/>
    <col min="13327" max="13327" width="9.140625" style="119"/>
    <col min="13328" max="13328" width="8.85546875" style="119" bestFit="1" customWidth="1"/>
    <col min="13329" max="13331" width="9.140625" style="119"/>
    <col min="13332" max="13332" width="8.85546875" style="119" bestFit="1" customWidth="1"/>
    <col min="13333" max="13574" width="9.140625" style="119"/>
    <col min="13575" max="13575" width="3.7109375" style="119" customWidth="1"/>
    <col min="13576" max="13576" width="7.42578125" style="119" customWidth="1"/>
    <col min="13577" max="13577" width="19.5703125" style="119" customWidth="1"/>
    <col min="13578" max="13581" width="11" style="119" customWidth="1"/>
    <col min="13582" max="13582" width="10" style="119" customWidth="1"/>
    <col min="13583" max="13583" width="9.140625" style="119"/>
    <col min="13584" max="13584" width="8.85546875" style="119" bestFit="1" customWidth="1"/>
    <col min="13585" max="13587" width="9.140625" style="119"/>
    <col min="13588" max="13588" width="8.85546875" style="119" bestFit="1" customWidth="1"/>
    <col min="13589" max="13830" width="9.140625" style="119"/>
    <col min="13831" max="13831" width="3.7109375" style="119" customWidth="1"/>
    <col min="13832" max="13832" width="7.42578125" style="119" customWidth="1"/>
    <col min="13833" max="13833" width="19.5703125" style="119" customWidth="1"/>
    <col min="13834" max="13837" width="11" style="119" customWidth="1"/>
    <col min="13838" max="13838" width="10" style="119" customWidth="1"/>
    <col min="13839" max="13839" width="9.140625" style="119"/>
    <col min="13840" max="13840" width="8.85546875" style="119" bestFit="1" customWidth="1"/>
    <col min="13841" max="13843" width="9.140625" style="119"/>
    <col min="13844" max="13844" width="8.85546875" style="119" bestFit="1" customWidth="1"/>
    <col min="13845" max="14086" width="9.140625" style="119"/>
    <col min="14087" max="14087" width="3.7109375" style="119" customWidth="1"/>
    <col min="14088" max="14088" width="7.42578125" style="119" customWidth="1"/>
    <col min="14089" max="14089" width="19.5703125" style="119" customWidth="1"/>
    <col min="14090" max="14093" width="11" style="119" customWidth="1"/>
    <col min="14094" max="14094" width="10" style="119" customWidth="1"/>
    <col min="14095" max="14095" width="9.140625" style="119"/>
    <col min="14096" max="14096" width="8.85546875" style="119" bestFit="1" customWidth="1"/>
    <col min="14097" max="14099" width="9.140625" style="119"/>
    <col min="14100" max="14100" width="8.85546875" style="119" bestFit="1" customWidth="1"/>
    <col min="14101" max="14342" width="9.140625" style="119"/>
    <col min="14343" max="14343" width="3.7109375" style="119" customWidth="1"/>
    <col min="14344" max="14344" width="7.42578125" style="119" customWidth="1"/>
    <col min="14345" max="14345" width="19.5703125" style="119" customWidth="1"/>
    <col min="14346" max="14349" width="11" style="119" customWidth="1"/>
    <col min="14350" max="14350" width="10" style="119" customWidth="1"/>
    <col min="14351" max="14351" width="9.140625" style="119"/>
    <col min="14352" max="14352" width="8.85546875" style="119" bestFit="1" customWidth="1"/>
    <col min="14353" max="14355" width="9.140625" style="119"/>
    <col min="14356" max="14356" width="8.85546875" style="119" bestFit="1" customWidth="1"/>
    <col min="14357" max="14598" width="9.140625" style="119"/>
    <col min="14599" max="14599" width="3.7109375" style="119" customWidth="1"/>
    <col min="14600" max="14600" width="7.42578125" style="119" customWidth="1"/>
    <col min="14601" max="14601" width="19.5703125" style="119" customWidth="1"/>
    <col min="14602" max="14605" width="11" style="119" customWidth="1"/>
    <col min="14606" max="14606" width="10" style="119" customWidth="1"/>
    <col min="14607" max="14607" width="9.140625" style="119"/>
    <col min="14608" max="14608" width="8.85546875" style="119" bestFit="1" customWidth="1"/>
    <col min="14609" max="14611" width="9.140625" style="119"/>
    <col min="14612" max="14612" width="8.85546875" style="119" bestFit="1" customWidth="1"/>
    <col min="14613" max="14854" width="9.140625" style="119"/>
    <col min="14855" max="14855" width="3.7109375" style="119" customWidth="1"/>
    <col min="14856" max="14856" width="7.42578125" style="119" customWidth="1"/>
    <col min="14857" max="14857" width="19.5703125" style="119" customWidth="1"/>
    <col min="14858" max="14861" width="11" style="119" customWidth="1"/>
    <col min="14862" max="14862" width="10" style="119" customWidth="1"/>
    <col min="14863" max="14863" width="9.140625" style="119"/>
    <col min="14864" max="14864" width="8.85546875" style="119" bestFit="1" customWidth="1"/>
    <col min="14865" max="14867" width="9.140625" style="119"/>
    <col min="14868" max="14868" width="8.85546875" style="119" bestFit="1" customWidth="1"/>
    <col min="14869" max="15110" width="9.140625" style="119"/>
    <col min="15111" max="15111" width="3.7109375" style="119" customWidth="1"/>
    <col min="15112" max="15112" width="7.42578125" style="119" customWidth="1"/>
    <col min="15113" max="15113" width="19.5703125" style="119" customWidth="1"/>
    <col min="15114" max="15117" width="11" style="119" customWidth="1"/>
    <col min="15118" max="15118" width="10" style="119" customWidth="1"/>
    <col min="15119" max="15119" width="9.140625" style="119"/>
    <col min="15120" max="15120" width="8.85546875" style="119" bestFit="1" customWidth="1"/>
    <col min="15121" max="15123" width="9.140625" style="119"/>
    <col min="15124" max="15124" width="8.85546875" style="119" bestFit="1" customWidth="1"/>
    <col min="15125" max="15366" width="9.140625" style="119"/>
    <col min="15367" max="15367" width="3.7109375" style="119" customWidth="1"/>
    <col min="15368" max="15368" width="7.42578125" style="119" customWidth="1"/>
    <col min="15369" max="15369" width="19.5703125" style="119" customWidth="1"/>
    <col min="15370" max="15373" width="11" style="119" customWidth="1"/>
    <col min="15374" max="15374" width="10" style="119" customWidth="1"/>
    <col min="15375" max="15375" width="9.140625" style="119"/>
    <col min="15376" max="15376" width="8.85546875" style="119" bestFit="1" customWidth="1"/>
    <col min="15377" max="15379" width="9.140625" style="119"/>
    <col min="15380" max="15380" width="8.85546875" style="119" bestFit="1" customWidth="1"/>
    <col min="15381" max="15622" width="9.140625" style="119"/>
    <col min="15623" max="15623" width="3.7109375" style="119" customWidth="1"/>
    <col min="15624" max="15624" width="7.42578125" style="119" customWidth="1"/>
    <col min="15625" max="15625" width="19.5703125" style="119" customWidth="1"/>
    <col min="15626" max="15629" width="11" style="119" customWidth="1"/>
    <col min="15630" max="15630" width="10" style="119" customWidth="1"/>
    <col min="15631" max="15631" width="9.140625" style="119"/>
    <col min="15632" max="15632" width="8.85546875" style="119" bestFit="1" customWidth="1"/>
    <col min="15633" max="15635" width="9.140625" style="119"/>
    <col min="15636" max="15636" width="8.85546875" style="119" bestFit="1" customWidth="1"/>
    <col min="15637" max="15878" width="9.140625" style="119"/>
    <col min="15879" max="15879" width="3.7109375" style="119" customWidth="1"/>
    <col min="15880" max="15880" width="7.42578125" style="119" customWidth="1"/>
    <col min="15881" max="15881" width="19.5703125" style="119" customWidth="1"/>
    <col min="15882" max="15885" width="11" style="119" customWidth="1"/>
    <col min="15886" max="15886" width="10" style="119" customWidth="1"/>
    <col min="15887" max="15887" width="9.140625" style="119"/>
    <col min="15888" max="15888" width="8.85546875" style="119" bestFit="1" customWidth="1"/>
    <col min="15889" max="15891" width="9.140625" style="119"/>
    <col min="15892" max="15892" width="8.85546875" style="119" bestFit="1" customWidth="1"/>
    <col min="15893" max="16134" width="9.140625" style="119"/>
    <col min="16135" max="16135" width="3.7109375" style="119" customWidth="1"/>
    <col min="16136" max="16136" width="7.42578125" style="119" customWidth="1"/>
    <col min="16137" max="16137" width="19.5703125" style="119" customWidth="1"/>
    <col min="16138" max="16141" width="11" style="119" customWidth="1"/>
    <col min="16142" max="16142" width="10" style="119" customWidth="1"/>
    <col min="16143" max="16143" width="9.140625" style="119"/>
    <col min="16144" max="16144" width="8.85546875" style="119" bestFit="1" customWidth="1"/>
    <col min="16145" max="16147" width="9.140625" style="119"/>
    <col min="16148" max="16148" width="8.85546875" style="119" bestFit="1" customWidth="1"/>
    <col min="16149" max="16384" width="9.140625" style="119"/>
  </cols>
  <sheetData>
    <row r="1" spans="1:17" ht="20.25">
      <c r="A1" s="118" t="s">
        <v>2313</v>
      </c>
      <c r="E1" s="120" t="s">
        <v>2371</v>
      </c>
    </row>
    <row r="2" spans="1:17" ht="20.25">
      <c r="A2" s="118"/>
      <c r="C2" s="119" t="s">
        <v>2374</v>
      </c>
      <c r="D2" s="265">
        <v>0.3</v>
      </c>
    </row>
    <row r="3" spans="1:17" ht="20.25">
      <c r="A3" s="118"/>
      <c r="C3" s="119" t="s">
        <v>2375</v>
      </c>
      <c r="D3" s="265">
        <v>0.25</v>
      </c>
    </row>
    <row r="4" spans="1:17" ht="15.75">
      <c r="C4" s="119" t="s">
        <v>2376</v>
      </c>
      <c r="D4" s="265">
        <v>0.25</v>
      </c>
    </row>
    <row r="5" spans="1:17">
      <c r="A5" s="121"/>
      <c r="B5" s="123"/>
      <c r="C5" s="125"/>
      <c r="D5" s="219"/>
      <c r="P5" s="124"/>
    </row>
    <row r="6" spans="1:17" ht="19.5">
      <c r="A6" s="624">
        <v>2014</v>
      </c>
      <c r="B6" s="624"/>
      <c r="C6" s="624"/>
      <c r="D6" s="127" t="s">
        <v>2319</v>
      </c>
      <c r="E6" s="128" t="s">
        <v>2320</v>
      </c>
      <c r="F6" s="127" t="s">
        <v>2321</v>
      </c>
      <c r="G6" s="127" t="s">
        <v>2322</v>
      </c>
      <c r="H6" s="127" t="s">
        <v>2323</v>
      </c>
      <c r="I6" s="127" t="s">
        <v>2324</v>
      </c>
      <c r="J6" s="127" t="s">
        <v>2325</v>
      </c>
      <c r="K6" s="127" t="s">
        <v>2326</v>
      </c>
      <c r="L6" s="127" t="s">
        <v>2327</v>
      </c>
      <c r="M6" s="127" t="s">
        <v>2328</v>
      </c>
      <c r="N6" s="129" t="s">
        <v>2329</v>
      </c>
      <c r="O6" s="130" t="s">
        <v>2330</v>
      </c>
      <c r="P6" s="131"/>
    </row>
    <row r="7" spans="1:17">
      <c r="A7" s="621" t="s">
        <v>2331</v>
      </c>
      <c r="B7" s="622"/>
      <c r="C7" s="623"/>
      <c r="D7" s="132">
        <v>2604</v>
      </c>
      <c r="E7" s="133">
        <v>2352</v>
      </c>
      <c r="F7" s="133">
        <v>2604</v>
      </c>
      <c r="G7" s="133">
        <v>2520</v>
      </c>
      <c r="H7" s="133">
        <v>2604</v>
      </c>
      <c r="I7" s="133">
        <v>2520</v>
      </c>
      <c r="J7" s="133">
        <v>2604</v>
      </c>
      <c r="K7" s="133">
        <v>2604</v>
      </c>
      <c r="L7" s="133">
        <v>2520</v>
      </c>
      <c r="M7" s="133">
        <v>2604</v>
      </c>
      <c r="N7" s="133">
        <v>2520</v>
      </c>
      <c r="O7" s="134">
        <v>2604</v>
      </c>
      <c r="P7" s="135">
        <f>SUM(D7:O7)/12</f>
        <v>2555</v>
      </c>
      <c r="Q7" s="136"/>
    </row>
    <row r="8" spans="1:17">
      <c r="A8" s="621" t="s">
        <v>2332</v>
      </c>
      <c r="B8" s="622"/>
      <c r="C8" s="623"/>
      <c r="D8" s="132">
        <v>2165</v>
      </c>
      <c r="E8" s="132">
        <v>2073</v>
      </c>
      <c r="F8" s="132">
        <v>2211</v>
      </c>
      <c r="G8" s="132">
        <v>1842</v>
      </c>
      <c r="H8" s="132">
        <v>1888</v>
      </c>
      <c r="I8" s="132">
        <v>1957</v>
      </c>
      <c r="J8" s="132">
        <v>2211</v>
      </c>
      <c r="K8" s="132">
        <v>2119</v>
      </c>
      <c r="L8" s="132">
        <v>1497</v>
      </c>
      <c r="M8" s="132">
        <v>1727</v>
      </c>
      <c r="N8" s="132">
        <v>1497</v>
      </c>
      <c r="O8" s="137">
        <v>1852</v>
      </c>
      <c r="P8" s="135">
        <f>SUM(D8:O8)/12</f>
        <v>1919.9166666666667</v>
      </c>
      <c r="Q8" s="138"/>
    </row>
    <row r="9" spans="1:17">
      <c r="A9" s="621" t="s">
        <v>2333</v>
      </c>
      <c r="B9" s="622"/>
      <c r="C9" s="623"/>
      <c r="D9" s="132">
        <v>5618</v>
      </c>
      <c r="E9" s="132">
        <v>5183</v>
      </c>
      <c r="F9" s="132">
        <v>5528</v>
      </c>
      <c r="G9" s="132">
        <v>4246</v>
      </c>
      <c r="H9" s="132">
        <v>4597</v>
      </c>
      <c r="I9" s="132">
        <v>5118</v>
      </c>
      <c r="J9" s="132">
        <v>5760</v>
      </c>
      <c r="K9" s="132">
        <v>5393</v>
      </c>
      <c r="L9" s="132">
        <v>3353</v>
      </c>
      <c r="M9" s="132">
        <v>4119</v>
      </c>
      <c r="N9" s="132">
        <v>3248</v>
      </c>
      <c r="O9" s="132">
        <v>4408</v>
      </c>
      <c r="P9" s="135">
        <f>SUM(D9:O9)/12</f>
        <v>4714.25</v>
      </c>
      <c r="Q9" s="138"/>
    </row>
    <row r="10" spans="1:17">
      <c r="A10" s="621" t="s">
        <v>2334</v>
      </c>
      <c r="B10" s="622"/>
      <c r="C10" s="623"/>
      <c r="D10" s="139">
        <f>D8/D7</f>
        <v>0.83141321044546856</v>
      </c>
      <c r="E10" s="139">
        <f>E8/E7</f>
        <v>0.88137755102040816</v>
      </c>
      <c r="F10" s="139">
        <f t="shared" ref="F10:O10" si="0">F8/F7</f>
        <v>0.84907834101382484</v>
      </c>
      <c r="G10" s="139">
        <f t="shared" si="0"/>
        <v>0.73095238095238091</v>
      </c>
      <c r="H10" s="139">
        <f t="shared" si="0"/>
        <v>0.7250384024577573</v>
      </c>
      <c r="I10" s="139">
        <f t="shared" si="0"/>
        <v>0.7765873015873016</v>
      </c>
      <c r="J10" s="139">
        <f t="shared" si="0"/>
        <v>0.84907834101382484</v>
      </c>
      <c r="K10" s="139">
        <f t="shared" si="0"/>
        <v>0.81374807987711217</v>
      </c>
      <c r="L10" s="139">
        <f t="shared" si="0"/>
        <v>0.59404761904761905</v>
      </c>
      <c r="M10" s="139">
        <f t="shared" si="0"/>
        <v>0.66321044546850993</v>
      </c>
      <c r="N10" s="139">
        <f t="shared" si="0"/>
        <v>0.59404761904761905</v>
      </c>
      <c r="O10" s="140">
        <f t="shared" si="0"/>
        <v>0.71121351766513052</v>
      </c>
      <c r="P10" s="141">
        <f>SUM(D10:O10)/12</f>
        <v>0.7516494007997464</v>
      </c>
      <c r="Q10" s="138"/>
    </row>
    <row r="11" spans="1:17">
      <c r="A11" s="621" t="s">
        <v>2387</v>
      </c>
      <c r="B11" s="622"/>
      <c r="C11" s="623"/>
      <c r="D11" s="139">
        <f t="shared" ref="D11:O11" si="1">D10-D42</f>
        <v>0.25537634408602161</v>
      </c>
      <c r="E11" s="139">
        <f t="shared" si="1"/>
        <v>0.34065202056181809</v>
      </c>
      <c r="F11" s="139">
        <f t="shared" si="1"/>
        <v>0.20561353049565001</v>
      </c>
      <c r="G11" s="139">
        <f t="shared" si="1"/>
        <v>0.14173482370047252</v>
      </c>
      <c r="H11" s="268">
        <f t="shared" si="1"/>
        <v>0.28913504757933312</v>
      </c>
      <c r="I11" s="268">
        <f t="shared" si="1"/>
        <v>0.19403203863941232</v>
      </c>
      <c r="J11" s="268">
        <f t="shared" si="1"/>
        <v>0.11947784741518219</v>
      </c>
      <c r="K11" s="268">
        <f t="shared" si="1"/>
        <v>1.5360983102918668E-2</v>
      </c>
      <c r="L11" s="268">
        <f t="shared" si="1"/>
        <v>9.5238095238095233E-2</v>
      </c>
      <c r="M11" s="268">
        <f t="shared" si="1"/>
        <v>5.5683563748079812E-2</v>
      </c>
      <c r="N11" s="268">
        <f t="shared" si="1"/>
        <v>8.1746031746031789E-2</v>
      </c>
      <c r="O11" s="268">
        <f t="shared" si="1"/>
        <v>0.17127496159754219</v>
      </c>
      <c r="P11" s="141"/>
      <c r="Q11" s="138"/>
    </row>
    <row r="12" spans="1:17">
      <c r="A12" s="261"/>
      <c r="B12" s="262"/>
      <c r="C12" s="263"/>
      <c r="D12" s="145"/>
      <c r="E12" s="146"/>
      <c r="F12" s="146"/>
      <c r="G12" s="146"/>
      <c r="H12" s="146"/>
      <c r="I12" s="146"/>
      <c r="J12" s="146"/>
      <c r="K12" s="146"/>
      <c r="L12" s="146"/>
      <c r="M12" s="146"/>
      <c r="N12" s="146"/>
      <c r="O12" s="147"/>
      <c r="P12" s="141"/>
      <c r="Q12" s="138"/>
    </row>
    <row r="13" spans="1:17" s="121" customFormat="1">
      <c r="A13" s="164" t="s">
        <v>2344</v>
      </c>
      <c r="C13" s="156" t="s">
        <v>2345</v>
      </c>
      <c r="D13" s="165"/>
      <c r="E13" s="165"/>
      <c r="F13" s="165"/>
      <c r="G13" s="165"/>
      <c r="H13" s="165"/>
      <c r="I13" s="165"/>
      <c r="J13" s="165"/>
      <c r="K13" s="165"/>
      <c r="L13" s="165"/>
      <c r="M13" s="165"/>
      <c r="N13" s="165"/>
      <c r="O13" s="165"/>
      <c r="P13" s="166"/>
    </row>
    <row r="14" spans="1:17" ht="12.75">
      <c r="A14" s="155"/>
      <c r="C14" s="156" t="s">
        <v>2341</v>
      </c>
      <c r="D14" s="167">
        <f>D45*(100%+$D11)</f>
        <v>0</v>
      </c>
      <c r="E14" s="167">
        <f t="shared" ref="E14:O14" si="2">E45*(100%+E11)</f>
        <v>0</v>
      </c>
      <c r="F14" s="167">
        <f t="shared" si="2"/>
        <v>0</v>
      </c>
      <c r="G14" s="167">
        <f t="shared" si="2"/>
        <v>0</v>
      </c>
      <c r="H14" s="167">
        <f t="shared" si="2"/>
        <v>0</v>
      </c>
      <c r="I14" s="167">
        <f t="shared" si="2"/>
        <v>0</v>
      </c>
      <c r="J14" s="167">
        <f t="shared" si="2"/>
        <v>0</v>
      </c>
      <c r="K14" s="167">
        <f t="shared" si="2"/>
        <v>0</v>
      </c>
      <c r="L14" s="167">
        <f t="shared" si="2"/>
        <v>0</v>
      </c>
      <c r="M14" s="167">
        <f t="shared" si="2"/>
        <v>0</v>
      </c>
      <c r="N14" s="167">
        <f t="shared" si="2"/>
        <v>0</v>
      </c>
      <c r="O14" s="167">
        <f t="shared" si="2"/>
        <v>0</v>
      </c>
      <c r="P14" s="161"/>
    </row>
    <row r="15" spans="1:17" ht="12.75">
      <c r="A15" s="152"/>
      <c r="B15" s="155"/>
      <c r="C15" s="156" t="s">
        <v>2342</v>
      </c>
      <c r="D15" s="167">
        <f t="shared" ref="D15:O15" si="3">D46*(100%+D11)</f>
        <v>0</v>
      </c>
      <c r="E15" s="167">
        <f t="shared" si="3"/>
        <v>0</v>
      </c>
      <c r="F15" s="167">
        <f t="shared" si="3"/>
        <v>0</v>
      </c>
      <c r="G15" s="167">
        <f t="shared" si="3"/>
        <v>0</v>
      </c>
      <c r="H15" s="167">
        <f t="shared" si="3"/>
        <v>0</v>
      </c>
      <c r="I15" s="167">
        <f t="shared" si="3"/>
        <v>0</v>
      </c>
      <c r="J15" s="167">
        <f t="shared" si="3"/>
        <v>0</v>
      </c>
      <c r="K15" s="167">
        <f t="shared" si="3"/>
        <v>0</v>
      </c>
      <c r="L15" s="167">
        <f t="shared" si="3"/>
        <v>0</v>
      </c>
      <c r="M15" s="167">
        <f t="shared" si="3"/>
        <v>0</v>
      </c>
      <c r="N15" s="167">
        <f t="shared" si="3"/>
        <v>0</v>
      </c>
      <c r="O15" s="167">
        <f t="shared" si="3"/>
        <v>0</v>
      </c>
      <c r="P15" s="161"/>
    </row>
    <row r="16" spans="1:17" ht="12.75">
      <c r="A16" s="152"/>
      <c r="B16" s="155"/>
      <c r="C16" s="156" t="s">
        <v>2343</v>
      </c>
      <c r="D16" s="433">
        <f t="shared" ref="D16:O16" si="4">D47*(100%+D11)</f>
        <v>36242715.053763442</v>
      </c>
      <c r="E16" s="433">
        <f t="shared" si="4"/>
        <v>23595588.176657725</v>
      </c>
      <c r="F16" s="433">
        <f t="shared" si="4"/>
        <v>31297727.251667079</v>
      </c>
      <c r="G16" s="433">
        <f t="shared" si="4"/>
        <v>24398873.182479098</v>
      </c>
      <c r="H16" s="433">
        <f t="shared" si="4"/>
        <v>36005544.457160868</v>
      </c>
      <c r="I16" s="433">
        <f t="shared" si="4"/>
        <v>19235856.142480932</v>
      </c>
      <c r="J16" s="433">
        <f t="shared" si="4"/>
        <v>20329716.589581862</v>
      </c>
      <c r="K16" s="433">
        <f t="shared" si="4"/>
        <v>30999091.642089095</v>
      </c>
      <c r="L16" s="433">
        <f t="shared" si="4"/>
        <v>13000476.190476192</v>
      </c>
      <c r="M16" s="433">
        <f t="shared" si="4"/>
        <v>25853690.476190478</v>
      </c>
      <c r="N16" s="433">
        <f t="shared" si="4"/>
        <v>15555507.936507938</v>
      </c>
      <c r="O16" s="433">
        <f t="shared" si="4"/>
        <v>37322442.396313369</v>
      </c>
      <c r="P16" s="161"/>
    </row>
    <row r="17" spans="1:16" ht="12.75">
      <c r="A17" s="164" t="s">
        <v>2346</v>
      </c>
      <c r="B17" s="155"/>
      <c r="C17" s="156" t="s">
        <v>2341</v>
      </c>
      <c r="D17" s="433">
        <f t="shared" ref="D17:O17" si="5">D48*(100%+D11)</f>
        <v>0</v>
      </c>
      <c r="E17" s="433">
        <f t="shared" si="5"/>
        <v>0</v>
      </c>
      <c r="F17" s="433">
        <f t="shared" si="5"/>
        <v>0</v>
      </c>
      <c r="G17" s="433">
        <f t="shared" si="5"/>
        <v>0</v>
      </c>
      <c r="H17" s="433">
        <f t="shared" si="5"/>
        <v>0</v>
      </c>
      <c r="I17" s="433">
        <f t="shared" si="5"/>
        <v>0</v>
      </c>
      <c r="J17" s="433">
        <f t="shared" si="5"/>
        <v>0</v>
      </c>
      <c r="K17" s="433">
        <f t="shared" si="5"/>
        <v>0</v>
      </c>
      <c r="L17" s="433">
        <f t="shared" si="5"/>
        <v>0</v>
      </c>
      <c r="M17" s="433">
        <f t="shared" si="5"/>
        <v>0</v>
      </c>
      <c r="N17" s="433">
        <f t="shared" si="5"/>
        <v>0</v>
      </c>
      <c r="O17" s="433">
        <f t="shared" si="5"/>
        <v>0</v>
      </c>
    </row>
    <row r="18" spans="1:16" ht="12.75">
      <c r="A18" s="152"/>
      <c r="B18" s="155"/>
      <c r="C18" s="156" t="s">
        <v>2342</v>
      </c>
      <c r="D18" s="433">
        <f t="shared" ref="D18:O18" si="6">D49*(100%+D11)</f>
        <v>0</v>
      </c>
      <c r="E18" s="433">
        <f t="shared" si="6"/>
        <v>0</v>
      </c>
      <c r="F18" s="433">
        <f t="shared" si="6"/>
        <v>0</v>
      </c>
      <c r="G18" s="433">
        <f t="shared" si="6"/>
        <v>0</v>
      </c>
      <c r="H18" s="433">
        <f t="shared" si="6"/>
        <v>0</v>
      </c>
      <c r="I18" s="433">
        <f t="shared" si="6"/>
        <v>0</v>
      </c>
      <c r="J18" s="433">
        <f t="shared" si="6"/>
        <v>0</v>
      </c>
      <c r="K18" s="433">
        <f t="shared" si="6"/>
        <v>0</v>
      </c>
      <c r="L18" s="433">
        <f t="shared" si="6"/>
        <v>0</v>
      </c>
      <c r="M18" s="433">
        <f t="shared" si="6"/>
        <v>0</v>
      </c>
      <c r="N18" s="433">
        <f t="shared" si="6"/>
        <v>0</v>
      </c>
      <c r="O18" s="433">
        <f t="shared" si="6"/>
        <v>0</v>
      </c>
      <c r="P18" s="161"/>
    </row>
    <row r="19" spans="1:16" ht="12.75">
      <c r="A19" s="152"/>
      <c r="B19" s="155"/>
      <c r="C19" s="156" t="s">
        <v>2343</v>
      </c>
      <c r="D19" s="433">
        <f t="shared" ref="D19:O19" si="7">D50*(100%+D11)</f>
        <v>304993685.30645162</v>
      </c>
      <c r="E19" s="433">
        <f t="shared" si="7"/>
        <v>158036178.1612049</v>
      </c>
      <c r="F19" s="433">
        <f t="shared" si="7"/>
        <v>278617286.89754474</v>
      </c>
      <c r="G19" s="433">
        <f t="shared" si="7"/>
        <v>135495380.20265359</v>
      </c>
      <c r="H19" s="433">
        <f t="shared" si="7"/>
        <v>217644670.08281881</v>
      </c>
      <c r="I19" s="433">
        <f t="shared" si="7"/>
        <v>132370391.80356525</v>
      </c>
      <c r="J19" s="433">
        <f t="shared" si="7"/>
        <v>117903406.88976701</v>
      </c>
      <c r="K19" s="433">
        <f t="shared" si="7"/>
        <v>138860794.44854072</v>
      </c>
      <c r="L19" s="433">
        <f t="shared" si="7"/>
        <v>85242380.952380955</v>
      </c>
      <c r="M19" s="433">
        <f t="shared" si="7"/>
        <v>110197528.80184332</v>
      </c>
      <c r="N19" s="433">
        <f t="shared" si="7"/>
        <v>90271706.349206358</v>
      </c>
      <c r="O19" s="433">
        <f t="shared" si="7"/>
        <v>182221336.40552995</v>
      </c>
      <c r="P19" s="161"/>
    </row>
    <row r="20" spans="1:16" s="171" customFormat="1" ht="12.75">
      <c r="A20" s="168"/>
      <c r="B20" s="123"/>
      <c r="C20" s="169" t="s">
        <v>2347</v>
      </c>
      <c r="D20" s="433">
        <f t="shared" ref="D20:O20" si="8">D51*(100%+D11)</f>
        <v>22195053.763440859</v>
      </c>
      <c r="E20" s="433">
        <f t="shared" si="8"/>
        <v>0</v>
      </c>
      <c r="F20" s="433">
        <f t="shared" si="8"/>
        <v>26680227.429868735</v>
      </c>
      <c r="G20" s="433">
        <f t="shared" si="8"/>
        <v>11348844.147582697</v>
      </c>
      <c r="H20" s="433">
        <f t="shared" si="8"/>
        <v>15572751.374758344</v>
      </c>
      <c r="I20" s="433">
        <f t="shared" si="8"/>
        <v>4620903.9895345261</v>
      </c>
      <c r="J20" s="433">
        <f t="shared" si="8"/>
        <v>1175451.7397859413</v>
      </c>
      <c r="K20" s="433">
        <f t="shared" si="8"/>
        <v>2863317.9723502304</v>
      </c>
      <c r="L20" s="433">
        <f t="shared" si="8"/>
        <v>0</v>
      </c>
      <c r="M20" s="433">
        <f t="shared" si="8"/>
        <v>21008102.918586791</v>
      </c>
      <c r="N20" s="433">
        <f t="shared" si="8"/>
        <v>18389682.539682541</v>
      </c>
      <c r="O20" s="433">
        <f t="shared" si="8"/>
        <v>0</v>
      </c>
      <c r="P20" s="170"/>
    </row>
    <row r="21" spans="1:16" ht="12.75">
      <c r="A21" s="152"/>
      <c r="B21" s="155"/>
      <c r="C21" s="156"/>
      <c r="D21" s="435"/>
      <c r="E21" s="173"/>
      <c r="F21" s="174"/>
      <c r="G21" s="173"/>
      <c r="H21" s="174"/>
      <c r="I21" s="173"/>
      <c r="J21" s="173"/>
      <c r="K21" s="173"/>
      <c r="L21" s="173"/>
      <c r="M21" s="175"/>
      <c r="N21" s="176"/>
      <c r="O21" s="176"/>
      <c r="P21" s="161"/>
    </row>
    <row r="22" spans="1:16">
      <c r="A22" s="152"/>
      <c r="B22" s="123" t="s">
        <v>1907</v>
      </c>
      <c r="C22" s="155"/>
      <c r="D22" s="429">
        <f>D13</f>
        <v>0</v>
      </c>
      <c r="E22" s="429">
        <f t="shared" ref="E22:O22" si="9">E13</f>
        <v>0</v>
      </c>
      <c r="F22" s="429">
        <f t="shared" si="9"/>
        <v>0</v>
      </c>
      <c r="G22" s="429">
        <f t="shared" si="9"/>
        <v>0</v>
      </c>
      <c r="H22" s="429">
        <f t="shared" si="9"/>
        <v>0</v>
      </c>
      <c r="I22" s="429">
        <f t="shared" si="9"/>
        <v>0</v>
      </c>
      <c r="J22" s="429">
        <f t="shared" si="9"/>
        <v>0</v>
      </c>
      <c r="K22" s="429">
        <f t="shared" si="9"/>
        <v>0</v>
      </c>
      <c r="L22" s="429">
        <f t="shared" si="9"/>
        <v>0</v>
      </c>
      <c r="M22" s="429">
        <f t="shared" si="9"/>
        <v>0</v>
      </c>
      <c r="N22" s="429">
        <f t="shared" si="9"/>
        <v>0</v>
      </c>
      <c r="O22" s="429">
        <f t="shared" si="9"/>
        <v>0</v>
      </c>
      <c r="P22" s="161"/>
    </row>
    <row r="23" spans="1:16" s="121" customFormat="1">
      <c r="A23" s="164"/>
      <c r="B23" s="123" t="s">
        <v>1904</v>
      </c>
      <c r="C23" s="125"/>
      <c r="D23" s="424">
        <f>SUM(D14:D16)</f>
        <v>36242715.053763442</v>
      </c>
      <c r="E23" s="424">
        <f t="shared" ref="E23:O23" si="10">SUM(E14:E16)</f>
        <v>23595588.176657725</v>
      </c>
      <c r="F23" s="424">
        <f t="shared" si="10"/>
        <v>31297727.251667079</v>
      </c>
      <c r="G23" s="424">
        <f t="shared" si="10"/>
        <v>24398873.182479098</v>
      </c>
      <c r="H23" s="424">
        <f t="shared" si="10"/>
        <v>36005544.457160868</v>
      </c>
      <c r="I23" s="424">
        <f t="shared" si="10"/>
        <v>19235856.142480932</v>
      </c>
      <c r="J23" s="424">
        <f t="shared" si="10"/>
        <v>20329716.589581862</v>
      </c>
      <c r="K23" s="424">
        <f t="shared" si="10"/>
        <v>30999091.642089095</v>
      </c>
      <c r="L23" s="424">
        <f t="shared" si="10"/>
        <v>13000476.190476192</v>
      </c>
      <c r="M23" s="424">
        <f t="shared" si="10"/>
        <v>25853690.476190478</v>
      </c>
      <c r="N23" s="424">
        <f t="shared" si="10"/>
        <v>15555507.936507938</v>
      </c>
      <c r="O23" s="424">
        <f t="shared" si="10"/>
        <v>37322442.396313369</v>
      </c>
      <c r="P23" s="166"/>
    </row>
    <row r="24" spans="1:16">
      <c r="B24" s="123" t="s">
        <v>1909</v>
      </c>
      <c r="D24" s="434">
        <f t="shared" ref="D24:O24" si="11">SUM(D17:D19)</f>
        <v>304993685.30645162</v>
      </c>
      <c r="E24" s="434">
        <f t="shared" si="11"/>
        <v>158036178.1612049</v>
      </c>
      <c r="F24" s="434">
        <f t="shared" si="11"/>
        <v>278617286.89754474</v>
      </c>
      <c r="G24" s="434">
        <f t="shared" si="11"/>
        <v>135495380.20265359</v>
      </c>
      <c r="H24" s="434">
        <f t="shared" si="11"/>
        <v>217644670.08281881</v>
      </c>
      <c r="I24" s="434">
        <f t="shared" si="11"/>
        <v>132370391.80356525</v>
      </c>
      <c r="J24" s="434">
        <f t="shared" si="11"/>
        <v>117903406.88976701</v>
      </c>
      <c r="K24" s="434">
        <f t="shared" si="11"/>
        <v>138860794.44854072</v>
      </c>
      <c r="L24" s="434">
        <f t="shared" si="11"/>
        <v>85242380.952380955</v>
      </c>
      <c r="M24" s="434">
        <f t="shared" si="11"/>
        <v>110197528.80184332</v>
      </c>
      <c r="N24" s="434">
        <f t="shared" si="11"/>
        <v>90271706.349206358</v>
      </c>
      <c r="O24" s="434">
        <f t="shared" si="11"/>
        <v>182221336.40552995</v>
      </c>
    </row>
    <row r="25" spans="1:16">
      <c r="B25" s="123" t="s">
        <v>1919</v>
      </c>
      <c r="D25" s="434">
        <f>D20</f>
        <v>22195053.763440859</v>
      </c>
      <c r="E25" s="434">
        <f t="shared" ref="E25:O25" si="12">E20</f>
        <v>0</v>
      </c>
      <c r="F25" s="434">
        <f t="shared" si="12"/>
        <v>26680227.429868735</v>
      </c>
      <c r="G25" s="434">
        <f t="shared" si="12"/>
        <v>11348844.147582697</v>
      </c>
      <c r="H25" s="434">
        <f t="shared" si="12"/>
        <v>15572751.374758344</v>
      </c>
      <c r="I25" s="434">
        <f t="shared" si="12"/>
        <v>4620903.9895345261</v>
      </c>
      <c r="J25" s="434">
        <f t="shared" si="12"/>
        <v>1175451.7397859413</v>
      </c>
      <c r="K25" s="434">
        <f t="shared" si="12"/>
        <v>2863317.9723502304</v>
      </c>
      <c r="L25" s="434">
        <f t="shared" si="12"/>
        <v>0</v>
      </c>
      <c r="M25" s="434">
        <f t="shared" si="12"/>
        <v>21008102.918586791</v>
      </c>
      <c r="N25" s="434">
        <f t="shared" si="12"/>
        <v>18389682.539682541</v>
      </c>
      <c r="O25" s="434">
        <f t="shared" si="12"/>
        <v>0</v>
      </c>
    </row>
    <row r="26" spans="1:16" s="171" customFormat="1">
      <c r="A26" s="168"/>
      <c r="B26" s="181" t="s">
        <v>2005</v>
      </c>
      <c r="C26" s="125"/>
      <c r="D26" s="434">
        <f>D22*D32</f>
        <v>0</v>
      </c>
      <c r="E26" s="434">
        <f t="shared" ref="E26:O26" si="13">E22*E32</f>
        <v>0</v>
      </c>
      <c r="F26" s="434">
        <f t="shared" si="13"/>
        <v>0</v>
      </c>
      <c r="G26" s="434">
        <f t="shared" si="13"/>
        <v>0</v>
      </c>
      <c r="H26" s="434">
        <f t="shared" si="13"/>
        <v>0</v>
      </c>
      <c r="I26" s="434">
        <f t="shared" si="13"/>
        <v>0</v>
      </c>
      <c r="J26" s="434">
        <f t="shared" si="13"/>
        <v>0</v>
      </c>
      <c r="K26" s="434">
        <f t="shared" si="13"/>
        <v>0</v>
      </c>
      <c r="L26" s="434">
        <f t="shared" si="13"/>
        <v>0</v>
      </c>
      <c r="M26" s="434">
        <f t="shared" si="13"/>
        <v>0</v>
      </c>
      <c r="N26" s="434">
        <f t="shared" si="13"/>
        <v>0</v>
      </c>
      <c r="O26" s="434">
        <f t="shared" si="13"/>
        <v>0</v>
      </c>
    </row>
    <row r="27" spans="1:16" s="171" customFormat="1">
      <c r="A27" s="168"/>
      <c r="B27" s="181" t="s">
        <v>2002</v>
      </c>
      <c r="C27" s="125"/>
      <c r="D27" s="434">
        <f>D16*$D$2</f>
        <v>10872814.516129032</v>
      </c>
      <c r="E27" s="434">
        <f t="shared" ref="E27:O27" si="14">E16*$D$2</f>
        <v>7078676.4529973175</v>
      </c>
      <c r="F27" s="434">
        <f t="shared" si="14"/>
        <v>9389318.1755001228</v>
      </c>
      <c r="G27" s="434">
        <f t="shared" si="14"/>
        <v>7319661.954743729</v>
      </c>
      <c r="H27" s="434">
        <f t="shared" si="14"/>
        <v>10801663.33714826</v>
      </c>
      <c r="I27" s="434">
        <f t="shared" si="14"/>
        <v>5770756.8427442797</v>
      </c>
      <c r="J27" s="434">
        <f t="shared" si="14"/>
        <v>6098914.9768745583</v>
      </c>
      <c r="K27" s="434">
        <f t="shared" si="14"/>
        <v>9299727.4926267285</v>
      </c>
      <c r="L27" s="434">
        <f t="shared" si="14"/>
        <v>3900142.8571428573</v>
      </c>
      <c r="M27" s="434">
        <f t="shared" si="14"/>
        <v>7756107.1428571427</v>
      </c>
      <c r="N27" s="434">
        <f t="shared" si="14"/>
        <v>4666652.3809523815</v>
      </c>
      <c r="O27" s="434">
        <f t="shared" si="14"/>
        <v>11196732.71889401</v>
      </c>
    </row>
    <row r="28" spans="1:16" s="171" customFormat="1">
      <c r="A28" s="168"/>
      <c r="B28" s="181" t="s">
        <v>2007</v>
      </c>
      <c r="C28" s="125"/>
      <c r="D28" s="434">
        <f>D19*$D$3</f>
        <v>76248421.326612905</v>
      </c>
      <c r="E28" s="434">
        <f t="shared" ref="E28:O28" si="15">E19*$D$3</f>
        <v>39509044.540301226</v>
      </c>
      <c r="F28" s="434">
        <f t="shared" si="15"/>
        <v>69654321.724386185</v>
      </c>
      <c r="G28" s="434">
        <f t="shared" si="15"/>
        <v>33873845.050663397</v>
      </c>
      <c r="H28" s="434">
        <f t="shared" si="15"/>
        <v>54411167.520704702</v>
      </c>
      <c r="I28" s="434">
        <f t="shared" si="15"/>
        <v>33092597.950891312</v>
      </c>
      <c r="J28" s="434">
        <f t="shared" si="15"/>
        <v>29475851.722441752</v>
      </c>
      <c r="K28" s="434">
        <f t="shared" si="15"/>
        <v>34715198.612135179</v>
      </c>
      <c r="L28" s="434">
        <f t="shared" si="15"/>
        <v>21310595.238095239</v>
      </c>
      <c r="M28" s="434">
        <f t="shared" si="15"/>
        <v>27549382.200460829</v>
      </c>
      <c r="N28" s="434">
        <f t="shared" si="15"/>
        <v>22567926.58730159</v>
      </c>
      <c r="O28" s="434">
        <f t="shared" si="15"/>
        <v>45555334.101382487</v>
      </c>
    </row>
    <row r="29" spans="1:16" s="171" customFormat="1">
      <c r="A29" s="183"/>
      <c r="B29" s="181" t="s">
        <v>2019</v>
      </c>
      <c r="C29" s="125"/>
      <c r="D29" s="434">
        <f>D25*D35</f>
        <v>5326812.9032258056</v>
      </c>
      <c r="E29" s="434">
        <f t="shared" ref="E29:O29" si="16">E25*E35</f>
        <v>0</v>
      </c>
      <c r="F29" s="434">
        <f t="shared" si="16"/>
        <v>6403254.5831684964</v>
      </c>
      <c r="G29" s="434">
        <f t="shared" si="16"/>
        <v>2723722.5954198469</v>
      </c>
      <c r="H29" s="434">
        <f t="shared" si="16"/>
        <v>3737460.3299420024</v>
      </c>
      <c r="I29" s="434">
        <f t="shared" si="16"/>
        <v>1109016.9574882863</v>
      </c>
      <c r="J29" s="434">
        <f t="shared" si="16"/>
        <v>282108.4175486259</v>
      </c>
      <c r="K29" s="434">
        <f t="shared" si="16"/>
        <v>687196.31336405524</v>
      </c>
      <c r="L29" s="434">
        <f t="shared" si="16"/>
        <v>0</v>
      </c>
      <c r="M29" s="434">
        <f t="shared" si="16"/>
        <v>5041944.7004608298</v>
      </c>
      <c r="N29" s="434">
        <f t="shared" si="16"/>
        <v>4413523.8095238097</v>
      </c>
      <c r="O29" s="434">
        <f t="shared" si="16"/>
        <v>0</v>
      </c>
    </row>
    <row r="30" spans="1:16" s="171" customFormat="1" ht="12.75">
      <c r="A30" s="185"/>
      <c r="B30" s="496" t="s">
        <v>1683</v>
      </c>
      <c r="C30" s="125"/>
      <c r="D30" s="500">
        <f>SUM(D22:D25)*5%</f>
        <v>18171572.706182797</v>
      </c>
      <c r="E30" s="500">
        <f t="shared" ref="E30:O30" si="17">SUM(E22:E25)*5%</f>
        <v>9081588.3168931324</v>
      </c>
      <c r="F30" s="500">
        <f t="shared" si="17"/>
        <v>16829762.07895403</v>
      </c>
      <c r="G30" s="500">
        <f t="shared" si="17"/>
        <v>8562154.8766357694</v>
      </c>
      <c r="H30" s="500">
        <f t="shared" si="17"/>
        <v>13461148.295736901</v>
      </c>
      <c r="I30" s="500">
        <f t="shared" si="17"/>
        <v>7811357.5967790354</v>
      </c>
      <c r="J30" s="500">
        <f t="shared" si="17"/>
        <v>6970428.7609567409</v>
      </c>
      <c r="K30" s="500">
        <f t="shared" si="17"/>
        <v>8636160.2031490039</v>
      </c>
      <c r="L30" s="500">
        <f t="shared" si="17"/>
        <v>4912142.8571428573</v>
      </c>
      <c r="M30" s="500">
        <f t="shared" si="17"/>
        <v>7852966.1098310295</v>
      </c>
      <c r="N30" s="500">
        <f t="shared" si="17"/>
        <v>6210844.8412698423</v>
      </c>
      <c r="O30" s="500">
        <f t="shared" si="17"/>
        <v>10977188.940092167</v>
      </c>
    </row>
    <row r="31" spans="1:16">
      <c r="A31" s="124"/>
      <c r="B31" s="124" t="s">
        <v>2348</v>
      </c>
      <c r="C31" s="149"/>
      <c r="D31" s="188"/>
      <c r="E31" s="188"/>
      <c r="F31" s="188"/>
      <c r="G31" s="188"/>
      <c r="H31" s="188"/>
      <c r="I31" s="188"/>
      <c r="J31" s="188"/>
      <c r="K31" s="188"/>
      <c r="L31" s="188"/>
      <c r="M31" s="188"/>
      <c r="N31" s="188"/>
      <c r="O31" s="188"/>
    </row>
    <row r="32" spans="1:16">
      <c r="A32" s="124"/>
      <c r="B32" s="124"/>
      <c r="C32" s="124" t="s">
        <v>2349</v>
      </c>
      <c r="D32" s="145"/>
      <c r="E32" s="145"/>
      <c r="F32" s="145"/>
      <c r="G32" s="145"/>
      <c r="H32" s="145"/>
      <c r="I32" s="145"/>
      <c r="J32" s="145"/>
      <c r="K32" s="145"/>
      <c r="L32" s="145"/>
      <c r="M32" s="145"/>
      <c r="N32" s="145"/>
      <c r="O32" s="145"/>
      <c r="P32" s="191">
        <f>SUM(D32:O32)/12</f>
        <v>0</v>
      </c>
    </row>
    <row r="33" spans="1:17">
      <c r="A33" s="152"/>
      <c r="C33" s="155" t="s">
        <v>2350</v>
      </c>
      <c r="D33" s="192">
        <f>D27/D23</f>
        <v>0.3</v>
      </c>
      <c r="E33" s="192">
        <f>E27/E23</f>
        <v>0.3</v>
      </c>
      <c r="F33" s="192">
        <f t="shared" ref="F33:O33" si="18">F27/F23</f>
        <v>0.3</v>
      </c>
      <c r="G33" s="192">
        <f t="shared" si="18"/>
        <v>0.3</v>
      </c>
      <c r="H33" s="192">
        <f t="shared" si="18"/>
        <v>0.3</v>
      </c>
      <c r="I33" s="192">
        <f t="shared" si="18"/>
        <v>0.3</v>
      </c>
      <c r="J33" s="192">
        <f t="shared" si="18"/>
        <v>0.3</v>
      </c>
      <c r="K33" s="192">
        <f t="shared" si="18"/>
        <v>0.3</v>
      </c>
      <c r="L33" s="192">
        <f t="shared" si="18"/>
        <v>0.3</v>
      </c>
      <c r="M33" s="192">
        <f t="shared" si="18"/>
        <v>0.3</v>
      </c>
      <c r="N33" s="192">
        <f t="shared" si="18"/>
        <v>0.3</v>
      </c>
      <c r="O33" s="192">
        <f t="shared" si="18"/>
        <v>0.3</v>
      </c>
      <c r="P33" s="191">
        <f>SUM(D33:O33)/12</f>
        <v>0.29999999999999993</v>
      </c>
    </row>
    <row r="34" spans="1:17">
      <c r="A34" s="152"/>
      <c r="C34" s="155" t="s">
        <v>2351</v>
      </c>
      <c r="D34" s="192">
        <f>D28/D24</f>
        <v>0.25</v>
      </c>
      <c r="E34" s="192">
        <f t="shared" ref="E34:O34" si="19">E28/E24</f>
        <v>0.25</v>
      </c>
      <c r="F34" s="192">
        <f t="shared" si="19"/>
        <v>0.25</v>
      </c>
      <c r="G34" s="192">
        <f t="shared" si="19"/>
        <v>0.25</v>
      </c>
      <c r="H34" s="192">
        <f t="shared" si="19"/>
        <v>0.25</v>
      </c>
      <c r="I34" s="192">
        <f t="shared" si="19"/>
        <v>0.25</v>
      </c>
      <c r="J34" s="192">
        <f t="shared" si="19"/>
        <v>0.25</v>
      </c>
      <c r="K34" s="192">
        <f t="shared" si="19"/>
        <v>0.25</v>
      </c>
      <c r="L34" s="192">
        <f t="shared" si="19"/>
        <v>0.25</v>
      </c>
      <c r="M34" s="192">
        <f t="shared" si="19"/>
        <v>0.25</v>
      </c>
      <c r="N34" s="192">
        <f t="shared" si="19"/>
        <v>0.25</v>
      </c>
      <c r="O34" s="192">
        <f t="shared" si="19"/>
        <v>0.25</v>
      </c>
      <c r="P34" s="191">
        <f>SUM(D34:O34)/12</f>
        <v>0.25</v>
      </c>
    </row>
    <row r="35" spans="1:17">
      <c r="A35" s="175"/>
      <c r="C35" s="155" t="s">
        <v>2352</v>
      </c>
      <c r="D35" s="145">
        <v>0.24</v>
      </c>
      <c r="E35" s="145">
        <v>0.24</v>
      </c>
      <c r="F35" s="145">
        <v>0.24</v>
      </c>
      <c r="G35" s="145">
        <v>0.24</v>
      </c>
      <c r="H35" s="145">
        <v>0.24</v>
      </c>
      <c r="I35" s="145">
        <v>0.24</v>
      </c>
      <c r="J35" s="145">
        <v>0.24</v>
      </c>
      <c r="K35" s="145">
        <v>0.24</v>
      </c>
      <c r="L35" s="145">
        <v>0.24</v>
      </c>
      <c r="M35" s="145">
        <v>0.24</v>
      </c>
      <c r="N35" s="145">
        <v>0.24</v>
      </c>
      <c r="O35" s="145">
        <v>0.24</v>
      </c>
    </row>
    <row r="36" spans="1:17">
      <c r="A36" s="193" t="s">
        <v>2386</v>
      </c>
      <c r="B36" s="194"/>
      <c r="C36" s="269"/>
      <c r="D36" s="436">
        <f t="shared" ref="D36:O36" si="20">SUM(D22:D25)-SUM(D26:D29)</f>
        <v>270983405.37768817</v>
      </c>
      <c r="E36" s="436">
        <f t="shared" si="20"/>
        <v>135044045.34456408</v>
      </c>
      <c r="F36" s="436">
        <f t="shared" si="20"/>
        <v>251148347.09602576</v>
      </c>
      <c r="G36" s="436">
        <f t="shared" si="20"/>
        <v>127325867.9318884</v>
      </c>
      <c r="H36" s="436">
        <f t="shared" si="20"/>
        <v>200272674.72694302</v>
      </c>
      <c r="I36" s="436">
        <f t="shared" si="20"/>
        <v>116254780.18445683</v>
      </c>
      <c r="J36" s="436">
        <f t="shared" si="20"/>
        <v>103551700.10226987</v>
      </c>
      <c r="K36" s="436">
        <f t="shared" si="20"/>
        <v>128021081.6448541</v>
      </c>
      <c r="L36" s="436">
        <f t="shared" si="20"/>
        <v>73032119.047619045</v>
      </c>
      <c r="M36" s="436">
        <f t="shared" si="20"/>
        <v>116711888.15284178</v>
      </c>
      <c r="N36" s="436">
        <f t="shared" si="20"/>
        <v>92568794.04761906</v>
      </c>
      <c r="O36" s="436">
        <f t="shared" si="20"/>
        <v>162791711.98156682</v>
      </c>
      <c r="P36" s="197"/>
    </row>
    <row r="38" spans="1:17" s="136" customFormat="1" ht="19.5">
      <c r="A38" s="626">
        <v>2013</v>
      </c>
      <c r="B38" s="626"/>
      <c r="C38" s="626"/>
      <c r="D38" s="222" t="s">
        <v>2319</v>
      </c>
      <c r="E38" s="222" t="s">
        <v>2320</v>
      </c>
      <c r="F38" s="222" t="s">
        <v>2321</v>
      </c>
      <c r="G38" s="222" t="s">
        <v>2322</v>
      </c>
      <c r="H38" s="222" t="s">
        <v>2323</v>
      </c>
      <c r="I38" s="222" t="s">
        <v>2324</v>
      </c>
      <c r="J38" s="222" t="s">
        <v>2325</v>
      </c>
      <c r="K38" s="222" t="s">
        <v>2326</v>
      </c>
      <c r="L38" s="222" t="s">
        <v>2327</v>
      </c>
      <c r="M38" s="222" t="s">
        <v>2328</v>
      </c>
      <c r="N38" s="222" t="s">
        <v>2329</v>
      </c>
      <c r="O38" s="222" t="s">
        <v>2330</v>
      </c>
      <c r="P38" s="236" t="s">
        <v>2353</v>
      </c>
    </row>
    <row r="39" spans="1:17" s="136" customFormat="1">
      <c r="A39" s="625" t="s">
        <v>2331</v>
      </c>
      <c r="B39" s="625"/>
      <c r="C39" s="625"/>
      <c r="D39" s="134">
        <v>2604</v>
      </c>
      <c r="E39" s="134">
        <v>2337.6</v>
      </c>
      <c r="F39" s="134">
        <v>2586</v>
      </c>
      <c r="G39" s="134">
        <v>2515.1999999999998</v>
      </c>
      <c r="H39" s="134">
        <v>2599.1999999999998</v>
      </c>
      <c r="I39" s="134">
        <v>2506.1999999999998</v>
      </c>
      <c r="J39" s="134">
        <v>2593.1999999999998</v>
      </c>
      <c r="K39" s="134">
        <v>2604</v>
      </c>
      <c r="L39" s="134">
        <v>2520</v>
      </c>
      <c r="M39" s="134">
        <v>2604</v>
      </c>
      <c r="N39" s="134">
        <v>2520</v>
      </c>
      <c r="O39" s="134">
        <v>2604</v>
      </c>
      <c r="P39" s="237">
        <f>SUM(D39:O39)/12</f>
        <v>2549.4500000000003</v>
      </c>
    </row>
    <row r="40" spans="1:17" s="136" customFormat="1">
      <c r="A40" s="625" t="s">
        <v>2332</v>
      </c>
      <c r="B40" s="625"/>
      <c r="C40" s="625"/>
      <c r="D40" s="134">
        <v>1500</v>
      </c>
      <c r="E40" s="134">
        <v>1264</v>
      </c>
      <c r="F40" s="134">
        <v>1664</v>
      </c>
      <c r="G40" s="134">
        <v>1482</v>
      </c>
      <c r="H40" s="134">
        <v>1133</v>
      </c>
      <c r="I40" s="134">
        <v>1460</v>
      </c>
      <c r="J40" s="134">
        <v>1892</v>
      </c>
      <c r="K40" s="134">
        <v>2079</v>
      </c>
      <c r="L40" s="134">
        <v>1257</v>
      </c>
      <c r="M40" s="134">
        <v>1582</v>
      </c>
      <c r="N40" s="134">
        <v>1291</v>
      </c>
      <c r="O40" s="134">
        <v>1406</v>
      </c>
      <c r="P40" s="237">
        <f>SUM(D40:O40)/12</f>
        <v>1500.8333333333333</v>
      </c>
      <c r="Q40" s="138"/>
    </row>
    <row r="41" spans="1:17" s="136" customFormat="1">
      <c r="A41" s="625" t="s">
        <v>2333</v>
      </c>
      <c r="B41" s="625"/>
      <c r="C41" s="625"/>
      <c r="D41" s="134">
        <v>3758</v>
      </c>
      <c r="E41" s="134">
        <v>3222</v>
      </c>
      <c r="F41" s="134">
        <v>4198</v>
      </c>
      <c r="G41" s="134">
        <v>3374</v>
      </c>
      <c r="H41" s="134">
        <v>2811</v>
      </c>
      <c r="I41" s="134">
        <v>3884</v>
      </c>
      <c r="J41" s="134">
        <v>4954</v>
      </c>
      <c r="K41" s="134">
        <v>5304</v>
      </c>
      <c r="L41" s="134">
        <v>2844</v>
      </c>
      <c r="M41" s="134">
        <v>3706</v>
      </c>
      <c r="N41" s="134">
        <v>2739</v>
      </c>
      <c r="O41" s="134">
        <v>3180</v>
      </c>
      <c r="P41" s="237">
        <f>SUM(D41:O41)/12</f>
        <v>3664.5</v>
      </c>
      <c r="Q41" s="138"/>
    </row>
    <row r="42" spans="1:17" s="136" customFormat="1">
      <c r="A42" s="625" t="s">
        <v>2334</v>
      </c>
      <c r="B42" s="625"/>
      <c r="C42" s="625"/>
      <c r="D42" s="147">
        <f>D40/D39</f>
        <v>0.57603686635944695</v>
      </c>
      <c r="E42" s="147">
        <f t="shared" ref="E42:O42" si="21">E40/E39</f>
        <v>0.54072553045859006</v>
      </c>
      <c r="F42" s="147">
        <f t="shared" si="21"/>
        <v>0.64346481051817483</v>
      </c>
      <c r="G42" s="147">
        <f t="shared" si="21"/>
        <v>0.58921755725190839</v>
      </c>
      <c r="H42" s="147">
        <f t="shared" si="21"/>
        <v>0.43590335487842419</v>
      </c>
      <c r="I42" s="147">
        <f t="shared" si="21"/>
        <v>0.58255526294788929</v>
      </c>
      <c r="J42" s="147">
        <f t="shared" si="21"/>
        <v>0.72960049359864265</v>
      </c>
      <c r="K42" s="147">
        <f t="shared" si="21"/>
        <v>0.79838709677419351</v>
      </c>
      <c r="L42" s="147">
        <f t="shared" si="21"/>
        <v>0.49880952380952381</v>
      </c>
      <c r="M42" s="147">
        <f t="shared" si="21"/>
        <v>0.60752688172043012</v>
      </c>
      <c r="N42" s="147">
        <f t="shared" si="21"/>
        <v>0.51230158730158726</v>
      </c>
      <c r="O42" s="147">
        <f t="shared" si="21"/>
        <v>0.53993855606758834</v>
      </c>
      <c r="P42" s="238">
        <f>SUM(D42:O42)/12</f>
        <v>0.58787229347386671</v>
      </c>
      <c r="Q42" s="138"/>
    </row>
    <row r="43" spans="1:17" s="136" customFormat="1">
      <c r="A43" s="264"/>
      <c r="B43" s="264"/>
      <c r="C43" s="264"/>
      <c r="D43" s="147"/>
      <c r="E43" s="147"/>
      <c r="F43" s="147"/>
      <c r="G43" s="147"/>
      <c r="H43" s="147"/>
      <c r="I43" s="147"/>
      <c r="J43" s="147"/>
      <c r="K43" s="147"/>
      <c r="L43" s="147"/>
      <c r="M43" s="147"/>
      <c r="N43" s="147"/>
      <c r="O43" s="147"/>
      <c r="P43" s="238"/>
      <c r="Q43" s="138"/>
    </row>
    <row r="44" spans="1:17" s="229" customFormat="1" ht="12.75">
      <c r="A44" s="223" t="s">
        <v>2344</v>
      </c>
      <c r="B44" s="223"/>
      <c r="C44" s="227" t="s">
        <v>2345</v>
      </c>
      <c r="D44" s="423" t="str">
        <f>[10]Jan!H9</f>
        <v/>
      </c>
      <c r="E44" s="423"/>
      <c r="F44" s="423"/>
      <c r="G44" s="423"/>
      <c r="H44" s="423"/>
      <c r="I44" s="423"/>
      <c r="J44" s="423"/>
      <c r="K44" s="423"/>
      <c r="L44" s="423"/>
      <c r="M44" s="424"/>
      <c r="N44" s="424"/>
      <c r="O44" s="424"/>
      <c r="P44" s="425">
        <f>SUM(D44:O44)/12</f>
        <v>0</v>
      </c>
    </row>
    <row r="45" spans="1:17" s="136" customFormat="1" ht="12.75">
      <c r="A45" s="227"/>
      <c r="B45" s="226"/>
      <c r="C45" s="227" t="s">
        <v>2341</v>
      </c>
      <c r="D45" s="426">
        <v>0</v>
      </c>
      <c r="E45" s="426">
        <v>0</v>
      </c>
      <c r="F45" s="426">
        <v>0</v>
      </c>
      <c r="G45" s="426">
        <v>0</v>
      </c>
      <c r="H45" s="426">
        <v>0</v>
      </c>
      <c r="I45" s="426">
        <v>0</v>
      </c>
      <c r="J45" s="426">
        <v>0</v>
      </c>
      <c r="K45" s="426">
        <v>0</v>
      </c>
      <c r="L45" s="426">
        <v>0</v>
      </c>
      <c r="M45" s="426">
        <v>0</v>
      </c>
      <c r="N45" s="426">
        <v>0</v>
      </c>
      <c r="O45" s="426">
        <v>0</v>
      </c>
      <c r="P45" s="425">
        <f t="shared" ref="P45:P62" si="22">SUM(D45:O45)/12</f>
        <v>0</v>
      </c>
    </row>
    <row r="46" spans="1:17" s="136" customFormat="1" ht="12.75">
      <c r="A46" s="226"/>
      <c r="B46" s="227"/>
      <c r="C46" s="227" t="s">
        <v>2342</v>
      </c>
      <c r="D46" s="426">
        <v>0</v>
      </c>
      <c r="E46" s="426">
        <v>0</v>
      </c>
      <c r="F46" s="426">
        <v>0</v>
      </c>
      <c r="G46" s="426">
        <v>0</v>
      </c>
      <c r="H46" s="426">
        <v>0</v>
      </c>
      <c r="I46" s="426">
        <v>0</v>
      </c>
      <c r="J46" s="426">
        <v>0</v>
      </c>
      <c r="K46" s="426">
        <v>0</v>
      </c>
      <c r="L46" s="426">
        <v>0</v>
      </c>
      <c r="M46" s="426">
        <v>0</v>
      </c>
      <c r="N46" s="426">
        <v>0</v>
      </c>
      <c r="O46" s="426">
        <v>0</v>
      </c>
      <c r="P46" s="425">
        <f t="shared" si="22"/>
        <v>0</v>
      </c>
    </row>
    <row r="47" spans="1:17" s="136" customFormat="1">
      <c r="A47" s="226"/>
      <c r="B47" s="227"/>
      <c r="C47" s="227" t="s">
        <v>2343</v>
      </c>
      <c r="D47" s="434">
        <v>28870000</v>
      </c>
      <c r="E47" s="434">
        <v>17600084</v>
      </c>
      <c r="F47" s="434">
        <v>25960000</v>
      </c>
      <c r="G47" s="434">
        <v>21370000</v>
      </c>
      <c r="H47" s="434">
        <v>27930002</v>
      </c>
      <c r="I47" s="434">
        <v>16110000</v>
      </c>
      <c r="J47" s="434">
        <v>18159999</v>
      </c>
      <c r="K47" s="434">
        <v>30530119</v>
      </c>
      <c r="L47" s="434">
        <v>11870000</v>
      </c>
      <c r="M47" s="434">
        <v>24490000</v>
      </c>
      <c r="N47" s="434">
        <v>14380000</v>
      </c>
      <c r="O47" s="434">
        <f>187440000*17%</f>
        <v>31864800.000000004</v>
      </c>
      <c r="P47" s="425">
        <f t="shared" si="22"/>
        <v>22427917</v>
      </c>
    </row>
    <row r="48" spans="1:17" s="136" customFormat="1">
      <c r="A48" s="223" t="s">
        <v>2346</v>
      </c>
      <c r="B48" s="227"/>
      <c r="C48" s="227" t="s">
        <v>2341</v>
      </c>
      <c r="D48" s="434"/>
      <c r="E48" s="434"/>
      <c r="F48" s="434"/>
      <c r="G48" s="434"/>
      <c r="H48" s="434"/>
      <c r="I48" s="434"/>
      <c r="J48" s="434"/>
      <c r="K48" s="434"/>
      <c r="L48" s="434"/>
      <c r="M48" s="434"/>
      <c r="N48" s="434"/>
      <c r="O48" s="434"/>
      <c r="P48" s="425">
        <f t="shared" si="22"/>
        <v>0</v>
      </c>
    </row>
    <row r="49" spans="1:16" s="136" customFormat="1">
      <c r="A49" s="226"/>
      <c r="B49" s="227"/>
      <c r="C49" s="227" t="s">
        <v>2342</v>
      </c>
      <c r="D49" s="434">
        <v>0</v>
      </c>
      <c r="E49" s="434">
        <v>0</v>
      </c>
      <c r="F49" s="434">
        <v>0</v>
      </c>
      <c r="G49" s="434">
        <v>0</v>
      </c>
      <c r="H49" s="434">
        <v>0</v>
      </c>
      <c r="I49" s="434">
        <v>0</v>
      </c>
      <c r="J49" s="434">
        <v>0</v>
      </c>
      <c r="K49" s="434">
        <v>0</v>
      </c>
      <c r="L49" s="434">
        <v>0</v>
      </c>
      <c r="M49" s="434">
        <v>0</v>
      </c>
      <c r="N49" s="434">
        <v>0</v>
      </c>
      <c r="O49" s="434">
        <v>0</v>
      </c>
      <c r="P49" s="425">
        <f t="shared" si="22"/>
        <v>0</v>
      </c>
    </row>
    <row r="50" spans="1:16" s="136" customFormat="1">
      <c r="A50" s="226"/>
      <c r="B50" s="227"/>
      <c r="C50" s="227" t="s">
        <v>2343</v>
      </c>
      <c r="D50" s="434">
        <v>242950002</v>
      </c>
      <c r="E50" s="434">
        <v>117880088</v>
      </c>
      <c r="F50" s="434">
        <v>231100000</v>
      </c>
      <c r="G50" s="434">
        <v>118675000</v>
      </c>
      <c r="H50" s="434">
        <v>168830000</v>
      </c>
      <c r="I50" s="434">
        <v>110860000</v>
      </c>
      <c r="J50" s="434">
        <v>105320000</v>
      </c>
      <c r="K50" s="434">
        <v>136760026</v>
      </c>
      <c r="L50" s="434">
        <v>77830000</v>
      </c>
      <c r="M50" s="434">
        <v>104385000</v>
      </c>
      <c r="N50" s="434">
        <v>83450000</v>
      </c>
      <c r="O50" s="434">
        <f>187440000*83%</f>
        <v>155575200</v>
      </c>
      <c r="P50" s="425">
        <f t="shared" si="22"/>
        <v>137801276.33333334</v>
      </c>
    </row>
    <row r="51" spans="1:16" s="232" customFormat="1">
      <c r="A51" s="249"/>
      <c r="B51" s="250"/>
      <c r="C51" s="223" t="s">
        <v>2347</v>
      </c>
      <c r="D51" s="434">
        <v>17680000</v>
      </c>
      <c r="E51" s="434"/>
      <c r="F51" s="434">
        <v>22130000</v>
      </c>
      <c r="G51" s="434">
        <v>9940000</v>
      </c>
      <c r="H51" s="434">
        <v>12080000</v>
      </c>
      <c r="I51" s="434">
        <v>3870000</v>
      </c>
      <c r="J51" s="434">
        <v>1050000</v>
      </c>
      <c r="K51" s="434">
        <v>2820000</v>
      </c>
      <c r="L51" s="434"/>
      <c r="M51" s="434">
        <v>19900000</v>
      </c>
      <c r="N51" s="434">
        <v>17000000</v>
      </c>
      <c r="O51" s="434"/>
      <c r="P51" s="425">
        <f t="shared" si="22"/>
        <v>8872500</v>
      </c>
    </row>
    <row r="52" spans="1:16" s="136" customFormat="1" ht="12.75">
      <c r="A52" s="226"/>
      <c r="B52" s="227"/>
      <c r="C52" s="227"/>
      <c r="D52" s="423"/>
      <c r="E52" s="423"/>
      <c r="F52" s="423"/>
      <c r="G52" s="423"/>
      <c r="H52" s="423"/>
      <c r="I52" s="423"/>
      <c r="J52" s="423"/>
      <c r="K52" s="423"/>
      <c r="L52" s="423"/>
      <c r="M52" s="427"/>
      <c r="N52" s="427"/>
      <c r="O52" s="427"/>
      <c r="P52" s="428"/>
    </row>
    <row r="53" spans="1:16" s="136" customFormat="1" ht="12.75">
      <c r="A53" s="226"/>
      <c r="B53" s="227"/>
      <c r="C53" s="227"/>
      <c r="D53" s="423"/>
      <c r="E53" s="423"/>
      <c r="F53" s="423"/>
      <c r="G53" s="423"/>
      <c r="H53" s="423"/>
      <c r="I53" s="423"/>
      <c r="J53" s="423"/>
      <c r="K53" s="423"/>
      <c r="L53" s="423"/>
      <c r="M53" s="427"/>
      <c r="N53" s="427"/>
      <c r="O53" s="427"/>
      <c r="P53" s="428"/>
    </row>
    <row r="54" spans="1:16" s="136" customFormat="1">
      <c r="A54" s="226"/>
      <c r="B54" s="250" t="s">
        <v>1907</v>
      </c>
      <c r="C54" s="227"/>
      <c r="D54" s="429" t="str">
        <f t="shared" ref="D54:O54" si="23">D44</f>
        <v/>
      </c>
      <c r="E54" s="429">
        <f t="shared" si="23"/>
        <v>0</v>
      </c>
      <c r="F54" s="429">
        <f t="shared" si="23"/>
        <v>0</v>
      </c>
      <c r="G54" s="429">
        <f t="shared" si="23"/>
        <v>0</v>
      </c>
      <c r="H54" s="429">
        <f t="shared" si="23"/>
        <v>0</v>
      </c>
      <c r="I54" s="429">
        <f t="shared" si="23"/>
        <v>0</v>
      </c>
      <c r="J54" s="429">
        <f t="shared" si="23"/>
        <v>0</v>
      </c>
      <c r="K54" s="429">
        <f t="shared" si="23"/>
        <v>0</v>
      </c>
      <c r="L54" s="429">
        <f t="shared" si="23"/>
        <v>0</v>
      </c>
      <c r="M54" s="429">
        <f t="shared" si="23"/>
        <v>0</v>
      </c>
      <c r="N54" s="429">
        <f t="shared" si="23"/>
        <v>0</v>
      </c>
      <c r="O54" s="429">
        <f t="shared" si="23"/>
        <v>0</v>
      </c>
      <c r="P54" s="425">
        <f t="shared" si="22"/>
        <v>0</v>
      </c>
    </row>
    <row r="55" spans="1:16" s="229" customFormat="1">
      <c r="A55" s="223"/>
      <c r="B55" s="250" t="s">
        <v>1904</v>
      </c>
      <c r="C55" s="252"/>
      <c r="D55" s="424">
        <f t="shared" ref="D55:O55" si="24">SUM(D45:D47)</f>
        <v>28870000</v>
      </c>
      <c r="E55" s="424">
        <f t="shared" si="24"/>
        <v>17600084</v>
      </c>
      <c r="F55" s="424">
        <f t="shared" si="24"/>
        <v>25960000</v>
      </c>
      <c r="G55" s="424">
        <f t="shared" si="24"/>
        <v>21370000</v>
      </c>
      <c r="H55" s="424">
        <f t="shared" si="24"/>
        <v>27930002</v>
      </c>
      <c r="I55" s="424">
        <f t="shared" si="24"/>
        <v>16110000</v>
      </c>
      <c r="J55" s="424">
        <f t="shared" si="24"/>
        <v>18159999</v>
      </c>
      <c r="K55" s="424">
        <f t="shared" si="24"/>
        <v>30530119</v>
      </c>
      <c r="L55" s="424">
        <f t="shared" si="24"/>
        <v>11870000</v>
      </c>
      <c r="M55" s="424">
        <f t="shared" si="24"/>
        <v>24490000</v>
      </c>
      <c r="N55" s="424">
        <f t="shared" si="24"/>
        <v>14380000</v>
      </c>
      <c r="O55" s="424">
        <f t="shared" si="24"/>
        <v>31864800.000000004</v>
      </c>
      <c r="P55" s="425">
        <f t="shared" si="22"/>
        <v>22427917</v>
      </c>
    </row>
    <row r="56" spans="1:16" s="136" customFormat="1">
      <c r="A56" s="226"/>
      <c r="B56" s="250" t="s">
        <v>1909</v>
      </c>
      <c r="C56" s="226"/>
      <c r="D56" s="434">
        <f t="shared" ref="D56:O56" si="25">SUM(D48:D50)</f>
        <v>242950002</v>
      </c>
      <c r="E56" s="434">
        <f t="shared" si="25"/>
        <v>117880088</v>
      </c>
      <c r="F56" s="434">
        <f t="shared" si="25"/>
        <v>231100000</v>
      </c>
      <c r="G56" s="434">
        <f t="shared" si="25"/>
        <v>118675000</v>
      </c>
      <c r="H56" s="434">
        <f t="shared" si="25"/>
        <v>168830000</v>
      </c>
      <c r="I56" s="434">
        <f t="shared" si="25"/>
        <v>110860000</v>
      </c>
      <c r="J56" s="434">
        <f t="shared" si="25"/>
        <v>105320000</v>
      </c>
      <c r="K56" s="434">
        <f t="shared" si="25"/>
        <v>136760026</v>
      </c>
      <c r="L56" s="434">
        <f t="shared" si="25"/>
        <v>77830000</v>
      </c>
      <c r="M56" s="434">
        <f t="shared" si="25"/>
        <v>104385000</v>
      </c>
      <c r="N56" s="434">
        <f t="shared" si="25"/>
        <v>83450000</v>
      </c>
      <c r="O56" s="434">
        <f t="shared" si="25"/>
        <v>155575200</v>
      </c>
      <c r="P56" s="425">
        <f t="shared" si="22"/>
        <v>137801276.33333334</v>
      </c>
    </row>
    <row r="57" spans="1:16" s="136" customFormat="1">
      <c r="A57" s="226"/>
      <c r="B57" s="250" t="s">
        <v>1919</v>
      </c>
      <c r="C57" s="226"/>
      <c r="D57" s="434">
        <f t="shared" ref="D57:O57" si="26">D51</f>
        <v>17680000</v>
      </c>
      <c r="E57" s="434">
        <f t="shared" si="26"/>
        <v>0</v>
      </c>
      <c r="F57" s="434">
        <f t="shared" si="26"/>
        <v>22130000</v>
      </c>
      <c r="G57" s="434">
        <f t="shared" si="26"/>
        <v>9940000</v>
      </c>
      <c r="H57" s="434">
        <f t="shared" si="26"/>
        <v>12080000</v>
      </c>
      <c r="I57" s="434">
        <f t="shared" si="26"/>
        <v>3870000</v>
      </c>
      <c r="J57" s="434">
        <f t="shared" si="26"/>
        <v>1050000</v>
      </c>
      <c r="K57" s="434">
        <f t="shared" si="26"/>
        <v>2820000</v>
      </c>
      <c r="L57" s="434">
        <f t="shared" si="26"/>
        <v>0</v>
      </c>
      <c r="M57" s="434">
        <f t="shared" si="26"/>
        <v>19900000</v>
      </c>
      <c r="N57" s="434">
        <f t="shared" si="26"/>
        <v>17000000</v>
      </c>
      <c r="O57" s="434">
        <f t="shared" si="26"/>
        <v>0</v>
      </c>
      <c r="P57" s="425">
        <f t="shared" si="22"/>
        <v>8872500</v>
      </c>
    </row>
    <row r="58" spans="1:16" s="232" customFormat="1">
      <c r="A58" s="249"/>
      <c r="B58" s="250" t="s">
        <v>2005</v>
      </c>
      <c r="C58" s="252"/>
      <c r="D58" s="434" t="s">
        <v>2359</v>
      </c>
      <c r="E58" s="434" t="s">
        <v>2359</v>
      </c>
      <c r="F58" s="434" t="s">
        <v>2359</v>
      </c>
      <c r="G58" s="434" t="s">
        <v>2359</v>
      </c>
      <c r="H58" s="434" t="s">
        <v>2359</v>
      </c>
      <c r="I58" s="434" t="s">
        <v>2359</v>
      </c>
      <c r="J58" s="434" t="s">
        <v>2359</v>
      </c>
      <c r="K58" s="434" t="s">
        <v>2359</v>
      </c>
      <c r="L58" s="434"/>
      <c r="M58" s="434"/>
      <c r="N58" s="434"/>
      <c r="O58" s="434"/>
      <c r="P58" s="425">
        <f t="shared" si="22"/>
        <v>0</v>
      </c>
    </row>
    <row r="59" spans="1:16" s="232" customFormat="1">
      <c r="A59" s="249"/>
      <c r="B59" s="250" t="s">
        <v>2002</v>
      </c>
      <c r="C59" s="252"/>
      <c r="D59" s="434">
        <v>8021895</v>
      </c>
      <c r="E59" s="434">
        <v>4594111</v>
      </c>
      <c r="F59" s="434">
        <v>6009313</v>
      </c>
      <c r="G59" s="434">
        <v>5093945</v>
      </c>
      <c r="H59" s="434">
        <v>7725796</v>
      </c>
      <c r="I59" s="434">
        <v>4392833</v>
      </c>
      <c r="J59" s="434">
        <v>4737933</v>
      </c>
      <c r="K59" s="434">
        <v>7030981</v>
      </c>
      <c r="L59" s="434">
        <v>3120523</v>
      </c>
      <c r="M59" s="434">
        <f t="shared" ref="M59:O60" si="27">M65*M55</f>
        <v>7347000</v>
      </c>
      <c r="N59" s="434">
        <f t="shared" si="27"/>
        <v>4314000</v>
      </c>
      <c r="O59" s="434">
        <f t="shared" si="27"/>
        <v>9559440</v>
      </c>
      <c r="P59" s="425">
        <f t="shared" si="22"/>
        <v>5995647.5</v>
      </c>
    </row>
    <row r="60" spans="1:16" s="232" customFormat="1">
      <c r="A60" s="249"/>
      <c r="B60" s="250" t="s">
        <v>2007</v>
      </c>
      <c r="C60" s="252"/>
      <c r="D60" s="434">
        <v>56349263</v>
      </c>
      <c r="E60" s="434">
        <v>26174617</v>
      </c>
      <c r="F60" s="434">
        <v>45536703</v>
      </c>
      <c r="G60" s="434">
        <v>23007368</v>
      </c>
      <c r="H60" s="434">
        <v>35644046</v>
      </c>
      <c r="I60" s="434">
        <v>24550256</v>
      </c>
      <c r="J60" s="434">
        <v>25181889</v>
      </c>
      <c r="K60" s="434">
        <v>26367624</v>
      </c>
      <c r="L60" s="434">
        <v>18621350</v>
      </c>
      <c r="M60" s="434">
        <f t="shared" si="27"/>
        <v>25052400</v>
      </c>
      <c r="N60" s="434">
        <f t="shared" si="27"/>
        <v>20028000</v>
      </c>
      <c r="O60" s="434">
        <f t="shared" si="27"/>
        <v>37338048</v>
      </c>
      <c r="P60" s="425">
        <f t="shared" si="22"/>
        <v>30320963.666666668</v>
      </c>
    </row>
    <row r="61" spans="1:16" s="232" customFormat="1">
      <c r="A61" s="256"/>
      <c r="B61" s="250" t="s">
        <v>2019</v>
      </c>
      <c r="C61" s="252"/>
      <c r="D61" s="434">
        <f>D67*D57</f>
        <v>5304000</v>
      </c>
      <c r="E61" s="434">
        <f t="shared" ref="E61:O61" si="28">E67*E57</f>
        <v>0</v>
      </c>
      <c r="F61" s="434">
        <f t="shared" si="28"/>
        <v>6639000</v>
      </c>
      <c r="G61" s="434">
        <f t="shared" si="28"/>
        <v>2982000</v>
      </c>
      <c r="H61" s="434">
        <f t="shared" si="28"/>
        <v>3624000</v>
      </c>
      <c r="I61" s="434">
        <f t="shared" si="28"/>
        <v>1161000</v>
      </c>
      <c r="J61" s="434">
        <f t="shared" si="28"/>
        <v>315000</v>
      </c>
      <c r="K61" s="434">
        <f t="shared" si="28"/>
        <v>846000</v>
      </c>
      <c r="L61" s="434">
        <f t="shared" si="28"/>
        <v>0</v>
      </c>
      <c r="M61" s="434">
        <f t="shared" si="28"/>
        <v>5970000</v>
      </c>
      <c r="N61" s="434">
        <f t="shared" si="28"/>
        <v>5100000</v>
      </c>
      <c r="O61" s="434">
        <f t="shared" si="28"/>
        <v>0</v>
      </c>
      <c r="P61" s="425">
        <f t="shared" si="22"/>
        <v>2661750</v>
      </c>
    </row>
    <row r="62" spans="1:16" s="232" customFormat="1" ht="12.75">
      <c r="A62" s="256"/>
      <c r="B62" s="250"/>
      <c r="C62" s="252"/>
      <c r="D62" s="423"/>
      <c r="E62" s="423"/>
      <c r="F62" s="423"/>
      <c r="G62" s="430"/>
      <c r="H62" s="423"/>
      <c r="I62" s="423"/>
      <c r="J62" s="423"/>
      <c r="K62" s="423"/>
      <c r="L62" s="423"/>
      <c r="M62" s="430"/>
      <c r="N62" s="430"/>
      <c r="O62" s="430"/>
      <c r="P62" s="425">
        <f t="shared" si="22"/>
        <v>0</v>
      </c>
    </row>
    <row r="63" spans="1:16" s="136" customFormat="1">
      <c r="A63" s="226"/>
      <c r="B63" s="226" t="s">
        <v>2348</v>
      </c>
      <c r="C63" s="226"/>
      <c r="D63" s="233"/>
      <c r="E63" s="233"/>
      <c r="F63" s="233"/>
      <c r="G63" s="233"/>
      <c r="H63" s="233"/>
      <c r="I63" s="233"/>
      <c r="J63" s="233"/>
      <c r="K63" s="233"/>
      <c r="L63" s="233"/>
      <c r="M63" s="233"/>
      <c r="N63" s="233"/>
      <c r="O63" s="233"/>
    </row>
    <row r="64" spans="1:16" s="136" customFormat="1">
      <c r="A64" s="226"/>
      <c r="B64" s="226"/>
      <c r="C64" s="226" t="s">
        <v>2349</v>
      </c>
      <c r="D64" s="147"/>
      <c r="E64" s="147"/>
      <c r="F64" s="147"/>
      <c r="G64" s="147"/>
      <c r="H64" s="147"/>
      <c r="I64" s="147"/>
      <c r="J64" s="147"/>
      <c r="K64" s="147"/>
      <c r="L64" s="147"/>
      <c r="M64" s="147"/>
      <c r="N64" s="147"/>
      <c r="O64" s="147"/>
      <c r="P64" s="234">
        <f>SUM(D64:O64)/12</f>
        <v>0</v>
      </c>
    </row>
    <row r="65" spans="1:16" s="136" customFormat="1">
      <c r="A65" s="226"/>
      <c r="B65" s="226"/>
      <c r="C65" s="227" t="s">
        <v>2350</v>
      </c>
      <c r="D65" s="258">
        <f>D59/D55</f>
        <v>0.27786266020090061</v>
      </c>
      <c r="E65" s="258">
        <f t="shared" ref="E65:L66" si="29">E59/E55</f>
        <v>0.26102778827646506</v>
      </c>
      <c r="F65" s="258">
        <f t="shared" si="29"/>
        <v>0.23148355161787365</v>
      </c>
      <c r="G65" s="258">
        <f>G59/G55</f>
        <v>0.23836897519887693</v>
      </c>
      <c r="H65" s="258">
        <f>H59/H55</f>
        <v>0.27661279795110649</v>
      </c>
      <c r="I65" s="258">
        <f t="shared" si="29"/>
        <v>0.27267740533829921</v>
      </c>
      <c r="J65" s="258">
        <f t="shared" si="29"/>
        <v>0.2608994086398353</v>
      </c>
      <c r="K65" s="258">
        <f t="shared" si="29"/>
        <v>0.23029654748479689</v>
      </c>
      <c r="L65" s="258">
        <f t="shared" si="29"/>
        <v>0.2628915754001685</v>
      </c>
      <c r="M65" s="258">
        <v>0.3</v>
      </c>
      <c r="N65" s="258">
        <v>0.3</v>
      </c>
      <c r="O65" s="258">
        <v>0.3</v>
      </c>
      <c r="P65" s="234">
        <f>SUM(D65:O65)/12</f>
        <v>0.26767672584236019</v>
      </c>
    </row>
    <row r="66" spans="1:16" s="136" customFormat="1">
      <c r="A66" s="226"/>
      <c r="B66" s="226"/>
      <c r="C66" s="227" t="s">
        <v>2351</v>
      </c>
      <c r="D66" s="258">
        <f>D60/D56</f>
        <v>0.23193769308962592</v>
      </c>
      <c r="E66" s="258">
        <f t="shared" si="29"/>
        <v>0.22204443043849781</v>
      </c>
      <c r="F66" s="258">
        <f t="shared" si="29"/>
        <v>0.19704328429251405</v>
      </c>
      <c r="G66" s="258">
        <f t="shared" si="29"/>
        <v>0.19386870023172531</v>
      </c>
      <c r="H66" s="258">
        <f t="shared" si="29"/>
        <v>0.21112388793460879</v>
      </c>
      <c r="I66" s="258">
        <f t="shared" si="29"/>
        <v>0.22145278729929641</v>
      </c>
      <c r="J66" s="258">
        <f t="shared" si="29"/>
        <v>0.23909883213064945</v>
      </c>
      <c r="K66" s="258">
        <f t="shared" si="29"/>
        <v>0.19280212772115149</v>
      </c>
      <c r="L66" s="258">
        <f t="shared" si="29"/>
        <v>0.23925671334960813</v>
      </c>
      <c r="M66" s="258">
        <v>0.24</v>
      </c>
      <c r="N66" s="258">
        <v>0.24</v>
      </c>
      <c r="O66" s="258">
        <v>0.24</v>
      </c>
      <c r="P66" s="234">
        <f>SUM(D66:O66)/12</f>
        <v>0.22238570470730648</v>
      </c>
    </row>
    <row r="67" spans="1:16" s="136" customFormat="1">
      <c r="A67" s="134"/>
      <c r="B67" s="226"/>
      <c r="C67" s="227" t="s">
        <v>2352</v>
      </c>
      <c r="D67" s="147">
        <v>0.3</v>
      </c>
      <c r="E67" s="147">
        <v>0.3</v>
      </c>
      <c r="F67" s="147">
        <v>0.3</v>
      </c>
      <c r="G67" s="147">
        <v>0.3</v>
      </c>
      <c r="H67" s="147">
        <v>0.3</v>
      </c>
      <c r="I67" s="147">
        <v>0.3</v>
      </c>
      <c r="J67" s="147">
        <v>0.3</v>
      </c>
      <c r="K67" s="147">
        <v>0.3</v>
      </c>
      <c r="L67" s="147">
        <v>0.3</v>
      </c>
      <c r="M67" s="147">
        <v>0.3</v>
      </c>
      <c r="N67" s="147">
        <v>0.3</v>
      </c>
      <c r="O67" s="147">
        <v>0.3</v>
      </c>
      <c r="P67" s="234">
        <f>SUM(D67:O67)/12</f>
        <v>0.29999999999999993</v>
      </c>
    </row>
    <row r="68" spans="1:16" s="136" customFormat="1">
      <c r="A68" s="223" t="s">
        <v>2377</v>
      </c>
      <c r="B68" s="226"/>
      <c r="C68" s="226"/>
      <c r="D68" s="431">
        <f t="shared" ref="D68:O68" si="30">SUM(D54:D57)-SUM(D58:D61)</f>
        <v>219824844</v>
      </c>
      <c r="E68" s="431">
        <f t="shared" si="30"/>
        <v>104711444</v>
      </c>
      <c r="F68" s="431">
        <f t="shared" si="30"/>
        <v>221004984</v>
      </c>
      <c r="G68" s="431">
        <f t="shared" si="30"/>
        <v>118901687</v>
      </c>
      <c r="H68" s="431">
        <f t="shared" si="30"/>
        <v>161846160</v>
      </c>
      <c r="I68" s="431">
        <f t="shared" si="30"/>
        <v>100735911</v>
      </c>
      <c r="J68" s="431">
        <f t="shared" si="30"/>
        <v>94295177</v>
      </c>
      <c r="K68" s="431">
        <f t="shared" si="30"/>
        <v>135865540</v>
      </c>
      <c r="L68" s="431">
        <f t="shared" si="30"/>
        <v>67958127</v>
      </c>
      <c r="M68" s="431">
        <f t="shared" si="30"/>
        <v>110405600</v>
      </c>
      <c r="N68" s="431">
        <f t="shared" si="30"/>
        <v>85388000</v>
      </c>
      <c r="O68" s="431">
        <f t="shared" si="30"/>
        <v>140542512</v>
      </c>
      <c r="P68" s="235"/>
    </row>
    <row r="69" spans="1:16" s="136" customFormat="1">
      <c r="D69" s="432"/>
      <c r="E69" s="432"/>
      <c r="F69" s="432"/>
      <c r="G69" s="432"/>
      <c r="H69" s="432"/>
      <c r="I69" s="432"/>
      <c r="J69" s="432"/>
      <c r="K69" s="432"/>
      <c r="L69" s="432"/>
      <c r="M69" s="432"/>
      <c r="N69" s="432"/>
      <c r="O69" s="432"/>
    </row>
    <row r="70" spans="1:16" s="136" customFormat="1"/>
    <row r="71" spans="1:16">
      <c r="E71" s="208"/>
    </row>
    <row r="74" spans="1:16">
      <c r="G74" s="209"/>
      <c r="H74" s="209"/>
      <c r="I74" s="209"/>
      <c r="J74" s="209"/>
      <c r="K74" s="209"/>
      <c r="L74" s="209"/>
      <c r="M74" s="209"/>
    </row>
  </sheetData>
  <mergeCells count="11">
    <mergeCell ref="A39:C39"/>
    <mergeCell ref="A40:C40"/>
    <mergeCell ref="A41:C41"/>
    <mergeCell ref="A42:C42"/>
    <mergeCell ref="A11:C11"/>
    <mergeCell ref="A38:C38"/>
    <mergeCell ref="A6:C6"/>
    <mergeCell ref="A7:C7"/>
    <mergeCell ref="A8:C8"/>
    <mergeCell ref="A9:C9"/>
    <mergeCell ref="A10:C10"/>
  </mergeCells>
  <dataValidations count="41">
    <dataValidation type="textLength" errorStyle="information" allowBlank="1" showInputMessage="1" error="XLBVal:5=31235_x000d_&#10;" sqref="B65557 JD65557 SZ65557 ACV65557 AMR65557 AWN65557 BGJ65557 BQF65557 CAB65557 CJX65557 CTT65557 DDP65557 DNL65557 DXH65557 EHD65557 EQZ65557 FAV65557 FKR65557 FUN65557 GEJ65557 GOF65557 GYB65557 HHX65557 HRT65557 IBP65557 ILL65557 IVH65557 JFD65557 JOZ65557 JYV65557 KIR65557 KSN65557 LCJ65557 LMF65557 LWB65557 MFX65557 MPT65557 MZP65557 NJL65557 NTH65557 ODD65557 OMZ65557 OWV65557 PGR65557 PQN65557 QAJ65557 QKF65557 QUB65557 RDX65557 RNT65557 RXP65557 SHL65557 SRH65557 TBD65557 TKZ65557 TUV65557 UER65557 UON65557 UYJ65557 VIF65557 VSB65557 WBX65557 WLT65557 WVP65557 B131093 JD131093 SZ131093 ACV131093 AMR131093 AWN131093 BGJ131093 BQF131093 CAB131093 CJX131093 CTT131093 DDP131093 DNL131093 DXH131093 EHD131093 EQZ131093 FAV131093 FKR131093 FUN131093 GEJ131093 GOF131093 GYB131093 HHX131093 HRT131093 IBP131093 ILL131093 IVH131093 JFD131093 JOZ131093 JYV131093 KIR131093 KSN131093 LCJ131093 LMF131093 LWB131093 MFX131093 MPT131093 MZP131093 NJL131093 NTH131093 ODD131093 OMZ131093 OWV131093 PGR131093 PQN131093 QAJ131093 QKF131093 QUB131093 RDX131093 RNT131093 RXP131093 SHL131093 SRH131093 TBD131093 TKZ131093 TUV131093 UER131093 UON131093 UYJ131093 VIF131093 VSB131093 WBX131093 WLT131093 WVP131093 B196629 JD196629 SZ196629 ACV196629 AMR196629 AWN196629 BGJ196629 BQF196629 CAB196629 CJX196629 CTT196629 DDP196629 DNL196629 DXH196629 EHD196629 EQZ196629 FAV196629 FKR196629 FUN196629 GEJ196629 GOF196629 GYB196629 HHX196629 HRT196629 IBP196629 ILL196629 IVH196629 JFD196629 JOZ196629 JYV196629 KIR196629 KSN196629 LCJ196629 LMF196629 LWB196629 MFX196629 MPT196629 MZP196629 NJL196629 NTH196629 ODD196629 OMZ196629 OWV196629 PGR196629 PQN196629 QAJ196629 QKF196629 QUB196629 RDX196629 RNT196629 RXP196629 SHL196629 SRH196629 TBD196629 TKZ196629 TUV196629 UER196629 UON196629 UYJ196629 VIF196629 VSB196629 WBX196629 WLT196629 WVP196629 B262165 JD262165 SZ262165 ACV262165 AMR262165 AWN262165 BGJ262165 BQF262165 CAB262165 CJX262165 CTT262165 DDP262165 DNL262165 DXH262165 EHD262165 EQZ262165 FAV262165 FKR262165 FUN262165 GEJ262165 GOF262165 GYB262165 HHX262165 HRT262165 IBP262165 ILL262165 IVH262165 JFD262165 JOZ262165 JYV262165 KIR262165 KSN262165 LCJ262165 LMF262165 LWB262165 MFX262165 MPT262165 MZP262165 NJL262165 NTH262165 ODD262165 OMZ262165 OWV262165 PGR262165 PQN262165 QAJ262165 QKF262165 QUB262165 RDX262165 RNT262165 RXP262165 SHL262165 SRH262165 TBD262165 TKZ262165 TUV262165 UER262165 UON262165 UYJ262165 VIF262165 VSB262165 WBX262165 WLT262165 WVP262165 B327701 JD327701 SZ327701 ACV327701 AMR327701 AWN327701 BGJ327701 BQF327701 CAB327701 CJX327701 CTT327701 DDP327701 DNL327701 DXH327701 EHD327701 EQZ327701 FAV327701 FKR327701 FUN327701 GEJ327701 GOF327701 GYB327701 HHX327701 HRT327701 IBP327701 ILL327701 IVH327701 JFD327701 JOZ327701 JYV327701 KIR327701 KSN327701 LCJ327701 LMF327701 LWB327701 MFX327701 MPT327701 MZP327701 NJL327701 NTH327701 ODD327701 OMZ327701 OWV327701 PGR327701 PQN327701 QAJ327701 QKF327701 QUB327701 RDX327701 RNT327701 RXP327701 SHL327701 SRH327701 TBD327701 TKZ327701 TUV327701 UER327701 UON327701 UYJ327701 VIF327701 VSB327701 WBX327701 WLT327701 WVP327701 B393237 JD393237 SZ393237 ACV393237 AMR393237 AWN393237 BGJ393237 BQF393237 CAB393237 CJX393237 CTT393237 DDP393237 DNL393237 DXH393237 EHD393237 EQZ393237 FAV393237 FKR393237 FUN393237 GEJ393237 GOF393237 GYB393237 HHX393237 HRT393237 IBP393237 ILL393237 IVH393237 JFD393237 JOZ393237 JYV393237 KIR393237 KSN393237 LCJ393237 LMF393237 LWB393237 MFX393237 MPT393237 MZP393237 NJL393237 NTH393237 ODD393237 OMZ393237 OWV393237 PGR393237 PQN393237 QAJ393237 QKF393237 QUB393237 RDX393237 RNT393237 RXP393237 SHL393237 SRH393237 TBD393237 TKZ393237 TUV393237 UER393237 UON393237 UYJ393237 VIF393237 VSB393237 WBX393237 WLT393237 WVP393237 B458773 JD458773 SZ458773 ACV458773 AMR458773 AWN458773 BGJ458773 BQF458773 CAB458773 CJX458773 CTT458773 DDP458773 DNL458773 DXH458773 EHD458773 EQZ458773 FAV458773 FKR458773 FUN458773 GEJ458773 GOF458773 GYB458773 HHX458773 HRT458773 IBP458773 ILL458773 IVH458773 JFD458773 JOZ458773 JYV458773 KIR458773 KSN458773 LCJ458773 LMF458773 LWB458773 MFX458773 MPT458773 MZP458773 NJL458773 NTH458773 ODD458773 OMZ458773 OWV458773 PGR458773 PQN458773 QAJ458773 QKF458773 QUB458773 RDX458773 RNT458773 RXP458773 SHL458773 SRH458773 TBD458773 TKZ458773 TUV458773 UER458773 UON458773 UYJ458773 VIF458773 VSB458773 WBX458773 WLT458773 WVP458773 B524309 JD524309 SZ524309 ACV524309 AMR524309 AWN524309 BGJ524309 BQF524309 CAB524309 CJX524309 CTT524309 DDP524309 DNL524309 DXH524309 EHD524309 EQZ524309 FAV524309 FKR524309 FUN524309 GEJ524309 GOF524309 GYB524309 HHX524309 HRT524309 IBP524309 ILL524309 IVH524309 JFD524309 JOZ524309 JYV524309 KIR524309 KSN524309 LCJ524309 LMF524309 LWB524309 MFX524309 MPT524309 MZP524309 NJL524309 NTH524309 ODD524309 OMZ524309 OWV524309 PGR524309 PQN524309 QAJ524309 QKF524309 QUB524309 RDX524309 RNT524309 RXP524309 SHL524309 SRH524309 TBD524309 TKZ524309 TUV524309 UER524309 UON524309 UYJ524309 VIF524309 VSB524309 WBX524309 WLT524309 WVP524309 B589845 JD589845 SZ589845 ACV589845 AMR589845 AWN589845 BGJ589845 BQF589845 CAB589845 CJX589845 CTT589845 DDP589845 DNL589845 DXH589845 EHD589845 EQZ589845 FAV589845 FKR589845 FUN589845 GEJ589845 GOF589845 GYB589845 HHX589845 HRT589845 IBP589845 ILL589845 IVH589845 JFD589845 JOZ589845 JYV589845 KIR589845 KSN589845 LCJ589845 LMF589845 LWB589845 MFX589845 MPT589845 MZP589845 NJL589845 NTH589845 ODD589845 OMZ589845 OWV589845 PGR589845 PQN589845 QAJ589845 QKF589845 QUB589845 RDX589845 RNT589845 RXP589845 SHL589845 SRH589845 TBD589845 TKZ589845 TUV589845 UER589845 UON589845 UYJ589845 VIF589845 VSB589845 WBX589845 WLT589845 WVP589845 B655381 JD655381 SZ655381 ACV655381 AMR655381 AWN655381 BGJ655381 BQF655381 CAB655381 CJX655381 CTT655381 DDP655381 DNL655381 DXH655381 EHD655381 EQZ655381 FAV655381 FKR655381 FUN655381 GEJ655381 GOF655381 GYB655381 HHX655381 HRT655381 IBP655381 ILL655381 IVH655381 JFD655381 JOZ655381 JYV655381 KIR655381 KSN655381 LCJ655381 LMF655381 LWB655381 MFX655381 MPT655381 MZP655381 NJL655381 NTH655381 ODD655381 OMZ655381 OWV655381 PGR655381 PQN655381 QAJ655381 QKF655381 QUB655381 RDX655381 RNT655381 RXP655381 SHL655381 SRH655381 TBD655381 TKZ655381 TUV655381 UER655381 UON655381 UYJ655381 VIF655381 VSB655381 WBX655381 WLT655381 WVP655381 B720917 JD720917 SZ720917 ACV720917 AMR720917 AWN720917 BGJ720917 BQF720917 CAB720917 CJX720917 CTT720917 DDP720917 DNL720917 DXH720917 EHD720917 EQZ720917 FAV720917 FKR720917 FUN720917 GEJ720917 GOF720917 GYB720917 HHX720917 HRT720917 IBP720917 ILL720917 IVH720917 JFD720917 JOZ720917 JYV720917 KIR720917 KSN720917 LCJ720917 LMF720917 LWB720917 MFX720917 MPT720917 MZP720917 NJL720917 NTH720917 ODD720917 OMZ720917 OWV720917 PGR720917 PQN720917 QAJ720917 QKF720917 QUB720917 RDX720917 RNT720917 RXP720917 SHL720917 SRH720917 TBD720917 TKZ720917 TUV720917 UER720917 UON720917 UYJ720917 VIF720917 VSB720917 WBX720917 WLT720917 WVP720917 B786453 JD786453 SZ786453 ACV786453 AMR786453 AWN786453 BGJ786453 BQF786453 CAB786453 CJX786453 CTT786453 DDP786453 DNL786453 DXH786453 EHD786453 EQZ786453 FAV786453 FKR786453 FUN786453 GEJ786453 GOF786453 GYB786453 HHX786453 HRT786453 IBP786453 ILL786453 IVH786453 JFD786453 JOZ786453 JYV786453 KIR786453 KSN786453 LCJ786453 LMF786453 LWB786453 MFX786453 MPT786453 MZP786453 NJL786453 NTH786453 ODD786453 OMZ786453 OWV786453 PGR786453 PQN786453 QAJ786453 QKF786453 QUB786453 RDX786453 RNT786453 RXP786453 SHL786453 SRH786453 TBD786453 TKZ786453 TUV786453 UER786453 UON786453 UYJ786453 VIF786453 VSB786453 WBX786453 WLT786453 WVP786453 B851989 JD851989 SZ851989 ACV851989 AMR851989 AWN851989 BGJ851989 BQF851989 CAB851989 CJX851989 CTT851989 DDP851989 DNL851989 DXH851989 EHD851989 EQZ851989 FAV851989 FKR851989 FUN851989 GEJ851989 GOF851989 GYB851989 HHX851989 HRT851989 IBP851989 ILL851989 IVH851989 JFD851989 JOZ851989 JYV851989 KIR851989 KSN851989 LCJ851989 LMF851989 LWB851989 MFX851989 MPT851989 MZP851989 NJL851989 NTH851989 ODD851989 OMZ851989 OWV851989 PGR851989 PQN851989 QAJ851989 QKF851989 QUB851989 RDX851989 RNT851989 RXP851989 SHL851989 SRH851989 TBD851989 TKZ851989 TUV851989 UER851989 UON851989 UYJ851989 VIF851989 VSB851989 WBX851989 WLT851989 WVP851989 B917525 JD917525 SZ917525 ACV917525 AMR917525 AWN917525 BGJ917525 BQF917525 CAB917525 CJX917525 CTT917525 DDP917525 DNL917525 DXH917525 EHD917525 EQZ917525 FAV917525 FKR917525 FUN917525 GEJ917525 GOF917525 GYB917525 HHX917525 HRT917525 IBP917525 ILL917525 IVH917525 JFD917525 JOZ917525 JYV917525 KIR917525 KSN917525 LCJ917525 LMF917525 LWB917525 MFX917525 MPT917525 MZP917525 NJL917525 NTH917525 ODD917525 OMZ917525 OWV917525 PGR917525 PQN917525 QAJ917525 QKF917525 QUB917525 RDX917525 RNT917525 RXP917525 SHL917525 SRH917525 TBD917525 TKZ917525 TUV917525 UER917525 UON917525 UYJ917525 VIF917525 VSB917525 WBX917525 WLT917525 WVP917525 B983061 JD983061 SZ983061 ACV983061 AMR983061 AWN983061 BGJ983061 BQF983061 CAB983061 CJX983061 CTT983061 DDP983061 DNL983061 DXH983061 EHD983061 EQZ983061 FAV983061 FKR983061 FUN983061 GEJ983061 GOF983061 GYB983061 HHX983061 HRT983061 IBP983061 ILL983061 IVH983061 JFD983061 JOZ983061 JYV983061 KIR983061 KSN983061 LCJ983061 LMF983061 LWB983061 MFX983061 MPT983061 MZP983061 NJL983061 NTH983061 ODD983061 OMZ983061 OWV983061 PGR983061 PQN983061 QAJ983061 QKF983061 QUB983061 RDX983061 RNT983061 RXP983061 SHL983061 SRH983061 TBD983061 TKZ983061 TUV983061 UER983061 UON983061 UYJ983061 VIF983061 VSB983061 WBX983061 WLT983061 WVP983061 WVR983061:WVU983061 JF65557:JI65557 TB65557:TE65557 ACX65557:ADA65557 AMT65557:AMW65557 AWP65557:AWS65557 BGL65557:BGO65557 BQH65557:BQK65557 CAD65557:CAG65557 CJZ65557:CKC65557 CTV65557:CTY65557 DDR65557:DDU65557 DNN65557:DNQ65557 DXJ65557:DXM65557 EHF65557:EHI65557 ERB65557:ERE65557 FAX65557:FBA65557 FKT65557:FKW65557 FUP65557:FUS65557 GEL65557:GEO65557 GOH65557:GOK65557 GYD65557:GYG65557 HHZ65557:HIC65557 HRV65557:HRY65557 IBR65557:IBU65557 ILN65557:ILQ65557 IVJ65557:IVM65557 JFF65557:JFI65557 JPB65557:JPE65557 JYX65557:JZA65557 KIT65557:KIW65557 KSP65557:KSS65557 LCL65557:LCO65557 LMH65557:LMK65557 LWD65557:LWG65557 MFZ65557:MGC65557 MPV65557:MPY65557 MZR65557:MZU65557 NJN65557:NJQ65557 NTJ65557:NTM65557 ODF65557:ODI65557 ONB65557:ONE65557 OWX65557:OXA65557 PGT65557:PGW65557 PQP65557:PQS65557 QAL65557:QAO65557 QKH65557:QKK65557 QUD65557:QUG65557 RDZ65557:REC65557 RNV65557:RNY65557 RXR65557:RXU65557 SHN65557:SHQ65557 SRJ65557:SRM65557 TBF65557:TBI65557 TLB65557:TLE65557 TUX65557:TVA65557 UET65557:UEW65557 UOP65557:UOS65557 UYL65557:UYO65557 VIH65557:VIK65557 VSD65557:VSG65557 WBZ65557:WCC65557 WLV65557:WLY65557 WVR65557:WVU65557 JF131093:JI131093 TB131093:TE131093 ACX131093:ADA131093 AMT131093:AMW131093 AWP131093:AWS131093 BGL131093:BGO131093 BQH131093:BQK131093 CAD131093:CAG131093 CJZ131093:CKC131093 CTV131093:CTY131093 DDR131093:DDU131093 DNN131093:DNQ131093 DXJ131093:DXM131093 EHF131093:EHI131093 ERB131093:ERE131093 FAX131093:FBA131093 FKT131093:FKW131093 FUP131093:FUS131093 GEL131093:GEO131093 GOH131093:GOK131093 GYD131093:GYG131093 HHZ131093:HIC131093 HRV131093:HRY131093 IBR131093:IBU131093 ILN131093:ILQ131093 IVJ131093:IVM131093 JFF131093:JFI131093 JPB131093:JPE131093 JYX131093:JZA131093 KIT131093:KIW131093 KSP131093:KSS131093 LCL131093:LCO131093 LMH131093:LMK131093 LWD131093:LWG131093 MFZ131093:MGC131093 MPV131093:MPY131093 MZR131093:MZU131093 NJN131093:NJQ131093 NTJ131093:NTM131093 ODF131093:ODI131093 ONB131093:ONE131093 OWX131093:OXA131093 PGT131093:PGW131093 PQP131093:PQS131093 QAL131093:QAO131093 QKH131093:QKK131093 QUD131093:QUG131093 RDZ131093:REC131093 RNV131093:RNY131093 RXR131093:RXU131093 SHN131093:SHQ131093 SRJ131093:SRM131093 TBF131093:TBI131093 TLB131093:TLE131093 TUX131093:TVA131093 UET131093:UEW131093 UOP131093:UOS131093 UYL131093:UYO131093 VIH131093:VIK131093 VSD131093:VSG131093 WBZ131093:WCC131093 WLV131093:WLY131093 WVR131093:WVU131093 JF196629:JI196629 TB196629:TE196629 ACX196629:ADA196629 AMT196629:AMW196629 AWP196629:AWS196629 BGL196629:BGO196629 BQH196629:BQK196629 CAD196629:CAG196629 CJZ196629:CKC196629 CTV196629:CTY196629 DDR196629:DDU196629 DNN196629:DNQ196629 DXJ196629:DXM196629 EHF196629:EHI196629 ERB196629:ERE196629 FAX196629:FBA196629 FKT196629:FKW196629 FUP196629:FUS196629 GEL196629:GEO196629 GOH196629:GOK196629 GYD196629:GYG196629 HHZ196629:HIC196629 HRV196629:HRY196629 IBR196629:IBU196629 ILN196629:ILQ196629 IVJ196629:IVM196629 JFF196629:JFI196629 JPB196629:JPE196629 JYX196629:JZA196629 KIT196629:KIW196629 KSP196629:KSS196629 LCL196629:LCO196629 LMH196629:LMK196629 LWD196629:LWG196629 MFZ196629:MGC196629 MPV196629:MPY196629 MZR196629:MZU196629 NJN196629:NJQ196629 NTJ196629:NTM196629 ODF196629:ODI196629 ONB196629:ONE196629 OWX196629:OXA196629 PGT196629:PGW196629 PQP196629:PQS196629 QAL196629:QAO196629 QKH196629:QKK196629 QUD196629:QUG196629 RDZ196629:REC196629 RNV196629:RNY196629 RXR196629:RXU196629 SHN196629:SHQ196629 SRJ196629:SRM196629 TBF196629:TBI196629 TLB196629:TLE196629 TUX196629:TVA196629 UET196629:UEW196629 UOP196629:UOS196629 UYL196629:UYO196629 VIH196629:VIK196629 VSD196629:VSG196629 WBZ196629:WCC196629 WLV196629:WLY196629 WVR196629:WVU196629 JF262165:JI262165 TB262165:TE262165 ACX262165:ADA262165 AMT262165:AMW262165 AWP262165:AWS262165 BGL262165:BGO262165 BQH262165:BQK262165 CAD262165:CAG262165 CJZ262165:CKC262165 CTV262165:CTY262165 DDR262165:DDU262165 DNN262165:DNQ262165 DXJ262165:DXM262165 EHF262165:EHI262165 ERB262165:ERE262165 FAX262165:FBA262165 FKT262165:FKW262165 FUP262165:FUS262165 GEL262165:GEO262165 GOH262165:GOK262165 GYD262165:GYG262165 HHZ262165:HIC262165 HRV262165:HRY262165 IBR262165:IBU262165 ILN262165:ILQ262165 IVJ262165:IVM262165 JFF262165:JFI262165 JPB262165:JPE262165 JYX262165:JZA262165 KIT262165:KIW262165 KSP262165:KSS262165 LCL262165:LCO262165 LMH262165:LMK262165 LWD262165:LWG262165 MFZ262165:MGC262165 MPV262165:MPY262165 MZR262165:MZU262165 NJN262165:NJQ262165 NTJ262165:NTM262165 ODF262165:ODI262165 ONB262165:ONE262165 OWX262165:OXA262165 PGT262165:PGW262165 PQP262165:PQS262165 QAL262165:QAO262165 QKH262165:QKK262165 QUD262165:QUG262165 RDZ262165:REC262165 RNV262165:RNY262165 RXR262165:RXU262165 SHN262165:SHQ262165 SRJ262165:SRM262165 TBF262165:TBI262165 TLB262165:TLE262165 TUX262165:TVA262165 UET262165:UEW262165 UOP262165:UOS262165 UYL262165:UYO262165 VIH262165:VIK262165 VSD262165:VSG262165 WBZ262165:WCC262165 WLV262165:WLY262165 WVR262165:WVU262165 JF327701:JI327701 TB327701:TE327701 ACX327701:ADA327701 AMT327701:AMW327701 AWP327701:AWS327701 BGL327701:BGO327701 BQH327701:BQK327701 CAD327701:CAG327701 CJZ327701:CKC327701 CTV327701:CTY327701 DDR327701:DDU327701 DNN327701:DNQ327701 DXJ327701:DXM327701 EHF327701:EHI327701 ERB327701:ERE327701 FAX327701:FBA327701 FKT327701:FKW327701 FUP327701:FUS327701 GEL327701:GEO327701 GOH327701:GOK327701 GYD327701:GYG327701 HHZ327701:HIC327701 HRV327701:HRY327701 IBR327701:IBU327701 ILN327701:ILQ327701 IVJ327701:IVM327701 JFF327701:JFI327701 JPB327701:JPE327701 JYX327701:JZA327701 KIT327701:KIW327701 KSP327701:KSS327701 LCL327701:LCO327701 LMH327701:LMK327701 LWD327701:LWG327701 MFZ327701:MGC327701 MPV327701:MPY327701 MZR327701:MZU327701 NJN327701:NJQ327701 NTJ327701:NTM327701 ODF327701:ODI327701 ONB327701:ONE327701 OWX327701:OXA327701 PGT327701:PGW327701 PQP327701:PQS327701 QAL327701:QAO327701 QKH327701:QKK327701 QUD327701:QUG327701 RDZ327701:REC327701 RNV327701:RNY327701 RXR327701:RXU327701 SHN327701:SHQ327701 SRJ327701:SRM327701 TBF327701:TBI327701 TLB327701:TLE327701 TUX327701:TVA327701 UET327701:UEW327701 UOP327701:UOS327701 UYL327701:UYO327701 VIH327701:VIK327701 VSD327701:VSG327701 WBZ327701:WCC327701 WLV327701:WLY327701 WVR327701:WVU327701 JF393237:JI393237 TB393237:TE393237 ACX393237:ADA393237 AMT393237:AMW393237 AWP393237:AWS393237 BGL393237:BGO393237 BQH393237:BQK393237 CAD393237:CAG393237 CJZ393237:CKC393237 CTV393237:CTY393237 DDR393237:DDU393237 DNN393237:DNQ393237 DXJ393237:DXM393237 EHF393237:EHI393237 ERB393237:ERE393237 FAX393237:FBA393237 FKT393237:FKW393237 FUP393237:FUS393237 GEL393237:GEO393237 GOH393237:GOK393237 GYD393237:GYG393237 HHZ393237:HIC393237 HRV393237:HRY393237 IBR393237:IBU393237 ILN393237:ILQ393237 IVJ393237:IVM393237 JFF393237:JFI393237 JPB393237:JPE393237 JYX393237:JZA393237 KIT393237:KIW393237 KSP393237:KSS393237 LCL393237:LCO393237 LMH393237:LMK393237 LWD393237:LWG393237 MFZ393237:MGC393237 MPV393237:MPY393237 MZR393237:MZU393237 NJN393237:NJQ393237 NTJ393237:NTM393237 ODF393237:ODI393237 ONB393237:ONE393237 OWX393237:OXA393237 PGT393237:PGW393237 PQP393237:PQS393237 QAL393237:QAO393237 QKH393237:QKK393237 QUD393237:QUG393237 RDZ393237:REC393237 RNV393237:RNY393237 RXR393237:RXU393237 SHN393237:SHQ393237 SRJ393237:SRM393237 TBF393237:TBI393237 TLB393237:TLE393237 TUX393237:TVA393237 UET393237:UEW393237 UOP393237:UOS393237 UYL393237:UYO393237 VIH393237:VIK393237 VSD393237:VSG393237 WBZ393237:WCC393237 WLV393237:WLY393237 WVR393237:WVU393237 JF458773:JI458773 TB458773:TE458773 ACX458773:ADA458773 AMT458773:AMW458773 AWP458773:AWS458773 BGL458773:BGO458773 BQH458773:BQK458773 CAD458773:CAG458773 CJZ458773:CKC458773 CTV458773:CTY458773 DDR458773:DDU458773 DNN458773:DNQ458773 DXJ458773:DXM458773 EHF458773:EHI458773 ERB458773:ERE458773 FAX458773:FBA458773 FKT458773:FKW458773 FUP458773:FUS458773 GEL458773:GEO458773 GOH458773:GOK458773 GYD458773:GYG458773 HHZ458773:HIC458773 HRV458773:HRY458773 IBR458773:IBU458773 ILN458773:ILQ458773 IVJ458773:IVM458773 JFF458773:JFI458773 JPB458773:JPE458773 JYX458773:JZA458773 KIT458773:KIW458773 KSP458773:KSS458773 LCL458773:LCO458773 LMH458773:LMK458773 LWD458773:LWG458773 MFZ458773:MGC458773 MPV458773:MPY458773 MZR458773:MZU458773 NJN458773:NJQ458773 NTJ458773:NTM458773 ODF458773:ODI458773 ONB458773:ONE458773 OWX458773:OXA458773 PGT458773:PGW458773 PQP458773:PQS458773 QAL458773:QAO458773 QKH458773:QKK458773 QUD458773:QUG458773 RDZ458773:REC458773 RNV458773:RNY458773 RXR458773:RXU458773 SHN458773:SHQ458773 SRJ458773:SRM458773 TBF458773:TBI458773 TLB458773:TLE458773 TUX458773:TVA458773 UET458773:UEW458773 UOP458773:UOS458773 UYL458773:UYO458773 VIH458773:VIK458773 VSD458773:VSG458773 WBZ458773:WCC458773 WLV458773:WLY458773 WVR458773:WVU458773 JF524309:JI524309 TB524309:TE524309 ACX524309:ADA524309 AMT524309:AMW524309 AWP524309:AWS524309 BGL524309:BGO524309 BQH524309:BQK524309 CAD524309:CAG524309 CJZ524309:CKC524309 CTV524309:CTY524309 DDR524309:DDU524309 DNN524309:DNQ524309 DXJ524309:DXM524309 EHF524309:EHI524309 ERB524309:ERE524309 FAX524309:FBA524309 FKT524309:FKW524309 FUP524309:FUS524309 GEL524309:GEO524309 GOH524309:GOK524309 GYD524309:GYG524309 HHZ524309:HIC524309 HRV524309:HRY524309 IBR524309:IBU524309 ILN524309:ILQ524309 IVJ524309:IVM524309 JFF524309:JFI524309 JPB524309:JPE524309 JYX524309:JZA524309 KIT524309:KIW524309 KSP524309:KSS524309 LCL524309:LCO524309 LMH524309:LMK524309 LWD524309:LWG524309 MFZ524309:MGC524309 MPV524309:MPY524309 MZR524309:MZU524309 NJN524309:NJQ524309 NTJ524309:NTM524309 ODF524309:ODI524309 ONB524309:ONE524309 OWX524309:OXA524309 PGT524309:PGW524309 PQP524309:PQS524309 QAL524309:QAO524309 QKH524309:QKK524309 QUD524309:QUG524309 RDZ524309:REC524309 RNV524309:RNY524309 RXR524309:RXU524309 SHN524309:SHQ524309 SRJ524309:SRM524309 TBF524309:TBI524309 TLB524309:TLE524309 TUX524309:TVA524309 UET524309:UEW524309 UOP524309:UOS524309 UYL524309:UYO524309 VIH524309:VIK524309 VSD524309:VSG524309 WBZ524309:WCC524309 WLV524309:WLY524309 WVR524309:WVU524309 JF589845:JI589845 TB589845:TE589845 ACX589845:ADA589845 AMT589845:AMW589845 AWP589845:AWS589845 BGL589845:BGO589845 BQH589845:BQK589845 CAD589845:CAG589845 CJZ589845:CKC589845 CTV589845:CTY589845 DDR589845:DDU589845 DNN589845:DNQ589845 DXJ589845:DXM589845 EHF589845:EHI589845 ERB589845:ERE589845 FAX589845:FBA589845 FKT589845:FKW589845 FUP589845:FUS589845 GEL589845:GEO589845 GOH589845:GOK589845 GYD589845:GYG589845 HHZ589845:HIC589845 HRV589845:HRY589845 IBR589845:IBU589845 ILN589845:ILQ589845 IVJ589845:IVM589845 JFF589845:JFI589845 JPB589845:JPE589845 JYX589845:JZA589845 KIT589845:KIW589845 KSP589845:KSS589845 LCL589845:LCO589845 LMH589845:LMK589845 LWD589845:LWG589845 MFZ589845:MGC589845 MPV589845:MPY589845 MZR589845:MZU589845 NJN589845:NJQ589845 NTJ589845:NTM589845 ODF589845:ODI589845 ONB589845:ONE589845 OWX589845:OXA589845 PGT589845:PGW589845 PQP589845:PQS589845 QAL589845:QAO589845 QKH589845:QKK589845 QUD589845:QUG589845 RDZ589845:REC589845 RNV589845:RNY589845 RXR589845:RXU589845 SHN589845:SHQ589845 SRJ589845:SRM589845 TBF589845:TBI589845 TLB589845:TLE589845 TUX589845:TVA589845 UET589845:UEW589845 UOP589845:UOS589845 UYL589845:UYO589845 VIH589845:VIK589845 VSD589845:VSG589845 WBZ589845:WCC589845 WLV589845:WLY589845 WVR589845:WVU589845 JF655381:JI655381 TB655381:TE655381 ACX655381:ADA655381 AMT655381:AMW655381 AWP655381:AWS655381 BGL655381:BGO655381 BQH655381:BQK655381 CAD655381:CAG655381 CJZ655381:CKC655381 CTV655381:CTY655381 DDR655381:DDU655381 DNN655381:DNQ655381 DXJ655381:DXM655381 EHF655381:EHI655381 ERB655381:ERE655381 FAX655381:FBA655381 FKT655381:FKW655381 FUP655381:FUS655381 GEL655381:GEO655381 GOH655381:GOK655381 GYD655381:GYG655381 HHZ655381:HIC655381 HRV655381:HRY655381 IBR655381:IBU655381 ILN655381:ILQ655381 IVJ655381:IVM655381 JFF655381:JFI655381 JPB655381:JPE655381 JYX655381:JZA655381 KIT655381:KIW655381 KSP655381:KSS655381 LCL655381:LCO655381 LMH655381:LMK655381 LWD655381:LWG655381 MFZ655381:MGC655381 MPV655381:MPY655381 MZR655381:MZU655381 NJN655381:NJQ655381 NTJ655381:NTM655381 ODF655381:ODI655381 ONB655381:ONE655381 OWX655381:OXA655381 PGT655381:PGW655381 PQP655381:PQS655381 QAL655381:QAO655381 QKH655381:QKK655381 QUD655381:QUG655381 RDZ655381:REC655381 RNV655381:RNY655381 RXR655381:RXU655381 SHN655381:SHQ655381 SRJ655381:SRM655381 TBF655381:TBI655381 TLB655381:TLE655381 TUX655381:TVA655381 UET655381:UEW655381 UOP655381:UOS655381 UYL655381:UYO655381 VIH655381:VIK655381 VSD655381:VSG655381 WBZ655381:WCC655381 WLV655381:WLY655381 WVR655381:WVU655381 JF720917:JI720917 TB720917:TE720917 ACX720917:ADA720917 AMT720917:AMW720917 AWP720917:AWS720917 BGL720917:BGO720917 BQH720917:BQK720917 CAD720917:CAG720917 CJZ720917:CKC720917 CTV720917:CTY720917 DDR720917:DDU720917 DNN720917:DNQ720917 DXJ720917:DXM720917 EHF720917:EHI720917 ERB720917:ERE720917 FAX720917:FBA720917 FKT720917:FKW720917 FUP720917:FUS720917 GEL720917:GEO720917 GOH720917:GOK720917 GYD720917:GYG720917 HHZ720917:HIC720917 HRV720917:HRY720917 IBR720917:IBU720917 ILN720917:ILQ720917 IVJ720917:IVM720917 JFF720917:JFI720917 JPB720917:JPE720917 JYX720917:JZA720917 KIT720917:KIW720917 KSP720917:KSS720917 LCL720917:LCO720917 LMH720917:LMK720917 LWD720917:LWG720917 MFZ720917:MGC720917 MPV720917:MPY720917 MZR720917:MZU720917 NJN720917:NJQ720917 NTJ720917:NTM720917 ODF720917:ODI720917 ONB720917:ONE720917 OWX720917:OXA720917 PGT720917:PGW720917 PQP720917:PQS720917 QAL720917:QAO720917 QKH720917:QKK720917 QUD720917:QUG720917 RDZ720917:REC720917 RNV720917:RNY720917 RXR720917:RXU720917 SHN720917:SHQ720917 SRJ720917:SRM720917 TBF720917:TBI720917 TLB720917:TLE720917 TUX720917:TVA720917 UET720917:UEW720917 UOP720917:UOS720917 UYL720917:UYO720917 VIH720917:VIK720917 VSD720917:VSG720917 WBZ720917:WCC720917 WLV720917:WLY720917 WVR720917:WVU720917 JF786453:JI786453 TB786453:TE786453 ACX786453:ADA786453 AMT786453:AMW786453 AWP786453:AWS786453 BGL786453:BGO786453 BQH786453:BQK786453 CAD786453:CAG786453 CJZ786453:CKC786453 CTV786453:CTY786453 DDR786453:DDU786453 DNN786453:DNQ786453 DXJ786453:DXM786453 EHF786453:EHI786453 ERB786453:ERE786453 FAX786453:FBA786453 FKT786453:FKW786453 FUP786453:FUS786453 GEL786453:GEO786453 GOH786453:GOK786453 GYD786453:GYG786453 HHZ786453:HIC786453 HRV786453:HRY786453 IBR786453:IBU786453 ILN786453:ILQ786453 IVJ786453:IVM786453 JFF786453:JFI786453 JPB786453:JPE786453 JYX786453:JZA786453 KIT786453:KIW786453 KSP786453:KSS786453 LCL786453:LCO786453 LMH786453:LMK786453 LWD786453:LWG786453 MFZ786453:MGC786453 MPV786453:MPY786453 MZR786453:MZU786453 NJN786453:NJQ786453 NTJ786453:NTM786453 ODF786453:ODI786453 ONB786453:ONE786453 OWX786453:OXA786453 PGT786453:PGW786453 PQP786453:PQS786453 QAL786453:QAO786453 QKH786453:QKK786453 QUD786453:QUG786453 RDZ786453:REC786453 RNV786453:RNY786453 RXR786453:RXU786453 SHN786453:SHQ786453 SRJ786453:SRM786453 TBF786453:TBI786453 TLB786453:TLE786453 TUX786453:TVA786453 UET786453:UEW786453 UOP786453:UOS786453 UYL786453:UYO786453 VIH786453:VIK786453 VSD786453:VSG786453 WBZ786453:WCC786453 WLV786453:WLY786453 WVR786453:WVU786453 JF851989:JI851989 TB851989:TE851989 ACX851989:ADA851989 AMT851989:AMW851989 AWP851989:AWS851989 BGL851989:BGO851989 BQH851989:BQK851989 CAD851989:CAG851989 CJZ851989:CKC851989 CTV851989:CTY851989 DDR851989:DDU851989 DNN851989:DNQ851989 DXJ851989:DXM851989 EHF851989:EHI851989 ERB851989:ERE851989 FAX851989:FBA851989 FKT851989:FKW851989 FUP851989:FUS851989 GEL851989:GEO851989 GOH851989:GOK851989 GYD851989:GYG851989 HHZ851989:HIC851989 HRV851989:HRY851989 IBR851989:IBU851989 ILN851989:ILQ851989 IVJ851989:IVM851989 JFF851989:JFI851989 JPB851989:JPE851989 JYX851989:JZA851989 KIT851989:KIW851989 KSP851989:KSS851989 LCL851989:LCO851989 LMH851989:LMK851989 LWD851989:LWG851989 MFZ851989:MGC851989 MPV851989:MPY851989 MZR851989:MZU851989 NJN851989:NJQ851989 NTJ851989:NTM851989 ODF851989:ODI851989 ONB851989:ONE851989 OWX851989:OXA851989 PGT851989:PGW851989 PQP851989:PQS851989 QAL851989:QAO851989 QKH851989:QKK851989 QUD851989:QUG851989 RDZ851989:REC851989 RNV851989:RNY851989 RXR851989:RXU851989 SHN851989:SHQ851989 SRJ851989:SRM851989 TBF851989:TBI851989 TLB851989:TLE851989 TUX851989:TVA851989 UET851989:UEW851989 UOP851989:UOS851989 UYL851989:UYO851989 VIH851989:VIK851989 VSD851989:VSG851989 WBZ851989:WCC851989 WLV851989:WLY851989 WVR851989:WVU851989 JF917525:JI917525 TB917525:TE917525 ACX917525:ADA917525 AMT917525:AMW917525 AWP917525:AWS917525 BGL917525:BGO917525 BQH917525:BQK917525 CAD917525:CAG917525 CJZ917525:CKC917525 CTV917525:CTY917525 DDR917525:DDU917525 DNN917525:DNQ917525 DXJ917525:DXM917525 EHF917525:EHI917525 ERB917525:ERE917525 FAX917525:FBA917525 FKT917525:FKW917525 FUP917525:FUS917525 GEL917525:GEO917525 GOH917525:GOK917525 GYD917525:GYG917525 HHZ917525:HIC917525 HRV917525:HRY917525 IBR917525:IBU917525 ILN917525:ILQ917525 IVJ917525:IVM917525 JFF917525:JFI917525 JPB917525:JPE917525 JYX917525:JZA917525 KIT917525:KIW917525 KSP917525:KSS917525 LCL917525:LCO917525 LMH917525:LMK917525 LWD917525:LWG917525 MFZ917525:MGC917525 MPV917525:MPY917525 MZR917525:MZU917525 NJN917525:NJQ917525 NTJ917525:NTM917525 ODF917525:ODI917525 ONB917525:ONE917525 OWX917525:OXA917525 PGT917525:PGW917525 PQP917525:PQS917525 QAL917525:QAO917525 QKH917525:QKK917525 QUD917525:QUG917525 RDZ917525:REC917525 RNV917525:RNY917525 RXR917525:RXU917525 SHN917525:SHQ917525 SRJ917525:SRM917525 TBF917525:TBI917525 TLB917525:TLE917525 TUX917525:TVA917525 UET917525:UEW917525 UOP917525:UOS917525 UYL917525:UYO917525 VIH917525:VIK917525 VSD917525:VSG917525 WBZ917525:WCC917525 WLV917525:WLY917525 WVR917525:WVU917525 JF983061:JI983061 TB983061:TE983061 ACX983061:ADA983061 AMT983061:AMW983061 AWP983061:AWS983061 BGL983061:BGO983061 BQH983061:BQK983061 CAD983061:CAG983061 CJZ983061:CKC983061 CTV983061:CTY983061 DDR983061:DDU983061 DNN983061:DNQ983061 DXJ983061:DXM983061 EHF983061:EHI983061 ERB983061:ERE983061 FAX983061:FBA983061 FKT983061:FKW983061 FUP983061:FUS983061 GEL983061:GEO983061 GOH983061:GOK983061 GYD983061:GYG983061 HHZ983061:HIC983061 HRV983061:HRY983061 IBR983061:IBU983061 ILN983061:ILQ983061 IVJ983061:IVM983061 JFF983061:JFI983061 JPB983061:JPE983061 JYX983061:JZA983061 KIT983061:KIW983061 KSP983061:KSS983061 LCL983061:LCO983061 LMH983061:LMK983061 LWD983061:LWG983061 MFZ983061:MGC983061 MPV983061:MPY983061 MZR983061:MZU983061 NJN983061:NJQ983061 NTJ983061:NTM983061 ODF983061:ODI983061 ONB983061:ONE983061 OWX983061:OXA983061 PGT983061:PGW983061 PQP983061:PQS983061 QAL983061:QAO983061 QKH983061:QKK983061 QUD983061:QUG983061 RDZ983061:REC983061 RNV983061:RNY983061 RXR983061:RXU983061 SHN983061:SHQ983061 SRJ983061:SRM983061 TBF983061:TBI983061 TLB983061:TLE983061 TUX983061:TVA983061 UET983061:UEW983061 UOP983061:UOS983061 UYL983061:UYO983061 VIH983061:VIK983061 VSD983061:VSG983061 WBZ983061:WCC983061 WLV983061:WLY983061 D983061:M983061 D917525:M917525 D851989:M851989 D786453:M786453 D720917:M720917 D655381:M655381 D589845:M589845 D524309:M524309 D458773:M458773 D393237:M393237 D327701:M327701 D262165:M262165 D196629:M196629 D131093:M131093 D65557:M65557">
      <formula1>0</formula1>
      <formula2>10000</formula2>
    </dataValidation>
    <dataValidation type="textLength" errorStyle="information" allowBlank="1" showInputMessage="1" error="XLBVal:5=41.3712169680111_x000d_&#10;" sqref="WVR983044:WVU983046 JF65540:JI65542 TB65540:TE65542 ACX65540:ADA65542 AMT65540:AMW65542 AWP65540:AWS65542 BGL65540:BGO65542 BQH65540:BQK65542 CAD65540:CAG65542 CJZ65540:CKC65542 CTV65540:CTY65542 DDR65540:DDU65542 DNN65540:DNQ65542 DXJ65540:DXM65542 EHF65540:EHI65542 ERB65540:ERE65542 FAX65540:FBA65542 FKT65540:FKW65542 FUP65540:FUS65542 GEL65540:GEO65542 GOH65540:GOK65542 GYD65540:GYG65542 HHZ65540:HIC65542 HRV65540:HRY65542 IBR65540:IBU65542 ILN65540:ILQ65542 IVJ65540:IVM65542 JFF65540:JFI65542 JPB65540:JPE65542 JYX65540:JZA65542 KIT65540:KIW65542 KSP65540:KSS65542 LCL65540:LCO65542 LMH65540:LMK65542 LWD65540:LWG65542 MFZ65540:MGC65542 MPV65540:MPY65542 MZR65540:MZU65542 NJN65540:NJQ65542 NTJ65540:NTM65542 ODF65540:ODI65542 ONB65540:ONE65542 OWX65540:OXA65542 PGT65540:PGW65542 PQP65540:PQS65542 QAL65540:QAO65542 QKH65540:QKK65542 QUD65540:QUG65542 RDZ65540:REC65542 RNV65540:RNY65542 RXR65540:RXU65542 SHN65540:SHQ65542 SRJ65540:SRM65542 TBF65540:TBI65542 TLB65540:TLE65542 TUX65540:TVA65542 UET65540:UEW65542 UOP65540:UOS65542 UYL65540:UYO65542 VIH65540:VIK65542 VSD65540:VSG65542 WBZ65540:WCC65542 WLV65540:WLY65542 WVR65540:WVU65542 JF131076:JI131078 TB131076:TE131078 ACX131076:ADA131078 AMT131076:AMW131078 AWP131076:AWS131078 BGL131076:BGO131078 BQH131076:BQK131078 CAD131076:CAG131078 CJZ131076:CKC131078 CTV131076:CTY131078 DDR131076:DDU131078 DNN131076:DNQ131078 DXJ131076:DXM131078 EHF131076:EHI131078 ERB131076:ERE131078 FAX131076:FBA131078 FKT131076:FKW131078 FUP131076:FUS131078 GEL131076:GEO131078 GOH131076:GOK131078 GYD131076:GYG131078 HHZ131076:HIC131078 HRV131076:HRY131078 IBR131076:IBU131078 ILN131076:ILQ131078 IVJ131076:IVM131078 JFF131076:JFI131078 JPB131076:JPE131078 JYX131076:JZA131078 KIT131076:KIW131078 KSP131076:KSS131078 LCL131076:LCO131078 LMH131076:LMK131078 LWD131076:LWG131078 MFZ131076:MGC131078 MPV131076:MPY131078 MZR131076:MZU131078 NJN131076:NJQ131078 NTJ131076:NTM131078 ODF131076:ODI131078 ONB131076:ONE131078 OWX131076:OXA131078 PGT131076:PGW131078 PQP131076:PQS131078 QAL131076:QAO131078 QKH131076:QKK131078 QUD131076:QUG131078 RDZ131076:REC131078 RNV131076:RNY131078 RXR131076:RXU131078 SHN131076:SHQ131078 SRJ131076:SRM131078 TBF131076:TBI131078 TLB131076:TLE131078 TUX131076:TVA131078 UET131076:UEW131078 UOP131076:UOS131078 UYL131076:UYO131078 VIH131076:VIK131078 VSD131076:VSG131078 WBZ131076:WCC131078 WLV131076:WLY131078 WVR131076:WVU131078 JF196612:JI196614 TB196612:TE196614 ACX196612:ADA196614 AMT196612:AMW196614 AWP196612:AWS196614 BGL196612:BGO196614 BQH196612:BQK196614 CAD196612:CAG196614 CJZ196612:CKC196614 CTV196612:CTY196614 DDR196612:DDU196614 DNN196612:DNQ196614 DXJ196612:DXM196614 EHF196612:EHI196614 ERB196612:ERE196614 FAX196612:FBA196614 FKT196612:FKW196614 FUP196612:FUS196614 GEL196612:GEO196614 GOH196612:GOK196614 GYD196612:GYG196614 HHZ196612:HIC196614 HRV196612:HRY196614 IBR196612:IBU196614 ILN196612:ILQ196614 IVJ196612:IVM196614 JFF196612:JFI196614 JPB196612:JPE196614 JYX196612:JZA196614 KIT196612:KIW196614 KSP196612:KSS196614 LCL196612:LCO196614 LMH196612:LMK196614 LWD196612:LWG196614 MFZ196612:MGC196614 MPV196612:MPY196614 MZR196612:MZU196614 NJN196612:NJQ196614 NTJ196612:NTM196614 ODF196612:ODI196614 ONB196612:ONE196614 OWX196612:OXA196614 PGT196612:PGW196614 PQP196612:PQS196614 QAL196612:QAO196614 QKH196612:QKK196614 QUD196612:QUG196614 RDZ196612:REC196614 RNV196612:RNY196614 RXR196612:RXU196614 SHN196612:SHQ196614 SRJ196612:SRM196614 TBF196612:TBI196614 TLB196612:TLE196614 TUX196612:TVA196614 UET196612:UEW196614 UOP196612:UOS196614 UYL196612:UYO196614 VIH196612:VIK196614 VSD196612:VSG196614 WBZ196612:WCC196614 WLV196612:WLY196614 WVR196612:WVU196614 JF262148:JI262150 TB262148:TE262150 ACX262148:ADA262150 AMT262148:AMW262150 AWP262148:AWS262150 BGL262148:BGO262150 BQH262148:BQK262150 CAD262148:CAG262150 CJZ262148:CKC262150 CTV262148:CTY262150 DDR262148:DDU262150 DNN262148:DNQ262150 DXJ262148:DXM262150 EHF262148:EHI262150 ERB262148:ERE262150 FAX262148:FBA262150 FKT262148:FKW262150 FUP262148:FUS262150 GEL262148:GEO262150 GOH262148:GOK262150 GYD262148:GYG262150 HHZ262148:HIC262150 HRV262148:HRY262150 IBR262148:IBU262150 ILN262148:ILQ262150 IVJ262148:IVM262150 JFF262148:JFI262150 JPB262148:JPE262150 JYX262148:JZA262150 KIT262148:KIW262150 KSP262148:KSS262150 LCL262148:LCO262150 LMH262148:LMK262150 LWD262148:LWG262150 MFZ262148:MGC262150 MPV262148:MPY262150 MZR262148:MZU262150 NJN262148:NJQ262150 NTJ262148:NTM262150 ODF262148:ODI262150 ONB262148:ONE262150 OWX262148:OXA262150 PGT262148:PGW262150 PQP262148:PQS262150 QAL262148:QAO262150 QKH262148:QKK262150 QUD262148:QUG262150 RDZ262148:REC262150 RNV262148:RNY262150 RXR262148:RXU262150 SHN262148:SHQ262150 SRJ262148:SRM262150 TBF262148:TBI262150 TLB262148:TLE262150 TUX262148:TVA262150 UET262148:UEW262150 UOP262148:UOS262150 UYL262148:UYO262150 VIH262148:VIK262150 VSD262148:VSG262150 WBZ262148:WCC262150 WLV262148:WLY262150 WVR262148:WVU262150 JF327684:JI327686 TB327684:TE327686 ACX327684:ADA327686 AMT327684:AMW327686 AWP327684:AWS327686 BGL327684:BGO327686 BQH327684:BQK327686 CAD327684:CAG327686 CJZ327684:CKC327686 CTV327684:CTY327686 DDR327684:DDU327686 DNN327684:DNQ327686 DXJ327684:DXM327686 EHF327684:EHI327686 ERB327684:ERE327686 FAX327684:FBA327686 FKT327684:FKW327686 FUP327684:FUS327686 GEL327684:GEO327686 GOH327684:GOK327686 GYD327684:GYG327686 HHZ327684:HIC327686 HRV327684:HRY327686 IBR327684:IBU327686 ILN327684:ILQ327686 IVJ327684:IVM327686 JFF327684:JFI327686 JPB327684:JPE327686 JYX327684:JZA327686 KIT327684:KIW327686 KSP327684:KSS327686 LCL327684:LCO327686 LMH327684:LMK327686 LWD327684:LWG327686 MFZ327684:MGC327686 MPV327684:MPY327686 MZR327684:MZU327686 NJN327684:NJQ327686 NTJ327684:NTM327686 ODF327684:ODI327686 ONB327684:ONE327686 OWX327684:OXA327686 PGT327684:PGW327686 PQP327684:PQS327686 QAL327684:QAO327686 QKH327684:QKK327686 QUD327684:QUG327686 RDZ327684:REC327686 RNV327684:RNY327686 RXR327684:RXU327686 SHN327684:SHQ327686 SRJ327684:SRM327686 TBF327684:TBI327686 TLB327684:TLE327686 TUX327684:TVA327686 UET327684:UEW327686 UOP327684:UOS327686 UYL327684:UYO327686 VIH327684:VIK327686 VSD327684:VSG327686 WBZ327684:WCC327686 WLV327684:WLY327686 WVR327684:WVU327686 JF393220:JI393222 TB393220:TE393222 ACX393220:ADA393222 AMT393220:AMW393222 AWP393220:AWS393222 BGL393220:BGO393222 BQH393220:BQK393222 CAD393220:CAG393222 CJZ393220:CKC393222 CTV393220:CTY393222 DDR393220:DDU393222 DNN393220:DNQ393222 DXJ393220:DXM393222 EHF393220:EHI393222 ERB393220:ERE393222 FAX393220:FBA393222 FKT393220:FKW393222 FUP393220:FUS393222 GEL393220:GEO393222 GOH393220:GOK393222 GYD393220:GYG393222 HHZ393220:HIC393222 HRV393220:HRY393222 IBR393220:IBU393222 ILN393220:ILQ393222 IVJ393220:IVM393222 JFF393220:JFI393222 JPB393220:JPE393222 JYX393220:JZA393222 KIT393220:KIW393222 KSP393220:KSS393222 LCL393220:LCO393222 LMH393220:LMK393222 LWD393220:LWG393222 MFZ393220:MGC393222 MPV393220:MPY393222 MZR393220:MZU393222 NJN393220:NJQ393222 NTJ393220:NTM393222 ODF393220:ODI393222 ONB393220:ONE393222 OWX393220:OXA393222 PGT393220:PGW393222 PQP393220:PQS393222 QAL393220:QAO393222 QKH393220:QKK393222 QUD393220:QUG393222 RDZ393220:REC393222 RNV393220:RNY393222 RXR393220:RXU393222 SHN393220:SHQ393222 SRJ393220:SRM393222 TBF393220:TBI393222 TLB393220:TLE393222 TUX393220:TVA393222 UET393220:UEW393222 UOP393220:UOS393222 UYL393220:UYO393222 VIH393220:VIK393222 VSD393220:VSG393222 WBZ393220:WCC393222 WLV393220:WLY393222 WVR393220:WVU393222 JF458756:JI458758 TB458756:TE458758 ACX458756:ADA458758 AMT458756:AMW458758 AWP458756:AWS458758 BGL458756:BGO458758 BQH458756:BQK458758 CAD458756:CAG458758 CJZ458756:CKC458758 CTV458756:CTY458758 DDR458756:DDU458758 DNN458756:DNQ458758 DXJ458756:DXM458758 EHF458756:EHI458758 ERB458756:ERE458758 FAX458756:FBA458758 FKT458756:FKW458758 FUP458756:FUS458758 GEL458756:GEO458758 GOH458756:GOK458758 GYD458756:GYG458758 HHZ458756:HIC458758 HRV458756:HRY458758 IBR458756:IBU458758 ILN458756:ILQ458758 IVJ458756:IVM458758 JFF458756:JFI458758 JPB458756:JPE458758 JYX458756:JZA458758 KIT458756:KIW458758 KSP458756:KSS458758 LCL458756:LCO458758 LMH458756:LMK458758 LWD458756:LWG458758 MFZ458756:MGC458758 MPV458756:MPY458758 MZR458756:MZU458758 NJN458756:NJQ458758 NTJ458756:NTM458758 ODF458756:ODI458758 ONB458756:ONE458758 OWX458756:OXA458758 PGT458756:PGW458758 PQP458756:PQS458758 QAL458756:QAO458758 QKH458756:QKK458758 QUD458756:QUG458758 RDZ458756:REC458758 RNV458756:RNY458758 RXR458756:RXU458758 SHN458756:SHQ458758 SRJ458756:SRM458758 TBF458756:TBI458758 TLB458756:TLE458758 TUX458756:TVA458758 UET458756:UEW458758 UOP458756:UOS458758 UYL458756:UYO458758 VIH458756:VIK458758 VSD458756:VSG458758 WBZ458756:WCC458758 WLV458756:WLY458758 WVR458756:WVU458758 JF524292:JI524294 TB524292:TE524294 ACX524292:ADA524294 AMT524292:AMW524294 AWP524292:AWS524294 BGL524292:BGO524294 BQH524292:BQK524294 CAD524292:CAG524294 CJZ524292:CKC524294 CTV524292:CTY524294 DDR524292:DDU524294 DNN524292:DNQ524294 DXJ524292:DXM524294 EHF524292:EHI524294 ERB524292:ERE524294 FAX524292:FBA524294 FKT524292:FKW524294 FUP524292:FUS524294 GEL524292:GEO524294 GOH524292:GOK524294 GYD524292:GYG524294 HHZ524292:HIC524294 HRV524292:HRY524294 IBR524292:IBU524294 ILN524292:ILQ524294 IVJ524292:IVM524294 JFF524292:JFI524294 JPB524292:JPE524294 JYX524292:JZA524294 KIT524292:KIW524294 KSP524292:KSS524294 LCL524292:LCO524294 LMH524292:LMK524294 LWD524292:LWG524294 MFZ524292:MGC524294 MPV524292:MPY524294 MZR524292:MZU524294 NJN524292:NJQ524294 NTJ524292:NTM524294 ODF524292:ODI524294 ONB524292:ONE524294 OWX524292:OXA524294 PGT524292:PGW524294 PQP524292:PQS524294 QAL524292:QAO524294 QKH524292:QKK524294 QUD524292:QUG524294 RDZ524292:REC524294 RNV524292:RNY524294 RXR524292:RXU524294 SHN524292:SHQ524294 SRJ524292:SRM524294 TBF524292:TBI524294 TLB524292:TLE524294 TUX524292:TVA524294 UET524292:UEW524294 UOP524292:UOS524294 UYL524292:UYO524294 VIH524292:VIK524294 VSD524292:VSG524294 WBZ524292:WCC524294 WLV524292:WLY524294 WVR524292:WVU524294 JF589828:JI589830 TB589828:TE589830 ACX589828:ADA589830 AMT589828:AMW589830 AWP589828:AWS589830 BGL589828:BGO589830 BQH589828:BQK589830 CAD589828:CAG589830 CJZ589828:CKC589830 CTV589828:CTY589830 DDR589828:DDU589830 DNN589828:DNQ589830 DXJ589828:DXM589830 EHF589828:EHI589830 ERB589828:ERE589830 FAX589828:FBA589830 FKT589828:FKW589830 FUP589828:FUS589830 GEL589828:GEO589830 GOH589828:GOK589830 GYD589828:GYG589830 HHZ589828:HIC589830 HRV589828:HRY589830 IBR589828:IBU589830 ILN589828:ILQ589830 IVJ589828:IVM589830 JFF589828:JFI589830 JPB589828:JPE589830 JYX589828:JZA589830 KIT589828:KIW589830 KSP589828:KSS589830 LCL589828:LCO589830 LMH589828:LMK589830 LWD589828:LWG589830 MFZ589828:MGC589830 MPV589828:MPY589830 MZR589828:MZU589830 NJN589828:NJQ589830 NTJ589828:NTM589830 ODF589828:ODI589830 ONB589828:ONE589830 OWX589828:OXA589830 PGT589828:PGW589830 PQP589828:PQS589830 QAL589828:QAO589830 QKH589828:QKK589830 QUD589828:QUG589830 RDZ589828:REC589830 RNV589828:RNY589830 RXR589828:RXU589830 SHN589828:SHQ589830 SRJ589828:SRM589830 TBF589828:TBI589830 TLB589828:TLE589830 TUX589828:TVA589830 UET589828:UEW589830 UOP589828:UOS589830 UYL589828:UYO589830 VIH589828:VIK589830 VSD589828:VSG589830 WBZ589828:WCC589830 WLV589828:WLY589830 WVR589828:WVU589830 JF655364:JI655366 TB655364:TE655366 ACX655364:ADA655366 AMT655364:AMW655366 AWP655364:AWS655366 BGL655364:BGO655366 BQH655364:BQK655366 CAD655364:CAG655366 CJZ655364:CKC655366 CTV655364:CTY655366 DDR655364:DDU655366 DNN655364:DNQ655366 DXJ655364:DXM655366 EHF655364:EHI655366 ERB655364:ERE655366 FAX655364:FBA655366 FKT655364:FKW655366 FUP655364:FUS655366 GEL655364:GEO655366 GOH655364:GOK655366 GYD655364:GYG655366 HHZ655364:HIC655366 HRV655364:HRY655366 IBR655364:IBU655366 ILN655364:ILQ655366 IVJ655364:IVM655366 JFF655364:JFI655366 JPB655364:JPE655366 JYX655364:JZA655366 KIT655364:KIW655366 KSP655364:KSS655366 LCL655364:LCO655366 LMH655364:LMK655366 LWD655364:LWG655366 MFZ655364:MGC655366 MPV655364:MPY655366 MZR655364:MZU655366 NJN655364:NJQ655366 NTJ655364:NTM655366 ODF655364:ODI655366 ONB655364:ONE655366 OWX655364:OXA655366 PGT655364:PGW655366 PQP655364:PQS655366 QAL655364:QAO655366 QKH655364:QKK655366 QUD655364:QUG655366 RDZ655364:REC655366 RNV655364:RNY655366 RXR655364:RXU655366 SHN655364:SHQ655366 SRJ655364:SRM655366 TBF655364:TBI655366 TLB655364:TLE655366 TUX655364:TVA655366 UET655364:UEW655366 UOP655364:UOS655366 UYL655364:UYO655366 VIH655364:VIK655366 VSD655364:VSG655366 WBZ655364:WCC655366 WLV655364:WLY655366 WVR655364:WVU655366 JF720900:JI720902 TB720900:TE720902 ACX720900:ADA720902 AMT720900:AMW720902 AWP720900:AWS720902 BGL720900:BGO720902 BQH720900:BQK720902 CAD720900:CAG720902 CJZ720900:CKC720902 CTV720900:CTY720902 DDR720900:DDU720902 DNN720900:DNQ720902 DXJ720900:DXM720902 EHF720900:EHI720902 ERB720900:ERE720902 FAX720900:FBA720902 FKT720900:FKW720902 FUP720900:FUS720902 GEL720900:GEO720902 GOH720900:GOK720902 GYD720900:GYG720902 HHZ720900:HIC720902 HRV720900:HRY720902 IBR720900:IBU720902 ILN720900:ILQ720902 IVJ720900:IVM720902 JFF720900:JFI720902 JPB720900:JPE720902 JYX720900:JZA720902 KIT720900:KIW720902 KSP720900:KSS720902 LCL720900:LCO720902 LMH720900:LMK720902 LWD720900:LWG720902 MFZ720900:MGC720902 MPV720900:MPY720902 MZR720900:MZU720902 NJN720900:NJQ720902 NTJ720900:NTM720902 ODF720900:ODI720902 ONB720900:ONE720902 OWX720900:OXA720902 PGT720900:PGW720902 PQP720900:PQS720902 QAL720900:QAO720902 QKH720900:QKK720902 QUD720900:QUG720902 RDZ720900:REC720902 RNV720900:RNY720902 RXR720900:RXU720902 SHN720900:SHQ720902 SRJ720900:SRM720902 TBF720900:TBI720902 TLB720900:TLE720902 TUX720900:TVA720902 UET720900:UEW720902 UOP720900:UOS720902 UYL720900:UYO720902 VIH720900:VIK720902 VSD720900:VSG720902 WBZ720900:WCC720902 WLV720900:WLY720902 WVR720900:WVU720902 JF786436:JI786438 TB786436:TE786438 ACX786436:ADA786438 AMT786436:AMW786438 AWP786436:AWS786438 BGL786436:BGO786438 BQH786436:BQK786438 CAD786436:CAG786438 CJZ786436:CKC786438 CTV786436:CTY786438 DDR786436:DDU786438 DNN786436:DNQ786438 DXJ786436:DXM786438 EHF786436:EHI786438 ERB786436:ERE786438 FAX786436:FBA786438 FKT786436:FKW786438 FUP786436:FUS786438 GEL786436:GEO786438 GOH786436:GOK786438 GYD786436:GYG786438 HHZ786436:HIC786438 HRV786436:HRY786438 IBR786436:IBU786438 ILN786436:ILQ786438 IVJ786436:IVM786438 JFF786436:JFI786438 JPB786436:JPE786438 JYX786436:JZA786438 KIT786436:KIW786438 KSP786436:KSS786438 LCL786436:LCO786438 LMH786436:LMK786438 LWD786436:LWG786438 MFZ786436:MGC786438 MPV786436:MPY786438 MZR786436:MZU786438 NJN786436:NJQ786438 NTJ786436:NTM786438 ODF786436:ODI786438 ONB786436:ONE786438 OWX786436:OXA786438 PGT786436:PGW786438 PQP786436:PQS786438 QAL786436:QAO786438 QKH786436:QKK786438 QUD786436:QUG786438 RDZ786436:REC786438 RNV786436:RNY786438 RXR786436:RXU786438 SHN786436:SHQ786438 SRJ786436:SRM786438 TBF786436:TBI786438 TLB786436:TLE786438 TUX786436:TVA786438 UET786436:UEW786438 UOP786436:UOS786438 UYL786436:UYO786438 VIH786436:VIK786438 VSD786436:VSG786438 WBZ786436:WCC786438 WLV786436:WLY786438 WVR786436:WVU786438 JF851972:JI851974 TB851972:TE851974 ACX851972:ADA851974 AMT851972:AMW851974 AWP851972:AWS851974 BGL851972:BGO851974 BQH851972:BQK851974 CAD851972:CAG851974 CJZ851972:CKC851974 CTV851972:CTY851974 DDR851972:DDU851974 DNN851972:DNQ851974 DXJ851972:DXM851974 EHF851972:EHI851974 ERB851972:ERE851974 FAX851972:FBA851974 FKT851972:FKW851974 FUP851972:FUS851974 GEL851972:GEO851974 GOH851972:GOK851974 GYD851972:GYG851974 HHZ851972:HIC851974 HRV851972:HRY851974 IBR851972:IBU851974 ILN851972:ILQ851974 IVJ851972:IVM851974 JFF851972:JFI851974 JPB851972:JPE851974 JYX851972:JZA851974 KIT851972:KIW851974 KSP851972:KSS851974 LCL851972:LCO851974 LMH851972:LMK851974 LWD851972:LWG851974 MFZ851972:MGC851974 MPV851972:MPY851974 MZR851972:MZU851974 NJN851972:NJQ851974 NTJ851972:NTM851974 ODF851972:ODI851974 ONB851972:ONE851974 OWX851972:OXA851974 PGT851972:PGW851974 PQP851972:PQS851974 QAL851972:QAO851974 QKH851972:QKK851974 QUD851972:QUG851974 RDZ851972:REC851974 RNV851972:RNY851974 RXR851972:RXU851974 SHN851972:SHQ851974 SRJ851972:SRM851974 TBF851972:TBI851974 TLB851972:TLE851974 TUX851972:TVA851974 UET851972:UEW851974 UOP851972:UOS851974 UYL851972:UYO851974 VIH851972:VIK851974 VSD851972:VSG851974 WBZ851972:WCC851974 WLV851972:WLY851974 WVR851972:WVU851974 JF917508:JI917510 TB917508:TE917510 ACX917508:ADA917510 AMT917508:AMW917510 AWP917508:AWS917510 BGL917508:BGO917510 BQH917508:BQK917510 CAD917508:CAG917510 CJZ917508:CKC917510 CTV917508:CTY917510 DDR917508:DDU917510 DNN917508:DNQ917510 DXJ917508:DXM917510 EHF917508:EHI917510 ERB917508:ERE917510 FAX917508:FBA917510 FKT917508:FKW917510 FUP917508:FUS917510 GEL917508:GEO917510 GOH917508:GOK917510 GYD917508:GYG917510 HHZ917508:HIC917510 HRV917508:HRY917510 IBR917508:IBU917510 ILN917508:ILQ917510 IVJ917508:IVM917510 JFF917508:JFI917510 JPB917508:JPE917510 JYX917508:JZA917510 KIT917508:KIW917510 KSP917508:KSS917510 LCL917508:LCO917510 LMH917508:LMK917510 LWD917508:LWG917510 MFZ917508:MGC917510 MPV917508:MPY917510 MZR917508:MZU917510 NJN917508:NJQ917510 NTJ917508:NTM917510 ODF917508:ODI917510 ONB917508:ONE917510 OWX917508:OXA917510 PGT917508:PGW917510 PQP917508:PQS917510 QAL917508:QAO917510 QKH917508:QKK917510 QUD917508:QUG917510 RDZ917508:REC917510 RNV917508:RNY917510 RXR917508:RXU917510 SHN917508:SHQ917510 SRJ917508:SRM917510 TBF917508:TBI917510 TLB917508:TLE917510 TUX917508:TVA917510 UET917508:UEW917510 UOP917508:UOS917510 UYL917508:UYO917510 VIH917508:VIK917510 VSD917508:VSG917510 WBZ917508:WCC917510 WLV917508:WLY917510 WVR917508:WVU917510 JF983044:JI983046 TB983044:TE983046 ACX983044:ADA983046 AMT983044:AMW983046 AWP983044:AWS983046 BGL983044:BGO983046 BQH983044:BQK983046 CAD983044:CAG983046 CJZ983044:CKC983046 CTV983044:CTY983046 DDR983044:DDU983046 DNN983044:DNQ983046 DXJ983044:DXM983046 EHF983044:EHI983046 ERB983044:ERE983046 FAX983044:FBA983046 FKT983044:FKW983046 FUP983044:FUS983046 GEL983044:GEO983046 GOH983044:GOK983046 GYD983044:GYG983046 HHZ983044:HIC983046 HRV983044:HRY983046 IBR983044:IBU983046 ILN983044:ILQ983046 IVJ983044:IVM983046 JFF983044:JFI983046 JPB983044:JPE983046 JYX983044:JZA983046 KIT983044:KIW983046 KSP983044:KSS983046 LCL983044:LCO983046 LMH983044:LMK983046 LWD983044:LWG983046 MFZ983044:MGC983046 MPV983044:MPY983046 MZR983044:MZU983046 NJN983044:NJQ983046 NTJ983044:NTM983046 ODF983044:ODI983046 ONB983044:ONE983046 OWX983044:OXA983046 PGT983044:PGW983046 PQP983044:PQS983046 QAL983044:QAO983046 QKH983044:QKK983046 QUD983044:QUG983046 RDZ983044:REC983046 RNV983044:RNY983046 RXR983044:RXU983046 SHN983044:SHQ983046 SRJ983044:SRM983046 TBF983044:TBI983046 TLB983044:TLE983046 TUX983044:TVA983046 UET983044:UEW983046 UOP983044:UOS983046 UYL983044:UYO983046 VIH983044:VIK983046 VSD983044:VSG983046 WBZ983044:WCC983046 WLV983044:WLY983046 D983044:M983046 D917508:M917510 D851972:M851974 D786436:M786438 D720900:M720902 D655364:M655366 D589828:M589830 D524292:M524294 D458756:M458758 D393220:M393222 D327684:M327686 D262148:M262150 D196612:M196614 D131076:M131078 D65540:M65542">
      <formula1>0</formula1>
      <formula2>10000</formula2>
    </dataValidation>
    <dataValidation type="textLength" errorStyle="information" allowBlank="1" showInputMessage="1" error="XLBVal:5=59491.81_x000d_&#10;" sqref="WVR983040:WVV983042 JF65534:JI65534 TB65534:TE65534 ACX65534:ADA65534 AMT65534:AMW65534 AWP65534:AWS65534 BGL65534:BGO65534 BQH65534:BQK65534 CAD65534:CAG65534 CJZ65534:CKC65534 CTV65534:CTY65534 DDR65534:DDU65534 DNN65534:DNQ65534 DXJ65534:DXM65534 EHF65534:EHI65534 ERB65534:ERE65534 FAX65534:FBA65534 FKT65534:FKW65534 FUP65534:FUS65534 GEL65534:GEO65534 GOH65534:GOK65534 GYD65534:GYG65534 HHZ65534:HIC65534 HRV65534:HRY65534 IBR65534:IBU65534 ILN65534:ILQ65534 IVJ65534:IVM65534 JFF65534:JFI65534 JPB65534:JPE65534 JYX65534:JZA65534 KIT65534:KIW65534 KSP65534:KSS65534 LCL65534:LCO65534 LMH65534:LMK65534 LWD65534:LWG65534 MFZ65534:MGC65534 MPV65534:MPY65534 MZR65534:MZU65534 NJN65534:NJQ65534 NTJ65534:NTM65534 ODF65534:ODI65534 ONB65534:ONE65534 OWX65534:OXA65534 PGT65534:PGW65534 PQP65534:PQS65534 QAL65534:QAO65534 QKH65534:QKK65534 QUD65534:QUG65534 RDZ65534:REC65534 RNV65534:RNY65534 RXR65534:RXU65534 SHN65534:SHQ65534 SRJ65534:SRM65534 TBF65534:TBI65534 TLB65534:TLE65534 TUX65534:TVA65534 UET65534:UEW65534 UOP65534:UOS65534 UYL65534:UYO65534 VIH65534:VIK65534 VSD65534:VSG65534 WBZ65534:WCC65534 WLV65534:WLY65534 WVR65534:WVU65534 JF131070:JI131070 TB131070:TE131070 ACX131070:ADA131070 AMT131070:AMW131070 AWP131070:AWS131070 BGL131070:BGO131070 BQH131070:BQK131070 CAD131070:CAG131070 CJZ131070:CKC131070 CTV131070:CTY131070 DDR131070:DDU131070 DNN131070:DNQ131070 DXJ131070:DXM131070 EHF131070:EHI131070 ERB131070:ERE131070 FAX131070:FBA131070 FKT131070:FKW131070 FUP131070:FUS131070 GEL131070:GEO131070 GOH131070:GOK131070 GYD131070:GYG131070 HHZ131070:HIC131070 HRV131070:HRY131070 IBR131070:IBU131070 ILN131070:ILQ131070 IVJ131070:IVM131070 JFF131070:JFI131070 JPB131070:JPE131070 JYX131070:JZA131070 KIT131070:KIW131070 KSP131070:KSS131070 LCL131070:LCO131070 LMH131070:LMK131070 LWD131070:LWG131070 MFZ131070:MGC131070 MPV131070:MPY131070 MZR131070:MZU131070 NJN131070:NJQ131070 NTJ131070:NTM131070 ODF131070:ODI131070 ONB131070:ONE131070 OWX131070:OXA131070 PGT131070:PGW131070 PQP131070:PQS131070 QAL131070:QAO131070 QKH131070:QKK131070 QUD131070:QUG131070 RDZ131070:REC131070 RNV131070:RNY131070 RXR131070:RXU131070 SHN131070:SHQ131070 SRJ131070:SRM131070 TBF131070:TBI131070 TLB131070:TLE131070 TUX131070:TVA131070 UET131070:UEW131070 UOP131070:UOS131070 UYL131070:UYO131070 VIH131070:VIK131070 VSD131070:VSG131070 WBZ131070:WCC131070 WLV131070:WLY131070 WVR131070:WVU131070 JF196606:JI196606 TB196606:TE196606 ACX196606:ADA196606 AMT196606:AMW196606 AWP196606:AWS196606 BGL196606:BGO196606 BQH196606:BQK196606 CAD196606:CAG196606 CJZ196606:CKC196606 CTV196606:CTY196606 DDR196606:DDU196606 DNN196606:DNQ196606 DXJ196606:DXM196606 EHF196606:EHI196606 ERB196606:ERE196606 FAX196606:FBA196606 FKT196606:FKW196606 FUP196606:FUS196606 GEL196606:GEO196606 GOH196606:GOK196606 GYD196606:GYG196606 HHZ196606:HIC196606 HRV196606:HRY196606 IBR196606:IBU196606 ILN196606:ILQ196606 IVJ196606:IVM196606 JFF196606:JFI196606 JPB196606:JPE196606 JYX196606:JZA196606 KIT196606:KIW196606 KSP196606:KSS196606 LCL196606:LCO196606 LMH196606:LMK196606 LWD196606:LWG196606 MFZ196606:MGC196606 MPV196606:MPY196606 MZR196606:MZU196606 NJN196606:NJQ196606 NTJ196606:NTM196606 ODF196606:ODI196606 ONB196606:ONE196606 OWX196606:OXA196606 PGT196606:PGW196606 PQP196606:PQS196606 QAL196606:QAO196606 QKH196606:QKK196606 QUD196606:QUG196606 RDZ196606:REC196606 RNV196606:RNY196606 RXR196606:RXU196606 SHN196606:SHQ196606 SRJ196606:SRM196606 TBF196606:TBI196606 TLB196606:TLE196606 TUX196606:TVA196606 UET196606:UEW196606 UOP196606:UOS196606 UYL196606:UYO196606 VIH196606:VIK196606 VSD196606:VSG196606 WBZ196606:WCC196606 WLV196606:WLY196606 WVR196606:WVU196606 JF262142:JI262142 TB262142:TE262142 ACX262142:ADA262142 AMT262142:AMW262142 AWP262142:AWS262142 BGL262142:BGO262142 BQH262142:BQK262142 CAD262142:CAG262142 CJZ262142:CKC262142 CTV262142:CTY262142 DDR262142:DDU262142 DNN262142:DNQ262142 DXJ262142:DXM262142 EHF262142:EHI262142 ERB262142:ERE262142 FAX262142:FBA262142 FKT262142:FKW262142 FUP262142:FUS262142 GEL262142:GEO262142 GOH262142:GOK262142 GYD262142:GYG262142 HHZ262142:HIC262142 HRV262142:HRY262142 IBR262142:IBU262142 ILN262142:ILQ262142 IVJ262142:IVM262142 JFF262142:JFI262142 JPB262142:JPE262142 JYX262142:JZA262142 KIT262142:KIW262142 KSP262142:KSS262142 LCL262142:LCO262142 LMH262142:LMK262142 LWD262142:LWG262142 MFZ262142:MGC262142 MPV262142:MPY262142 MZR262142:MZU262142 NJN262142:NJQ262142 NTJ262142:NTM262142 ODF262142:ODI262142 ONB262142:ONE262142 OWX262142:OXA262142 PGT262142:PGW262142 PQP262142:PQS262142 QAL262142:QAO262142 QKH262142:QKK262142 QUD262142:QUG262142 RDZ262142:REC262142 RNV262142:RNY262142 RXR262142:RXU262142 SHN262142:SHQ262142 SRJ262142:SRM262142 TBF262142:TBI262142 TLB262142:TLE262142 TUX262142:TVA262142 UET262142:UEW262142 UOP262142:UOS262142 UYL262142:UYO262142 VIH262142:VIK262142 VSD262142:VSG262142 WBZ262142:WCC262142 WLV262142:WLY262142 WVR262142:WVU262142 JF327678:JI327678 TB327678:TE327678 ACX327678:ADA327678 AMT327678:AMW327678 AWP327678:AWS327678 BGL327678:BGO327678 BQH327678:BQK327678 CAD327678:CAG327678 CJZ327678:CKC327678 CTV327678:CTY327678 DDR327678:DDU327678 DNN327678:DNQ327678 DXJ327678:DXM327678 EHF327678:EHI327678 ERB327678:ERE327678 FAX327678:FBA327678 FKT327678:FKW327678 FUP327678:FUS327678 GEL327678:GEO327678 GOH327678:GOK327678 GYD327678:GYG327678 HHZ327678:HIC327678 HRV327678:HRY327678 IBR327678:IBU327678 ILN327678:ILQ327678 IVJ327678:IVM327678 JFF327678:JFI327678 JPB327678:JPE327678 JYX327678:JZA327678 KIT327678:KIW327678 KSP327678:KSS327678 LCL327678:LCO327678 LMH327678:LMK327678 LWD327678:LWG327678 MFZ327678:MGC327678 MPV327678:MPY327678 MZR327678:MZU327678 NJN327678:NJQ327678 NTJ327678:NTM327678 ODF327678:ODI327678 ONB327678:ONE327678 OWX327678:OXA327678 PGT327678:PGW327678 PQP327678:PQS327678 QAL327678:QAO327678 QKH327678:QKK327678 QUD327678:QUG327678 RDZ327678:REC327678 RNV327678:RNY327678 RXR327678:RXU327678 SHN327678:SHQ327678 SRJ327678:SRM327678 TBF327678:TBI327678 TLB327678:TLE327678 TUX327678:TVA327678 UET327678:UEW327678 UOP327678:UOS327678 UYL327678:UYO327678 VIH327678:VIK327678 VSD327678:VSG327678 WBZ327678:WCC327678 WLV327678:WLY327678 WVR327678:WVU327678 JF393214:JI393214 TB393214:TE393214 ACX393214:ADA393214 AMT393214:AMW393214 AWP393214:AWS393214 BGL393214:BGO393214 BQH393214:BQK393214 CAD393214:CAG393214 CJZ393214:CKC393214 CTV393214:CTY393214 DDR393214:DDU393214 DNN393214:DNQ393214 DXJ393214:DXM393214 EHF393214:EHI393214 ERB393214:ERE393214 FAX393214:FBA393214 FKT393214:FKW393214 FUP393214:FUS393214 GEL393214:GEO393214 GOH393214:GOK393214 GYD393214:GYG393214 HHZ393214:HIC393214 HRV393214:HRY393214 IBR393214:IBU393214 ILN393214:ILQ393214 IVJ393214:IVM393214 JFF393214:JFI393214 JPB393214:JPE393214 JYX393214:JZA393214 KIT393214:KIW393214 KSP393214:KSS393214 LCL393214:LCO393214 LMH393214:LMK393214 LWD393214:LWG393214 MFZ393214:MGC393214 MPV393214:MPY393214 MZR393214:MZU393214 NJN393214:NJQ393214 NTJ393214:NTM393214 ODF393214:ODI393214 ONB393214:ONE393214 OWX393214:OXA393214 PGT393214:PGW393214 PQP393214:PQS393214 QAL393214:QAO393214 QKH393214:QKK393214 QUD393214:QUG393214 RDZ393214:REC393214 RNV393214:RNY393214 RXR393214:RXU393214 SHN393214:SHQ393214 SRJ393214:SRM393214 TBF393214:TBI393214 TLB393214:TLE393214 TUX393214:TVA393214 UET393214:UEW393214 UOP393214:UOS393214 UYL393214:UYO393214 VIH393214:VIK393214 VSD393214:VSG393214 WBZ393214:WCC393214 WLV393214:WLY393214 WVR393214:WVU393214 JF458750:JI458750 TB458750:TE458750 ACX458750:ADA458750 AMT458750:AMW458750 AWP458750:AWS458750 BGL458750:BGO458750 BQH458750:BQK458750 CAD458750:CAG458750 CJZ458750:CKC458750 CTV458750:CTY458750 DDR458750:DDU458750 DNN458750:DNQ458750 DXJ458750:DXM458750 EHF458750:EHI458750 ERB458750:ERE458750 FAX458750:FBA458750 FKT458750:FKW458750 FUP458750:FUS458750 GEL458750:GEO458750 GOH458750:GOK458750 GYD458750:GYG458750 HHZ458750:HIC458750 HRV458750:HRY458750 IBR458750:IBU458750 ILN458750:ILQ458750 IVJ458750:IVM458750 JFF458750:JFI458750 JPB458750:JPE458750 JYX458750:JZA458750 KIT458750:KIW458750 KSP458750:KSS458750 LCL458750:LCO458750 LMH458750:LMK458750 LWD458750:LWG458750 MFZ458750:MGC458750 MPV458750:MPY458750 MZR458750:MZU458750 NJN458750:NJQ458750 NTJ458750:NTM458750 ODF458750:ODI458750 ONB458750:ONE458750 OWX458750:OXA458750 PGT458750:PGW458750 PQP458750:PQS458750 QAL458750:QAO458750 QKH458750:QKK458750 QUD458750:QUG458750 RDZ458750:REC458750 RNV458750:RNY458750 RXR458750:RXU458750 SHN458750:SHQ458750 SRJ458750:SRM458750 TBF458750:TBI458750 TLB458750:TLE458750 TUX458750:TVA458750 UET458750:UEW458750 UOP458750:UOS458750 UYL458750:UYO458750 VIH458750:VIK458750 VSD458750:VSG458750 WBZ458750:WCC458750 WLV458750:WLY458750 WVR458750:WVU458750 JF524286:JI524286 TB524286:TE524286 ACX524286:ADA524286 AMT524286:AMW524286 AWP524286:AWS524286 BGL524286:BGO524286 BQH524286:BQK524286 CAD524286:CAG524286 CJZ524286:CKC524286 CTV524286:CTY524286 DDR524286:DDU524286 DNN524286:DNQ524286 DXJ524286:DXM524286 EHF524286:EHI524286 ERB524286:ERE524286 FAX524286:FBA524286 FKT524286:FKW524286 FUP524286:FUS524286 GEL524286:GEO524286 GOH524286:GOK524286 GYD524286:GYG524286 HHZ524286:HIC524286 HRV524286:HRY524286 IBR524286:IBU524286 ILN524286:ILQ524286 IVJ524286:IVM524286 JFF524286:JFI524286 JPB524286:JPE524286 JYX524286:JZA524286 KIT524286:KIW524286 KSP524286:KSS524286 LCL524286:LCO524286 LMH524286:LMK524286 LWD524286:LWG524286 MFZ524286:MGC524286 MPV524286:MPY524286 MZR524286:MZU524286 NJN524286:NJQ524286 NTJ524286:NTM524286 ODF524286:ODI524286 ONB524286:ONE524286 OWX524286:OXA524286 PGT524286:PGW524286 PQP524286:PQS524286 QAL524286:QAO524286 QKH524286:QKK524286 QUD524286:QUG524286 RDZ524286:REC524286 RNV524286:RNY524286 RXR524286:RXU524286 SHN524286:SHQ524286 SRJ524286:SRM524286 TBF524286:TBI524286 TLB524286:TLE524286 TUX524286:TVA524286 UET524286:UEW524286 UOP524286:UOS524286 UYL524286:UYO524286 VIH524286:VIK524286 VSD524286:VSG524286 WBZ524286:WCC524286 WLV524286:WLY524286 WVR524286:WVU524286 JF589822:JI589822 TB589822:TE589822 ACX589822:ADA589822 AMT589822:AMW589822 AWP589822:AWS589822 BGL589822:BGO589822 BQH589822:BQK589822 CAD589822:CAG589822 CJZ589822:CKC589822 CTV589822:CTY589822 DDR589822:DDU589822 DNN589822:DNQ589822 DXJ589822:DXM589822 EHF589822:EHI589822 ERB589822:ERE589822 FAX589822:FBA589822 FKT589822:FKW589822 FUP589822:FUS589822 GEL589822:GEO589822 GOH589822:GOK589822 GYD589822:GYG589822 HHZ589822:HIC589822 HRV589822:HRY589822 IBR589822:IBU589822 ILN589822:ILQ589822 IVJ589822:IVM589822 JFF589822:JFI589822 JPB589822:JPE589822 JYX589822:JZA589822 KIT589822:KIW589822 KSP589822:KSS589822 LCL589822:LCO589822 LMH589822:LMK589822 LWD589822:LWG589822 MFZ589822:MGC589822 MPV589822:MPY589822 MZR589822:MZU589822 NJN589822:NJQ589822 NTJ589822:NTM589822 ODF589822:ODI589822 ONB589822:ONE589822 OWX589822:OXA589822 PGT589822:PGW589822 PQP589822:PQS589822 QAL589822:QAO589822 QKH589822:QKK589822 QUD589822:QUG589822 RDZ589822:REC589822 RNV589822:RNY589822 RXR589822:RXU589822 SHN589822:SHQ589822 SRJ589822:SRM589822 TBF589822:TBI589822 TLB589822:TLE589822 TUX589822:TVA589822 UET589822:UEW589822 UOP589822:UOS589822 UYL589822:UYO589822 VIH589822:VIK589822 VSD589822:VSG589822 WBZ589822:WCC589822 WLV589822:WLY589822 WVR589822:WVU589822 JF655358:JI655358 TB655358:TE655358 ACX655358:ADA655358 AMT655358:AMW655358 AWP655358:AWS655358 BGL655358:BGO655358 BQH655358:BQK655358 CAD655358:CAG655358 CJZ655358:CKC655358 CTV655358:CTY655358 DDR655358:DDU655358 DNN655358:DNQ655358 DXJ655358:DXM655358 EHF655358:EHI655358 ERB655358:ERE655358 FAX655358:FBA655358 FKT655358:FKW655358 FUP655358:FUS655358 GEL655358:GEO655358 GOH655358:GOK655358 GYD655358:GYG655358 HHZ655358:HIC655358 HRV655358:HRY655358 IBR655358:IBU655358 ILN655358:ILQ655358 IVJ655358:IVM655358 JFF655358:JFI655358 JPB655358:JPE655358 JYX655358:JZA655358 KIT655358:KIW655358 KSP655358:KSS655358 LCL655358:LCO655358 LMH655358:LMK655358 LWD655358:LWG655358 MFZ655358:MGC655358 MPV655358:MPY655358 MZR655358:MZU655358 NJN655358:NJQ655358 NTJ655358:NTM655358 ODF655358:ODI655358 ONB655358:ONE655358 OWX655358:OXA655358 PGT655358:PGW655358 PQP655358:PQS655358 QAL655358:QAO655358 QKH655358:QKK655358 QUD655358:QUG655358 RDZ655358:REC655358 RNV655358:RNY655358 RXR655358:RXU655358 SHN655358:SHQ655358 SRJ655358:SRM655358 TBF655358:TBI655358 TLB655358:TLE655358 TUX655358:TVA655358 UET655358:UEW655358 UOP655358:UOS655358 UYL655358:UYO655358 VIH655358:VIK655358 VSD655358:VSG655358 WBZ655358:WCC655358 WLV655358:WLY655358 WVR655358:WVU655358 JF720894:JI720894 TB720894:TE720894 ACX720894:ADA720894 AMT720894:AMW720894 AWP720894:AWS720894 BGL720894:BGO720894 BQH720894:BQK720894 CAD720894:CAG720894 CJZ720894:CKC720894 CTV720894:CTY720894 DDR720894:DDU720894 DNN720894:DNQ720894 DXJ720894:DXM720894 EHF720894:EHI720894 ERB720894:ERE720894 FAX720894:FBA720894 FKT720894:FKW720894 FUP720894:FUS720894 GEL720894:GEO720894 GOH720894:GOK720894 GYD720894:GYG720894 HHZ720894:HIC720894 HRV720894:HRY720894 IBR720894:IBU720894 ILN720894:ILQ720894 IVJ720894:IVM720894 JFF720894:JFI720894 JPB720894:JPE720894 JYX720894:JZA720894 KIT720894:KIW720894 KSP720894:KSS720894 LCL720894:LCO720894 LMH720894:LMK720894 LWD720894:LWG720894 MFZ720894:MGC720894 MPV720894:MPY720894 MZR720894:MZU720894 NJN720894:NJQ720894 NTJ720894:NTM720894 ODF720894:ODI720894 ONB720894:ONE720894 OWX720894:OXA720894 PGT720894:PGW720894 PQP720894:PQS720894 QAL720894:QAO720894 QKH720894:QKK720894 QUD720894:QUG720894 RDZ720894:REC720894 RNV720894:RNY720894 RXR720894:RXU720894 SHN720894:SHQ720894 SRJ720894:SRM720894 TBF720894:TBI720894 TLB720894:TLE720894 TUX720894:TVA720894 UET720894:UEW720894 UOP720894:UOS720894 UYL720894:UYO720894 VIH720894:VIK720894 VSD720894:VSG720894 WBZ720894:WCC720894 WLV720894:WLY720894 WVR720894:WVU720894 JF786430:JI786430 TB786430:TE786430 ACX786430:ADA786430 AMT786430:AMW786430 AWP786430:AWS786430 BGL786430:BGO786430 BQH786430:BQK786430 CAD786430:CAG786430 CJZ786430:CKC786430 CTV786430:CTY786430 DDR786430:DDU786430 DNN786430:DNQ786430 DXJ786430:DXM786430 EHF786430:EHI786430 ERB786430:ERE786430 FAX786430:FBA786430 FKT786430:FKW786430 FUP786430:FUS786430 GEL786430:GEO786430 GOH786430:GOK786430 GYD786430:GYG786430 HHZ786430:HIC786430 HRV786430:HRY786430 IBR786430:IBU786430 ILN786430:ILQ786430 IVJ786430:IVM786430 JFF786430:JFI786430 JPB786430:JPE786430 JYX786430:JZA786430 KIT786430:KIW786430 KSP786430:KSS786430 LCL786430:LCO786430 LMH786430:LMK786430 LWD786430:LWG786430 MFZ786430:MGC786430 MPV786430:MPY786430 MZR786430:MZU786430 NJN786430:NJQ786430 NTJ786430:NTM786430 ODF786430:ODI786430 ONB786430:ONE786430 OWX786430:OXA786430 PGT786430:PGW786430 PQP786430:PQS786430 QAL786430:QAO786430 QKH786430:QKK786430 QUD786430:QUG786430 RDZ786430:REC786430 RNV786430:RNY786430 RXR786430:RXU786430 SHN786430:SHQ786430 SRJ786430:SRM786430 TBF786430:TBI786430 TLB786430:TLE786430 TUX786430:TVA786430 UET786430:UEW786430 UOP786430:UOS786430 UYL786430:UYO786430 VIH786430:VIK786430 VSD786430:VSG786430 WBZ786430:WCC786430 WLV786430:WLY786430 WVR786430:WVU786430 JF851966:JI851966 TB851966:TE851966 ACX851966:ADA851966 AMT851966:AMW851966 AWP851966:AWS851966 BGL851966:BGO851966 BQH851966:BQK851966 CAD851966:CAG851966 CJZ851966:CKC851966 CTV851966:CTY851966 DDR851966:DDU851966 DNN851966:DNQ851966 DXJ851966:DXM851966 EHF851966:EHI851966 ERB851966:ERE851966 FAX851966:FBA851966 FKT851966:FKW851966 FUP851966:FUS851966 GEL851966:GEO851966 GOH851966:GOK851966 GYD851966:GYG851966 HHZ851966:HIC851966 HRV851966:HRY851966 IBR851966:IBU851966 ILN851966:ILQ851966 IVJ851966:IVM851966 JFF851966:JFI851966 JPB851966:JPE851966 JYX851966:JZA851966 KIT851966:KIW851966 KSP851966:KSS851966 LCL851966:LCO851966 LMH851966:LMK851966 LWD851966:LWG851966 MFZ851966:MGC851966 MPV851966:MPY851966 MZR851966:MZU851966 NJN851966:NJQ851966 NTJ851966:NTM851966 ODF851966:ODI851966 ONB851966:ONE851966 OWX851966:OXA851966 PGT851966:PGW851966 PQP851966:PQS851966 QAL851966:QAO851966 QKH851966:QKK851966 QUD851966:QUG851966 RDZ851966:REC851966 RNV851966:RNY851966 RXR851966:RXU851966 SHN851966:SHQ851966 SRJ851966:SRM851966 TBF851966:TBI851966 TLB851966:TLE851966 TUX851966:TVA851966 UET851966:UEW851966 UOP851966:UOS851966 UYL851966:UYO851966 VIH851966:VIK851966 VSD851966:VSG851966 WBZ851966:WCC851966 WLV851966:WLY851966 WVR851966:WVU851966 JF917502:JI917502 TB917502:TE917502 ACX917502:ADA917502 AMT917502:AMW917502 AWP917502:AWS917502 BGL917502:BGO917502 BQH917502:BQK917502 CAD917502:CAG917502 CJZ917502:CKC917502 CTV917502:CTY917502 DDR917502:DDU917502 DNN917502:DNQ917502 DXJ917502:DXM917502 EHF917502:EHI917502 ERB917502:ERE917502 FAX917502:FBA917502 FKT917502:FKW917502 FUP917502:FUS917502 GEL917502:GEO917502 GOH917502:GOK917502 GYD917502:GYG917502 HHZ917502:HIC917502 HRV917502:HRY917502 IBR917502:IBU917502 ILN917502:ILQ917502 IVJ917502:IVM917502 JFF917502:JFI917502 JPB917502:JPE917502 JYX917502:JZA917502 KIT917502:KIW917502 KSP917502:KSS917502 LCL917502:LCO917502 LMH917502:LMK917502 LWD917502:LWG917502 MFZ917502:MGC917502 MPV917502:MPY917502 MZR917502:MZU917502 NJN917502:NJQ917502 NTJ917502:NTM917502 ODF917502:ODI917502 ONB917502:ONE917502 OWX917502:OXA917502 PGT917502:PGW917502 PQP917502:PQS917502 QAL917502:QAO917502 QKH917502:QKK917502 QUD917502:QUG917502 RDZ917502:REC917502 RNV917502:RNY917502 RXR917502:RXU917502 SHN917502:SHQ917502 SRJ917502:SRM917502 TBF917502:TBI917502 TLB917502:TLE917502 TUX917502:TVA917502 UET917502:UEW917502 UOP917502:UOS917502 UYL917502:UYO917502 VIH917502:VIK917502 VSD917502:VSG917502 WBZ917502:WCC917502 WLV917502:WLY917502 WVR917502:WVU917502 JF983038:JI983038 TB983038:TE983038 ACX983038:ADA983038 AMT983038:AMW983038 AWP983038:AWS983038 BGL983038:BGO983038 BQH983038:BQK983038 CAD983038:CAG983038 CJZ983038:CKC983038 CTV983038:CTY983038 DDR983038:DDU983038 DNN983038:DNQ983038 DXJ983038:DXM983038 EHF983038:EHI983038 ERB983038:ERE983038 FAX983038:FBA983038 FKT983038:FKW983038 FUP983038:FUS983038 GEL983038:GEO983038 GOH983038:GOK983038 GYD983038:GYG983038 HHZ983038:HIC983038 HRV983038:HRY983038 IBR983038:IBU983038 ILN983038:ILQ983038 IVJ983038:IVM983038 JFF983038:JFI983038 JPB983038:JPE983038 JYX983038:JZA983038 KIT983038:KIW983038 KSP983038:KSS983038 LCL983038:LCO983038 LMH983038:LMK983038 LWD983038:LWG983038 MFZ983038:MGC983038 MPV983038:MPY983038 MZR983038:MZU983038 NJN983038:NJQ983038 NTJ983038:NTM983038 ODF983038:ODI983038 ONB983038:ONE983038 OWX983038:OXA983038 PGT983038:PGW983038 PQP983038:PQS983038 QAL983038:QAO983038 QKH983038:QKK983038 QUD983038:QUG983038 RDZ983038:REC983038 RNV983038:RNY983038 RXR983038:RXU983038 SHN983038:SHQ983038 SRJ983038:SRM983038 TBF983038:TBI983038 TLB983038:TLE983038 TUX983038:TVA983038 UET983038:UEW983038 UOP983038:UOS983038 UYL983038:UYO983038 VIH983038:VIK983038 VSD983038:VSG983038 WBZ983038:WCC983038 WLV983038:WLY983038 WVR983038:WVU983038 JF65536:JJ65538 TB65536:TF65538 ACX65536:ADB65538 AMT65536:AMX65538 AWP65536:AWT65538 BGL65536:BGP65538 BQH65536:BQL65538 CAD65536:CAH65538 CJZ65536:CKD65538 CTV65536:CTZ65538 DDR65536:DDV65538 DNN65536:DNR65538 DXJ65536:DXN65538 EHF65536:EHJ65538 ERB65536:ERF65538 FAX65536:FBB65538 FKT65536:FKX65538 FUP65536:FUT65538 GEL65536:GEP65538 GOH65536:GOL65538 GYD65536:GYH65538 HHZ65536:HID65538 HRV65536:HRZ65538 IBR65536:IBV65538 ILN65536:ILR65538 IVJ65536:IVN65538 JFF65536:JFJ65538 JPB65536:JPF65538 JYX65536:JZB65538 KIT65536:KIX65538 KSP65536:KST65538 LCL65536:LCP65538 LMH65536:LML65538 LWD65536:LWH65538 MFZ65536:MGD65538 MPV65536:MPZ65538 MZR65536:MZV65538 NJN65536:NJR65538 NTJ65536:NTN65538 ODF65536:ODJ65538 ONB65536:ONF65538 OWX65536:OXB65538 PGT65536:PGX65538 PQP65536:PQT65538 QAL65536:QAP65538 QKH65536:QKL65538 QUD65536:QUH65538 RDZ65536:RED65538 RNV65536:RNZ65538 RXR65536:RXV65538 SHN65536:SHR65538 SRJ65536:SRN65538 TBF65536:TBJ65538 TLB65536:TLF65538 TUX65536:TVB65538 UET65536:UEX65538 UOP65536:UOT65538 UYL65536:UYP65538 VIH65536:VIL65538 VSD65536:VSH65538 WBZ65536:WCD65538 WLV65536:WLZ65538 WVR65536:WVV65538 JF131072:JJ131074 TB131072:TF131074 ACX131072:ADB131074 AMT131072:AMX131074 AWP131072:AWT131074 BGL131072:BGP131074 BQH131072:BQL131074 CAD131072:CAH131074 CJZ131072:CKD131074 CTV131072:CTZ131074 DDR131072:DDV131074 DNN131072:DNR131074 DXJ131072:DXN131074 EHF131072:EHJ131074 ERB131072:ERF131074 FAX131072:FBB131074 FKT131072:FKX131074 FUP131072:FUT131074 GEL131072:GEP131074 GOH131072:GOL131074 GYD131072:GYH131074 HHZ131072:HID131074 HRV131072:HRZ131074 IBR131072:IBV131074 ILN131072:ILR131074 IVJ131072:IVN131074 JFF131072:JFJ131074 JPB131072:JPF131074 JYX131072:JZB131074 KIT131072:KIX131074 KSP131072:KST131074 LCL131072:LCP131074 LMH131072:LML131074 LWD131072:LWH131074 MFZ131072:MGD131074 MPV131072:MPZ131074 MZR131072:MZV131074 NJN131072:NJR131074 NTJ131072:NTN131074 ODF131072:ODJ131074 ONB131072:ONF131074 OWX131072:OXB131074 PGT131072:PGX131074 PQP131072:PQT131074 QAL131072:QAP131074 QKH131072:QKL131074 QUD131072:QUH131074 RDZ131072:RED131074 RNV131072:RNZ131074 RXR131072:RXV131074 SHN131072:SHR131074 SRJ131072:SRN131074 TBF131072:TBJ131074 TLB131072:TLF131074 TUX131072:TVB131074 UET131072:UEX131074 UOP131072:UOT131074 UYL131072:UYP131074 VIH131072:VIL131074 VSD131072:VSH131074 WBZ131072:WCD131074 WLV131072:WLZ131074 WVR131072:WVV131074 JF196608:JJ196610 TB196608:TF196610 ACX196608:ADB196610 AMT196608:AMX196610 AWP196608:AWT196610 BGL196608:BGP196610 BQH196608:BQL196610 CAD196608:CAH196610 CJZ196608:CKD196610 CTV196608:CTZ196610 DDR196608:DDV196610 DNN196608:DNR196610 DXJ196608:DXN196610 EHF196608:EHJ196610 ERB196608:ERF196610 FAX196608:FBB196610 FKT196608:FKX196610 FUP196608:FUT196610 GEL196608:GEP196610 GOH196608:GOL196610 GYD196608:GYH196610 HHZ196608:HID196610 HRV196608:HRZ196610 IBR196608:IBV196610 ILN196608:ILR196610 IVJ196608:IVN196610 JFF196608:JFJ196610 JPB196608:JPF196610 JYX196608:JZB196610 KIT196608:KIX196610 KSP196608:KST196610 LCL196608:LCP196610 LMH196608:LML196610 LWD196608:LWH196610 MFZ196608:MGD196610 MPV196608:MPZ196610 MZR196608:MZV196610 NJN196608:NJR196610 NTJ196608:NTN196610 ODF196608:ODJ196610 ONB196608:ONF196610 OWX196608:OXB196610 PGT196608:PGX196610 PQP196608:PQT196610 QAL196608:QAP196610 QKH196608:QKL196610 QUD196608:QUH196610 RDZ196608:RED196610 RNV196608:RNZ196610 RXR196608:RXV196610 SHN196608:SHR196610 SRJ196608:SRN196610 TBF196608:TBJ196610 TLB196608:TLF196610 TUX196608:TVB196610 UET196608:UEX196610 UOP196608:UOT196610 UYL196608:UYP196610 VIH196608:VIL196610 VSD196608:VSH196610 WBZ196608:WCD196610 WLV196608:WLZ196610 WVR196608:WVV196610 JF262144:JJ262146 TB262144:TF262146 ACX262144:ADB262146 AMT262144:AMX262146 AWP262144:AWT262146 BGL262144:BGP262146 BQH262144:BQL262146 CAD262144:CAH262146 CJZ262144:CKD262146 CTV262144:CTZ262146 DDR262144:DDV262146 DNN262144:DNR262146 DXJ262144:DXN262146 EHF262144:EHJ262146 ERB262144:ERF262146 FAX262144:FBB262146 FKT262144:FKX262146 FUP262144:FUT262146 GEL262144:GEP262146 GOH262144:GOL262146 GYD262144:GYH262146 HHZ262144:HID262146 HRV262144:HRZ262146 IBR262144:IBV262146 ILN262144:ILR262146 IVJ262144:IVN262146 JFF262144:JFJ262146 JPB262144:JPF262146 JYX262144:JZB262146 KIT262144:KIX262146 KSP262144:KST262146 LCL262144:LCP262146 LMH262144:LML262146 LWD262144:LWH262146 MFZ262144:MGD262146 MPV262144:MPZ262146 MZR262144:MZV262146 NJN262144:NJR262146 NTJ262144:NTN262146 ODF262144:ODJ262146 ONB262144:ONF262146 OWX262144:OXB262146 PGT262144:PGX262146 PQP262144:PQT262146 QAL262144:QAP262146 QKH262144:QKL262146 QUD262144:QUH262146 RDZ262144:RED262146 RNV262144:RNZ262146 RXR262144:RXV262146 SHN262144:SHR262146 SRJ262144:SRN262146 TBF262144:TBJ262146 TLB262144:TLF262146 TUX262144:TVB262146 UET262144:UEX262146 UOP262144:UOT262146 UYL262144:UYP262146 VIH262144:VIL262146 VSD262144:VSH262146 WBZ262144:WCD262146 WLV262144:WLZ262146 WVR262144:WVV262146 JF327680:JJ327682 TB327680:TF327682 ACX327680:ADB327682 AMT327680:AMX327682 AWP327680:AWT327682 BGL327680:BGP327682 BQH327680:BQL327682 CAD327680:CAH327682 CJZ327680:CKD327682 CTV327680:CTZ327682 DDR327680:DDV327682 DNN327680:DNR327682 DXJ327680:DXN327682 EHF327680:EHJ327682 ERB327680:ERF327682 FAX327680:FBB327682 FKT327680:FKX327682 FUP327680:FUT327682 GEL327680:GEP327682 GOH327680:GOL327682 GYD327680:GYH327682 HHZ327680:HID327682 HRV327680:HRZ327682 IBR327680:IBV327682 ILN327680:ILR327682 IVJ327680:IVN327682 JFF327680:JFJ327682 JPB327680:JPF327682 JYX327680:JZB327682 KIT327680:KIX327682 KSP327680:KST327682 LCL327680:LCP327682 LMH327680:LML327682 LWD327680:LWH327682 MFZ327680:MGD327682 MPV327680:MPZ327682 MZR327680:MZV327682 NJN327680:NJR327682 NTJ327680:NTN327682 ODF327680:ODJ327682 ONB327680:ONF327682 OWX327680:OXB327682 PGT327680:PGX327682 PQP327680:PQT327682 QAL327680:QAP327682 QKH327680:QKL327682 QUD327680:QUH327682 RDZ327680:RED327682 RNV327680:RNZ327682 RXR327680:RXV327682 SHN327680:SHR327682 SRJ327680:SRN327682 TBF327680:TBJ327682 TLB327680:TLF327682 TUX327680:TVB327682 UET327680:UEX327682 UOP327680:UOT327682 UYL327680:UYP327682 VIH327680:VIL327682 VSD327680:VSH327682 WBZ327680:WCD327682 WLV327680:WLZ327682 WVR327680:WVV327682 JF393216:JJ393218 TB393216:TF393218 ACX393216:ADB393218 AMT393216:AMX393218 AWP393216:AWT393218 BGL393216:BGP393218 BQH393216:BQL393218 CAD393216:CAH393218 CJZ393216:CKD393218 CTV393216:CTZ393218 DDR393216:DDV393218 DNN393216:DNR393218 DXJ393216:DXN393218 EHF393216:EHJ393218 ERB393216:ERF393218 FAX393216:FBB393218 FKT393216:FKX393218 FUP393216:FUT393218 GEL393216:GEP393218 GOH393216:GOL393218 GYD393216:GYH393218 HHZ393216:HID393218 HRV393216:HRZ393218 IBR393216:IBV393218 ILN393216:ILR393218 IVJ393216:IVN393218 JFF393216:JFJ393218 JPB393216:JPF393218 JYX393216:JZB393218 KIT393216:KIX393218 KSP393216:KST393218 LCL393216:LCP393218 LMH393216:LML393218 LWD393216:LWH393218 MFZ393216:MGD393218 MPV393216:MPZ393218 MZR393216:MZV393218 NJN393216:NJR393218 NTJ393216:NTN393218 ODF393216:ODJ393218 ONB393216:ONF393218 OWX393216:OXB393218 PGT393216:PGX393218 PQP393216:PQT393218 QAL393216:QAP393218 QKH393216:QKL393218 QUD393216:QUH393218 RDZ393216:RED393218 RNV393216:RNZ393218 RXR393216:RXV393218 SHN393216:SHR393218 SRJ393216:SRN393218 TBF393216:TBJ393218 TLB393216:TLF393218 TUX393216:TVB393218 UET393216:UEX393218 UOP393216:UOT393218 UYL393216:UYP393218 VIH393216:VIL393218 VSD393216:VSH393218 WBZ393216:WCD393218 WLV393216:WLZ393218 WVR393216:WVV393218 JF458752:JJ458754 TB458752:TF458754 ACX458752:ADB458754 AMT458752:AMX458754 AWP458752:AWT458754 BGL458752:BGP458754 BQH458752:BQL458754 CAD458752:CAH458754 CJZ458752:CKD458754 CTV458752:CTZ458754 DDR458752:DDV458754 DNN458752:DNR458754 DXJ458752:DXN458754 EHF458752:EHJ458754 ERB458752:ERF458754 FAX458752:FBB458754 FKT458752:FKX458754 FUP458752:FUT458754 GEL458752:GEP458754 GOH458752:GOL458754 GYD458752:GYH458754 HHZ458752:HID458754 HRV458752:HRZ458754 IBR458752:IBV458754 ILN458752:ILR458754 IVJ458752:IVN458754 JFF458752:JFJ458754 JPB458752:JPF458754 JYX458752:JZB458754 KIT458752:KIX458754 KSP458752:KST458754 LCL458752:LCP458754 LMH458752:LML458754 LWD458752:LWH458754 MFZ458752:MGD458754 MPV458752:MPZ458754 MZR458752:MZV458754 NJN458752:NJR458754 NTJ458752:NTN458754 ODF458752:ODJ458754 ONB458752:ONF458754 OWX458752:OXB458754 PGT458752:PGX458754 PQP458752:PQT458754 QAL458752:QAP458754 QKH458752:QKL458754 QUD458752:QUH458754 RDZ458752:RED458754 RNV458752:RNZ458754 RXR458752:RXV458754 SHN458752:SHR458754 SRJ458752:SRN458754 TBF458752:TBJ458754 TLB458752:TLF458754 TUX458752:TVB458754 UET458752:UEX458754 UOP458752:UOT458754 UYL458752:UYP458754 VIH458752:VIL458754 VSD458752:VSH458754 WBZ458752:WCD458754 WLV458752:WLZ458754 WVR458752:WVV458754 JF524288:JJ524290 TB524288:TF524290 ACX524288:ADB524290 AMT524288:AMX524290 AWP524288:AWT524290 BGL524288:BGP524290 BQH524288:BQL524290 CAD524288:CAH524290 CJZ524288:CKD524290 CTV524288:CTZ524290 DDR524288:DDV524290 DNN524288:DNR524290 DXJ524288:DXN524290 EHF524288:EHJ524290 ERB524288:ERF524290 FAX524288:FBB524290 FKT524288:FKX524290 FUP524288:FUT524290 GEL524288:GEP524290 GOH524288:GOL524290 GYD524288:GYH524290 HHZ524288:HID524290 HRV524288:HRZ524290 IBR524288:IBV524290 ILN524288:ILR524290 IVJ524288:IVN524290 JFF524288:JFJ524290 JPB524288:JPF524290 JYX524288:JZB524290 KIT524288:KIX524290 KSP524288:KST524290 LCL524288:LCP524290 LMH524288:LML524290 LWD524288:LWH524290 MFZ524288:MGD524290 MPV524288:MPZ524290 MZR524288:MZV524290 NJN524288:NJR524290 NTJ524288:NTN524290 ODF524288:ODJ524290 ONB524288:ONF524290 OWX524288:OXB524290 PGT524288:PGX524290 PQP524288:PQT524290 QAL524288:QAP524290 QKH524288:QKL524290 QUD524288:QUH524290 RDZ524288:RED524290 RNV524288:RNZ524290 RXR524288:RXV524290 SHN524288:SHR524290 SRJ524288:SRN524290 TBF524288:TBJ524290 TLB524288:TLF524290 TUX524288:TVB524290 UET524288:UEX524290 UOP524288:UOT524290 UYL524288:UYP524290 VIH524288:VIL524290 VSD524288:VSH524290 WBZ524288:WCD524290 WLV524288:WLZ524290 WVR524288:WVV524290 JF589824:JJ589826 TB589824:TF589826 ACX589824:ADB589826 AMT589824:AMX589826 AWP589824:AWT589826 BGL589824:BGP589826 BQH589824:BQL589826 CAD589824:CAH589826 CJZ589824:CKD589826 CTV589824:CTZ589826 DDR589824:DDV589826 DNN589824:DNR589826 DXJ589824:DXN589826 EHF589824:EHJ589826 ERB589824:ERF589826 FAX589824:FBB589826 FKT589824:FKX589826 FUP589824:FUT589826 GEL589824:GEP589826 GOH589824:GOL589826 GYD589824:GYH589826 HHZ589824:HID589826 HRV589824:HRZ589826 IBR589824:IBV589826 ILN589824:ILR589826 IVJ589824:IVN589826 JFF589824:JFJ589826 JPB589824:JPF589826 JYX589824:JZB589826 KIT589824:KIX589826 KSP589824:KST589826 LCL589824:LCP589826 LMH589824:LML589826 LWD589824:LWH589826 MFZ589824:MGD589826 MPV589824:MPZ589826 MZR589824:MZV589826 NJN589824:NJR589826 NTJ589824:NTN589826 ODF589824:ODJ589826 ONB589824:ONF589826 OWX589824:OXB589826 PGT589824:PGX589826 PQP589824:PQT589826 QAL589824:QAP589826 QKH589824:QKL589826 QUD589824:QUH589826 RDZ589824:RED589826 RNV589824:RNZ589826 RXR589824:RXV589826 SHN589824:SHR589826 SRJ589824:SRN589826 TBF589824:TBJ589826 TLB589824:TLF589826 TUX589824:TVB589826 UET589824:UEX589826 UOP589824:UOT589826 UYL589824:UYP589826 VIH589824:VIL589826 VSD589824:VSH589826 WBZ589824:WCD589826 WLV589824:WLZ589826 WVR589824:WVV589826 JF655360:JJ655362 TB655360:TF655362 ACX655360:ADB655362 AMT655360:AMX655362 AWP655360:AWT655362 BGL655360:BGP655362 BQH655360:BQL655362 CAD655360:CAH655362 CJZ655360:CKD655362 CTV655360:CTZ655362 DDR655360:DDV655362 DNN655360:DNR655362 DXJ655360:DXN655362 EHF655360:EHJ655362 ERB655360:ERF655362 FAX655360:FBB655362 FKT655360:FKX655362 FUP655360:FUT655362 GEL655360:GEP655362 GOH655360:GOL655362 GYD655360:GYH655362 HHZ655360:HID655362 HRV655360:HRZ655362 IBR655360:IBV655362 ILN655360:ILR655362 IVJ655360:IVN655362 JFF655360:JFJ655362 JPB655360:JPF655362 JYX655360:JZB655362 KIT655360:KIX655362 KSP655360:KST655362 LCL655360:LCP655362 LMH655360:LML655362 LWD655360:LWH655362 MFZ655360:MGD655362 MPV655360:MPZ655362 MZR655360:MZV655362 NJN655360:NJR655362 NTJ655360:NTN655362 ODF655360:ODJ655362 ONB655360:ONF655362 OWX655360:OXB655362 PGT655360:PGX655362 PQP655360:PQT655362 QAL655360:QAP655362 QKH655360:QKL655362 QUD655360:QUH655362 RDZ655360:RED655362 RNV655360:RNZ655362 RXR655360:RXV655362 SHN655360:SHR655362 SRJ655360:SRN655362 TBF655360:TBJ655362 TLB655360:TLF655362 TUX655360:TVB655362 UET655360:UEX655362 UOP655360:UOT655362 UYL655360:UYP655362 VIH655360:VIL655362 VSD655360:VSH655362 WBZ655360:WCD655362 WLV655360:WLZ655362 WVR655360:WVV655362 JF720896:JJ720898 TB720896:TF720898 ACX720896:ADB720898 AMT720896:AMX720898 AWP720896:AWT720898 BGL720896:BGP720898 BQH720896:BQL720898 CAD720896:CAH720898 CJZ720896:CKD720898 CTV720896:CTZ720898 DDR720896:DDV720898 DNN720896:DNR720898 DXJ720896:DXN720898 EHF720896:EHJ720898 ERB720896:ERF720898 FAX720896:FBB720898 FKT720896:FKX720898 FUP720896:FUT720898 GEL720896:GEP720898 GOH720896:GOL720898 GYD720896:GYH720898 HHZ720896:HID720898 HRV720896:HRZ720898 IBR720896:IBV720898 ILN720896:ILR720898 IVJ720896:IVN720898 JFF720896:JFJ720898 JPB720896:JPF720898 JYX720896:JZB720898 KIT720896:KIX720898 KSP720896:KST720898 LCL720896:LCP720898 LMH720896:LML720898 LWD720896:LWH720898 MFZ720896:MGD720898 MPV720896:MPZ720898 MZR720896:MZV720898 NJN720896:NJR720898 NTJ720896:NTN720898 ODF720896:ODJ720898 ONB720896:ONF720898 OWX720896:OXB720898 PGT720896:PGX720898 PQP720896:PQT720898 QAL720896:QAP720898 QKH720896:QKL720898 QUD720896:QUH720898 RDZ720896:RED720898 RNV720896:RNZ720898 RXR720896:RXV720898 SHN720896:SHR720898 SRJ720896:SRN720898 TBF720896:TBJ720898 TLB720896:TLF720898 TUX720896:TVB720898 UET720896:UEX720898 UOP720896:UOT720898 UYL720896:UYP720898 VIH720896:VIL720898 VSD720896:VSH720898 WBZ720896:WCD720898 WLV720896:WLZ720898 WVR720896:WVV720898 JF786432:JJ786434 TB786432:TF786434 ACX786432:ADB786434 AMT786432:AMX786434 AWP786432:AWT786434 BGL786432:BGP786434 BQH786432:BQL786434 CAD786432:CAH786434 CJZ786432:CKD786434 CTV786432:CTZ786434 DDR786432:DDV786434 DNN786432:DNR786434 DXJ786432:DXN786434 EHF786432:EHJ786434 ERB786432:ERF786434 FAX786432:FBB786434 FKT786432:FKX786434 FUP786432:FUT786434 GEL786432:GEP786434 GOH786432:GOL786434 GYD786432:GYH786434 HHZ786432:HID786434 HRV786432:HRZ786434 IBR786432:IBV786434 ILN786432:ILR786434 IVJ786432:IVN786434 JFF786432:JFJ786434 JPB786432:JPF786434 JYX786432:JZB786434 KIT786432:KIX786434 KSP786432:KST786434 LCL786432:LCP786434 LMH786432:LML786434 LWD786432:LWH786434 MFZ786432:MGD786434 MPV786432:MPZ786434 MZR786432:MZV786434 NJN786432:NJR786434 NTJ786432:NTN786434 ODF786432:ODJ786434 ONB786432:ONF786434 OWX786432:OXB786434 PGT786432:PGX786434 PQP786432:PQT786434 QAL786432:QAP786434 QKH786432:QKL786434 QUD786432:QUH786434 RDZ786432:RED786434 RNV786432:RNZ786434 RXR786432:RXV786434 SHN786432:SHR786434 SRJ786432:SRN786434 TBF786432:TBJ786434 TLB786432:TLF786434 TUX786432:TVB786434 UET786432:UEX786434 UOP786432:UOT786434 UYL786432:UYP786434 VIH786432:VIL786434 VSD786432:VSH786434 WBZ786432:WCD786434 WLV786432:WLZ786434 WVR786432:WVV786434 JF851968:JJ851970 TB851968:TF851970 ACX851968:ADB851970 AMT851968:AMX851970 AWP851968:AWT851970 BGL851968:BGP851970 BQH851968:BQL851970 CAD851968:CAH851970 CJZ851968:CKD851970 CTV851968:CTZ851970 DDR851968:DDV851970 DNN851968:DNR851970 DXJ851968:DXN851970 EHF851968:EHJ851970 ERB851968:ERF851970 FAX851968:FBB851970 FKT851968:FKX851970 FUP851968:FUT851970 GEL851968:GEP851970 GOH851968:GOL851970 GYD851968:GYH851970 HHZ851968:HID851970 HRV851968:HRZ851970 IBR851968:IBV851970 ILN851968:ILR851970 IVJ851968:IVN851970 JFF851968:JFJ851970 JPB851968:JPF851970 JYX851968:JZB851970 KIT851968:KIX851970 KSP851968:KST851970 LCL851968:LCP851970 LMH851968:LML851970 LWD851968:LWH851970 MFZ851968:MGD851970 MPV851968:MPZ851970 MZR851968:MZV851970 NJN851968:NJR851970 NTJ851968:NTN851970 ODF851968:ODJ851970 ONB851968:ONF851970 OWX851968:OXB851970 PGT851968:PGX851970 PQP851968:PQT851970 QAL851968:QAP851970 QKH851968:QKL851970 QUD851968:QUH851970 RDZ851968:RED851970 RNV851968:RNZ851970 RXR851968:RXV851970 SHN851968:SHR851970 SRJ851968:SRN851970 TBF851968:TBJ851970 TLB851968:TLF851970 TUX851968:TVB851970 UET851968:UEX851970 UOP851968:UOT851970 UYL851968:UYP851970 VIH851968:VIL851970 VSD851968:VSH851970 WBZ851968:WCD851970 WLV851968:WLZ851970 WVR851968:WVV851970 JF917504:JJ917506 TB917504:TF917506 ACX917504:ADB917506 AMT917504:AMX917506 AWP917504:AWT917506 BGL917504:BGP917506 BQH917504:BQL917506 CAD917504:CAH917506 CJZ917504:CKD917506 CTV917504:CTZ917506 DDR917504:DDV917506 DNN917504:DNR917506 DXJ917504:DXN917506 EHF917504:EHJ917506 ERB917504:ERF917506 FAX917504:FBB917506 FKT917504:FKX917506 FUP917504:FUT917506 GEL917504:GEP917506 GOH917504:GOL917506 GYD917504:GYH917506 HHZ917504:HID917506 HRV917504:HRZ917506 IBR917504:IBV917506 ILN917504:ILR917506 IVJ917504:IVN917506 JFF917504:JFJ917506 JPB917504:JPF917506 JYX917504:JZB917506 KIT917504:KIX917506 KSP917504:KST917506 LCL917504:LCP917506 LMH917504:LML917506 LWD917504:LWH917506 MFZ917504:MGD917506 MPV917504:MPZ917506 MZR917504:MZV917506 NJN917504:NJR917506 NTJ917504:NTN917506 ODF917504:ODJ917506 ONB917504:ONF917506 OWX917504:OXB917506 PGT917504:PGX917506 PQP917504:PQT917506 QAL917504:QAP917506 QKH917504:QKL917506 QUD917504:QUH917506 RDZ917504:RED917506 RNV917504:RNZ917506 RXR917504:RXV917506 SHN917504:SHR917506 SRJ917504:SRN917506 TBF917504:TBJ917506 TLB917504:TLF917506 TUX917504:TVB917506 UET917504:UEX917506 UOP917504:UOT917506 UYL917504:UYP917506 VIH917504:VIL917506 VSD917504:VSH917506 WBZ917504:WCD917506 WLV917504:WLZ917506 WVR917504:WVV917506 JF983040:JJ983042 TB983040:TF983042 ACX983040:ADB983042 AMT983040:AMX983042 AWP983040:AWT983042 BGL983040:BGP983042 BQH983040:BQL983042 CAD983040:CAH983042 CJZ983040:CKD983042 CTV983040:CTZ983042 DDR983040:DDV983042 DNN983040:DNR983042 DXJ983040:DXN983042 EHF983040:EHJ983042 ERB983040:ERF983042 FAX983040:FBB983042 FKT983040:FKX983042 FUP983040:FUT983042 GEL983040:GEP983042 GOH983040:GOL983042 GYD983040:GYH983042 HHZ983040:HID983042 HRV983040:HRZ983042 IBR983040:IBV983042 ILN983040:ILR983042 IVJ983040:IVN983042 JFF983040:JFJ983042 JPB983040:JPF983042 JYX983040:JZB983042 KIT983040:KIX983042 KSP983040:KST983042 LCL983040:LCP983042 LMH983040:LML983042 LWD983040:LWH983042 MFZ983040:MGD983042 MPV983040:MPZ983042 MZR983040:MZV983042 NJN983040:NJR983042 NTJ983040:NTN983042 ODF983040:ODJ983042 ONB983040:ONF983042 OWX983040:OXB983042 PGT983040:PGX983042 PQP983040:PQT983042 QAL983040:QAP983042 QKH983040:QKL983042 QUD983040:QUH983042 RDZ983040:RED983042 RNV983040:RNZ983042 RXR983040:RXV983042 SHN983040:SHR983042 SRJ983040:SRN983042 TBF983040:TBJ983042 TLB983040:TLF983042 TUX983040:TVB983042 UET983040:UEX983042 UOP983040:UOT983042 UYL983040:UYP983042 VIH983040:VIL983042 VSD983040:VSH983042 WBZ983040:WCD983042 WLV983040:WLZ983042 D983038:M983038 D917502:M917502 D851966:M851966 D786430:M786430 D720894:M720894 D655358:M655358 D589822:M589822 D524286:M524286 D458750:M458750 D393214:M393214 D327678:M327678 D262142:M262142 D196606:M196606 D131070:M131070 D65534:M65534 D983040:N983042 D65536:N65538 D131072:N131074 D196608:N196610 D262144:N262146 D327680:N327682 D393216:N393218 D458752:N458754 D524288:N524290 D589824:N589826 D655360:N655362 D720896:N720898 D786432:N786434 D851968:N851970 D917504:N917506">
      <formula1>0</formula1>
      <formula2>10000</formula2>
    </dataValidation>
    <dataValidation type="textLength" errorStyle="information" allowBlank="1" showInputMessage="1" error="XLBVal:5=19.9112915601023_x000d_&#10;" sqref="WVR983048:WVU983049 JF65544:JI65545 TB65544:TE65545 ACX65544:ADA65545 AMT65544:AMW65545 AWP65544:AWS65545 BGL65544:BGO65545 BQH65544:BQK65545 CAD65544:CAG65545 CJZ65544:CKC65545 CTV65544:CTY65545 DDR65544:DDU65545 DNN65544:DNQ65545 DXJ65544:DXM65545 EHF65544:EHI65545 ERB65544:ERE65545 FAX65544:FBA65545 FKT65544:FKW65545 FUP65544:FUS65545 GEL65544:GEO65545 GOH65544:GOK65545 GYD65544:GYG65545 HHZ65544:HIC65545 HRV65544:HRY65545 IBR65544:IBU65545 ILN65544:ILQ65545 IVJ65544:IVM65545 JFF65544:JFI65545 JPB65544:JPE65545 JYX65544:JZA65545 KIT65544:KIW65545 KSP65544:KSS65545 LCL65544:LCO65545 LMH65544:LMK65545 LWD65544:LWG65545 MFZ65544:MGC65545 MPV65544:MPY65545 MZR65544:MZU65545 NJN65544:NJQ65545 NTJ65544:NTM65545 ODF65544:ODI65545 ONB65544:ONE65545 OWX65544:OXA65545 PGT65544:PGW65545 PQP65544:PQS65545 QAL65544:QAO65545 QKH65544:QKK65545 QUD65544:QUG65545 RDZ65544:REC65545 RNV65544:RNY65545 RXR65544:RXU65545 SHN65544:SHQ65545 SRJ65544:SRM65545 TBF65544:TBI65545 TLB65544:TLE65545 TUX65544:TVA65545 UET65544:UEW65545 UOP65544:UOS65545 UYL65544:UYO65545 VIH65544:VIK65545 VSD65544:VSG65545 WBZ65544:WCC65545 WLV65544:WLY65545 WVR65544:WVU65545 JF131080:JI131081 TB131080:TE131081 ACX131080:ADA131081 AMT131080:AMW131081 AWP131080:AWS131081 BGL131080:BGO131081 BQH131080:BQK131081 CAD131080:CAG131081 CJZ131080:CKC131081 CTV131080:CTY131081 DDR131080:DDU131081 DNN131080:DNQ131081 DXJ131080:DXM131081 EHF131080:EHI131081 ERB131080:ERE131081 FAX131080:FBA131081 FKT131080:FKW131081 FUP131080:FUS131081 GEL131080:GEO131081 GOH131080:GOK131081 GYD131080:GYG131081 HHZ131080:HIC131081 HRV131080:HRY131081 IBR131080:IBU131081 ILN131080:ILQ131081 IVJ131080:IVM131081 JFF131080:JFI131081 JPB131080:JPE131081 JYX131080:JZA131081 KIT131080:KIW131081 KSP131080:KSS131081 LCL131080:LCO131081 LMH131080:LMK131081 LWD131080:LWG131081 MFZ131080:MGC131081 MPV131080:MPY131081 MZR131080:MZU131081 NJN131080:NJQ131081 NTJ131080:NTM131081 ODF131080:ODI131081 ONB131080:ONE131081 OWX131080:OXA131081 PGT131080:PGW131081 PQP131080:PQS131081 QAL131080:QAO131081 QKH131080:QKK131081 QUD131080:QUG131081 RDZ131080:REC131081 RNV131080:RNY131081 RXR131080:RXU131081 SHN131080:SHQ131081 SRJ131080:SRM131081 TBF131080:TBI131081 TLB131080:TLE131081 TUX131080:TVA131081 UET131080:UEW131081 UOP131080:UOS131081 UYL131080:UYO131081 VIH131080:VIK131081 VSD131080:VSG131081 WBZ131080:WCC131081 WLV131080:WLY131081 WVR131080:WVU131081 JF196616:JI196617 TB196616:TE196617 ACX196616:ADA196617 AMT196616:AMW196617 AWP196616:AWS196617 BGL196616:BGO196617 BQH196616:BQK196617 CAD196616:CAG196617 CJZ196616:CKC196617 CTV196616:CTY196617 DDR196616:DDU196617 DNN196616:DNQ196617 DXJ196616:DXM196617 EHF196616:EHI196617 ERB196616:ERE196617 FAX196616:FBA196617 FKT196616:FKW196617 FUP196616:FUS196617 GEL196616:GEO196617 GOH196616:GOK196617 GYD196616:GYG196617 HHZ196616:HIC196617 HRV196616:HRY196617 IBR196616:IBU196617 ILN196616:ILQ196617 IVJ196616:IVM196617 JFF196616:JFI196617 JPB196616:JPE196617 JYX196616:JZA196617 KIT196616:KIW196617 KSP196616:KSS196617 LCL196616:LCO196617 LMH196616:LMK196617 LWD196616:LWG196617 MFZ196616:MGC196617 MPV196616:MPY196617 MZR196616:MZU196617 NJN196616:NJQ196617 NTJ196616:NTM196617 ODF196616:ODI196617 ONB196616:ONE196617 OWX196616:OXA196617 PGT196616:PGW196617 PQP196616:PQS196617 QAL196616:QAO196617 QKH196616:QKK196617 QUD196616:QUG196617 RDZ196616:REC196617 RNV196616:RNY196617 RXR196616:RXU196617 SHN196616:SHQ196617 SRJ196616:SRM196617 TBF196616:TBI196617 TLB196616:TLE196617 TUX196616:TVA196617 UET196616:UEW196617 UOP196616:UOS196617 UYL196616:UYO196617 VIH196616:VIK196617 VSD196616:VSG196617 WBZ196616:WCC196617 WLV196616:WLY196617 WVR196616:WVU196617 JF262152:JI262153 TB262152:TE262153 ACX262152:ADA262153 AMT262152:AMW262153 AWP262152:AWS262153 BGL262152:BGO262153 BQH262152:BQK262153 CAD262152:CAG262153 CJZ262152:CKC262153 CTV262152:CTY262153 DDR262152:DDU262153 DNN262152:DNQ262153 DXJ262152:DXM262153 EHF262152:EHI262153 ERB262152:ERE262153 FAX262152:FBA262153 FKT262152:FKW262153 FUP262152:FUS262153 GEL262152:GEO262153 GOH262152:GOK262153 GYD262152:GYG262153 HHZ262152:HIC262153 HRV262152:HRY262153 IBR262152:IBU262153 ILN262152:ILQ262153 IVJ262152:IVM262153 JFF262152:JFI262153 JPB262152:JPE262153 JYX262152:JZA262153 KIT262152:KIW262153 KSP262152:KSS262153 LCL262152:LCO262153 LMH262152:LMK262153 LWD262152:LWG262153 MFZ262152:MGC262153 MPV262152:MPY262153 MZR262152:MZU262153 NJN262152:NJQ262153 NTJ262152:NTM262153 ODF262152:ODI262153 ONB262152:ONE262153 OWX262152:OXA262153 PGT262152:PGW262153 PQP262152:PQS262153 QAL262152:QAO262153 QKH262152:QKK262153 QUD262152:QUG262153 RDZ262152:REC262153 RNV262152:RNY262153 RXR262152:RXU262153 SHN262152:SHQ262153 SRJ262152:SRM262153 TBF262152:TBI262153 TLB262152:TLE262153 TUX262152:TVA262153 UET262152:UEW262153 UOP262152:UOS262153 UYL262152:UYO262153 VIH262152:VIK262153 VSD262152:VSG262153 WBZ262152:WCC262153 WLV262152:WLY262153 WVR262152:WVU262153 JF327688:JI327689 TB327688:TE327689 ACX327688:ADA327689 AMT327688:AMW327689 AWP327688:AWS327689 BGL327688:BGO327689 BQH327688:BQK327689 CAD327688:CAG327689 CJZ327688:CKC327689 CTV327688:CTY327689 DDR327688:DDU327689 DNN327688:DNQ327689 DXJ327688:DXM327689 EHF327688:EHI327689 ERB327688:ERE327689 FAX327688:FBA327689 FKT327688:FKW327689 FUP327688:FUS327689 GEL327688:GEO327689 GOH327688:GOK327689 GYD327688:GYG327689 HHZ327688:HIC327689 HRV327688:HRY327689 IBR327688:IBU327689 ILN327688:ILQ327689 IVJ327688:IVM327689 JFF327688:JFI327689 JPB327688:JPE327689 JYX327688:JZA327689 KIT327688:KIW327689 KSP327688:KSS327689 LCL327688:LCO327689 LMH327688:LMK327689 LWD327688:LWG327689 MFZ327688:MGC327689 MPV327688:MPY327689 MZR327688:MZU327689 NJN327688:NJQ327689 NTJ327688:NTM327689 ODF327688:ODI327689 ONB327688:ONE327689 OWX327688:OXA327689 PGT327688:PGW327689 PQP327688:PQS327689 QAL327688:QAO327689 QKH327688:QKK327689 QUD327688:QUG327689 RDZ327688:REC327689 RNV327688:RNY327689 RXR327688:RXU327689 SHN327688:SHQ327689 SRJ327688:SRM327689 TBF327688:TBI327689 TLB327688:TLE327689 TUX327688:TVA327689 UET327688:UEW327689 UOP327688:UOS327689 UYL327688:UYO327689 VIH327688:VIK327689 VSD327688:VSG327689 WBZ327688:WCC327689 WLV327688:WLY327689 WVR327688:WVU327689 JF393224:JI393225 TB393224:TE393225 ACX393224:ADA393225 AMT393224:AMW393225 AWP393224:AWS393225 BGL393224:BGO393225 BQH393224:BQK393225 CAD393224:CAG393225 CJZ393224:CKC393225 CTV393224:CTY393225 DDR393224:DDU393225 DNN393224:DNQ393225 DXJ393224:DXM393225 EHF393224:EHI393225 ERB393224:ERE393225 FAX393224:FBA393225 FKT393224:FKW393225 FUP393224:FUS393225 GEL393224:GEO393225 GOH393224:GOK393225 GYD393224:GYG393225 HHZ393224:HIC393225 HRV393224:HRY393225 IBR393224:IBU393225 ILN393224:ILQ393225 IVJ393224:IVM393225 JFF393224:JFI393225 JPB393224:JPE393225 JYX393224:JZA393225 KIT393224:KIW393225 KSP393224:KSS393225 LCL393224:LCO393225 LMH393224:LMK393225 LWD393224:LWG393225 MFZ393224:MGC393225 MPV393224:MPY393225 MZR393224:MZU393225 NJN393224:NJQ393225 NTJ393224:NTM393225 ODF393224:ODI393225 ONB393224:ONE393225 OWX393224:OXA393225 PGT393224:PGW393225 PQP393224:PQS393225 QAL393224:QAO393225 QKH393224:QKK393225 QUD393224:QUG393225 RDZ393224:REC393225 RNV393224:RNY393225 RXR393224:RXU393225 SHN393224:SHQ393225 SRJ393224:SRM393225 TBF393224:TBI393225 TLB393224:TLE393225 TUX393224:TVA393225 UET393224:UEW393225 UOP393224:UOS393225 UYL393224:UYO393225 VIH393224:VIK393225 VSD393224:VSG393225 WBZ393224:WCC393225 WLV393224:WLY393225 WVR393224:WVU393225 JF458760:JI458761 TB458760:TE458761 ACX458760:ADA458761 AMT458760:AMW458761 AWP458760:AWS458761 BGL458760:BGO458761 BQH458760:BQK458761 CAD458760:CAG458761 CJZ458760:CKC458761 CTV458760:CTY458761 DDR458760:DDU458761 DNN458760:DNQ458761 DXJ458760:DXM458761 EHF458760:EHI458761 ERB458760:ERE458761 FAX458760:FBA458761 FKT458760:FKW458761 FUP458760:FUS458761 GEL458760:GEO458761 GOH458760:GOK458761 GYD458760:GYG458761 HHZ458760:HIC458761 HRV458760:HRY458761 IBR458760:IBU458761 ILN458760:ILQ458761 IVJ458760:IVM458761 JFF458760:JFI458761 JPB458760:JPE458761 JYX458760:JZA458761 KIT458760:KIW458761 KSP458760:KSS458761 LCL458760:LCO458761 LMH458760:LMK458761 LWD458760:LWG458761 MFZ458760:MGC458761 MPV458760:MPY458761 MZR458760:MZU458761 NJN458760:NJQ458761 NTJ458760:NTM458761 ODF458760:ODI458761 ONB458760:ONE458761 OWX458760:OXA458761 PGT458760:PGW458761 PQP458760:PQS458761 QAL458760:QAO458761 QKH458760:QKK458761 QUD458760:QUG458761 RDZ458760:REC458761 RNV458760:RNY458761 RXR458760:RXU458761 SHN458760:SHQ458761 SRJ458760:SRM458761 TBF458760:TBI458761 TLB458760:TLE458761 TUX458760:TVA458761 UET458760:UEW458761 UOP458760:UOS458761 UYL458760:UYO458761 VIH458760:VIK458761 VSD458760:VSG458761 WBZ458760:WCC458761 WLV458760:WLY458761 WVR458760:WVU458761 JF524296:JI524297 TB524296:TE524297 ACX524296:ADA524297 AMT524296:AMW524297 AWP524296:AWS524297 BGL524296:BGO524297 BQH524296:BQK524297 CAD524296:CAG524297 CJZ524296:CKC524297 CTV524296:CTY524297 DDR524296:DDU524297 DNN524296:DNQ524297 DXJ524296:DXM524297 EHF524296:EHI524297 ERB524296:ERE524297 FAX524296:FBA524297 FKT524296:FKW524297 FUP524296:FUS524297 GEL524296:GEO524297 GOH524296:GOK524297 GYD524296:GYG524297 HHZ524296:HIC524297 HRV524296:HRY524297 IBR524296:IBU524297 ILN524296:ILQ524297 IVJ524296:IVM524297 JFF524296:JFI524297 JPB524296:JPE524297 JYX524296:JZA524297 KIT524296:KIW524297 KSP524296:KSS524297 LCL524296:LCO524297 LMH524296:LMK524297 LWD524296:LWG524297 MFZ524296:MGC524297 MPV524296:MPY524297 MZR524296:MZU524297 NJN524296:NJQ524297 NTJ524296:NTM524297 ODF524296:ODI524297 ONB524296:ONE524297 OWX524296:OXA524297 PGT524296:PGW524297 PQP524296:PQS524297 QAL524296:QAO524297 QKH524296:QKK524297 QUD524296:QUG524297 RDZ524296:REC524297 RNV524296:RNY524297 RXR524296:RXU524297 SHN524296:SHQ524297 SRJ524296:SRM524297 TBF524296:TBI524297 TLB524296:TLE524297 TUX524296:TVA524297 UET524296:UEW524297 UOP524296:UOS524297 UYL524296:UYO524297 VIH524296:VIK524297 VSD524296:VSG524297 WBZ524296:WCC524297 WLV524296:WLY524297 WVR524296:WVU524297 JF589832:JI589833 TB589832:TE589833 ACX589832:ADA589833 AMT589832:AMW589833 AWP589832:AWS589833 BGL589832:BGO589833 BQH589832:BQK589833 CAD589832:CAG589833 CJZ589832:CKC589833 CTV589832:CTY589833 DDR589832:DDU589833 DNN589832:DNQ589833 DXJ589832:DXM589833 EHF589832:EHI589833 ERB589832:ERE589833 FAX589832:FBA589833 FKT589832:FKW589833 FUP589832:FUS589833 GEL589832:GEO589833 GOH589832:GOK589833 GYD589832:GYG589833 HHZ589832:HIC589833 HRV589832:HRY589833 IBR589832:IBU589833 ILN589832:ILQ589833 IVJ589832:IVM589833 JFF589832:JFI589833 JPB589832:JPE589833 JYX589832:JZA589833 KIT589832:KIW589833 KSP589832:KSS589833 LCL589832:LCO589833 LMH589832:LMK589833 LWD589832:LWG589833 MFZ589832:MGC589833 MPV589832:MPY589833 MZR589832:MZU589833 NJN589832:NJQ589833 NTJ589832:NTM589833 ODF589832:ODI589833 ONB589832:ONE589833 OWX589832:OXA589833 PGT589832:PGW589833 PQP589832:PQS589833 QAL589832:QAO589833 QKH589832:QKK589833 QUD589832:QUG589833 RDZ589832:REC589833 RNV589832:RNY589833 RXR589832:RXU589833 SHN589832:SHQ589833 SRJ589832:SRM589833 TBF589832:TBI589833 TLB589832:TLE589833 TUX589832:TVA589833 UET589832:UEW589833 UOP589832:UOS589833 UYL589832:UYO589833 VIH589832:VIK589833 VSD589832:VSG589833 WBZ589832:WCC589833 WLV589832:WLY589833 WVR589832:WVU589833 JF655368:JI655369 TB655368:TE655369 ACX655368:ADA655369 AMT655368:AMW655369 AWP655368:AWS655369 BGL655368:BGO655369 BQH655368:BQK655369 CAD655368:CAG655369 CJZ655368:CKC655369 CTV655368:CTY655369 DDR655368:DDU655369 DNN655368:DNQ655369 DXJ655368:DXM655369 EHF655368:EHI655369 ERB655368:ERE655369 FAX655368:FBA655369 FKT655368:FKW655369 FUP655368:FUS655369 GEL655368:GEO655369 GOH655368:GOK655369 GYD655368:GYG655369 HHZ655368:HIC655369 HRV655368:HRY655369 IBR655368:IBU655369 ILN655368:ILQ655369 IVJ655368:IVM655369 JFF655368:JFI655369 JPB655368:JPE655369 JYX655368:JZA655369 KIT655368:KIW655369 KSP655368:KSS655369 LCL655368:LCO655369 LMH655368:LMK655369 LWD655368:LWG655369 MFZ655368:MGC655369 MPV655368:MPY655369 MZR655368:MZU655369 NJN655368:NJQ655369 NTJ655368:NTM655369 ODF655368:ODI655369 ONB655368:ONE655369 OWX655368:OXA655369 PGT655368:PGW655369 PQP655368:PQS655369 QAL655368:QAO655369 QKH655368:QKK655369 QUD655368:QUG655369 RDZ655368:REC655369 RNV655368:RNY655369 RXR655368:RXU655369 SHN655368:SHQ655369 SRJ655368:SRM655369 TBF655368:TBI655369 TLB655368:TLE655369 TUX655368:TVA655369 UET655368:UEW655369 UOP655368:UOS655369 UYL655368:UYO655369 VIH655368:VIK655369 VSD655368:VSG655369 WBZ655368:WCC655369 WLV655368:WLY655369 WVR655368:WVU655369 JF720904:JI720905 TB720904:TE720905 ACX720904:ADA720905 AMT720904:AMW720905 AWP720904:AWS720905 BGL720904:BGO720905 BQH720904:BQK720905 CAD720904:CAG720905 CJZ720904:CKC720905 CTV720904:CTY720905 DDR720904:DDU720905 DNN720904:DNQ720905 DXJ720904:DXM720905 EHF720904:EHI720905 ERB720904:ERE720905 FAX720904:FBA720905 FKT720904:FKW720905 FUP720904:FUS720905 GEL720904:GEO720905 GOH720904:GOK720905 GYD720904:GYG720905 HHZ720904:HIC720905 HRV720904:HRY720905 IBR720904:IBU720905 ILN720904:ILQ720905 IVJ720904:IVM720905 JFF720904:JFI720905 JPB720904:JPE720905 JYX720904:JZA720905 KIT720904:KIW720905 KSP720904:KSS720905 LCL720904:LCO720905 LMH720904:LMK720905 LWD720904:LWG720905 MFZ720904:MGC720905 MPV720904:MPY720905 MZR720904:MZU720905 NJN720904:NJQ720905 NTJ720904:NTM720905 ODF720904:ODI720905 ONB720904:ONE720905 OWX720904:OXA720905 PGT720904:PGW720905 PQP720904:PQS720905 QAL720904:QAO720905 QKH720904:QKK720905 QUD720904:QUG720905 RDZ720904:REC720905 RNV720904:RNY720905 RXR720904:RXU720905 SHN720904:SHQ720905 SRJ720904:SRM720905 TBF720904:TBI720905 TLB720904:TLE720905 TUX720904:TVA720905 UET720904:UEW720905 UOP720904:UOS720905 UYL720904:UYO720905 VIH720904:VIK720905 VSD720904:VSG720905 WBZ720904:WCC720905 WLV720904:WLY720905 WVR720904:WVU720905 JF786440:JI786441 TB786440:TE786441 ACX786440:ADA786441 AMT786440:AMW786441 AWP786440:AWS786441 BGL786440:BGO786441 BQH786440:BQK786441 CAD786440:CAG786441 CJZ786440:CKC786441 CTV786440:CTY786441 DDR786440:DDU786441 DNN786440:DNQ786441 DXJ786440:DXM786441 EHF786440:EHI786441 ERB786440:ERE786441 FAX786440:FBA786441 FKT786440:FKW786441 FUP786440:FUS786441 GEL786440:GEO786441 GOH786440:GOK786441 GYD786440:GYG786441 HHZ786440:HIC786441 HRV786440:HRY786441 IBR786440:IBU786441 ILN786440:ILQ786441 IVJ786440:IVM786441 JFF786440:JFI786441 JPB786440:JPE786441 JYX786440:JZA786441 KIT786440:KIW786441 KSP786440:KSS786441 LCL786440:LCO786441 LMH786440:LMK786441 LWD786440:LWG786441 MFZ786440:MGC786441 MPV786440:MPY786441 MZR786440:MZU786441 NJN786440:NJQ786441 NTJ786440:NTM786441 ODF786440:ODI786441 ONB786440:ONE786441 OWX786440:OXA786441 PGT786440:PGW786441 PQP786440:PQS786441 QAL786440:QAO786441 QKH786440:QKK786441 QUD786440:QUG786441 RDZ786440:REC786441 RNV786440:RNY786441 RXR786440:RXU786441 SHN786440:SHQ786441 SRJ786440:SRM786441 TBF786440:TBI786441 TLB786440:TLE786441 TUX786440:TVA786441 UET786440:UEW786441 UOP786440:UOS786441 UYL786440:UYO786441 VIH786440:VIK786441 VSD786440:VSG786441 WBZ786440:WCC786441 WLV786440:WLY786441 WVR786440:WVU786441 JF851976:JI851977 TB851976:TE851977 ACX851976:ADA851977 AMT851976:AMW851977 AWP851976:AWS851977 BGL851976:BGO851977 BQH851976:BQK851977 CAD851976:CAG851977 CJZ851976:CKC851977 CTV851976:CTY851977 DDR851976:DDU851977 DNN851976:DNQ851977 DXJ851976:DXM851977 EHF851976:EHI851977 ERB851976:ERE851977 FAX851976:FBA851977 FKT851976:FKW851977 FUP851976:FUS851977 GEL851976:GEO851977 GOH851976:GOK851977 GYD851976:GYG851977 HHZ851976:HIC851977 HRV851976:HRY851977 IBR851976:IBU851977 ILN851976:ILQ851977 IVJ851976:IVM851977 JFF851976:JFI851977 JPB851976:JPE851977 JYX851976:JZA851977 KIT851976:KIW851977 KSP851976:KSS851977 LCL851976:LCO851977 LMH851976:LMK851977 LWD851976:LWG851977 MFZ851976:MGC851977 MPV851976:MPY851977 MZR851976:MZU851977 NJN851976:NJQ851977 NTJ851976:NTM851977 ODF851976:ODI851977 ONB851976:ONE851977 OWX851976:OXA851977 PGT851976:PGW851977 PQP851976:PQS851977 QAL851976:QAO851977 QKH851976:QKK851977 QUD851976:QUG851977 RDZ851976:REC851977 RNV851976:RNY851977 RXR851976:RXU851977 SHN851976:SHQ851977 SRJ851976:SRM851977 TBF851976:TBI851977 TLB851976:TLE851977 TUX851976:TVA851977 UET851976:UEW851977 UOP851976:UOS851977 UYL851976:UYO851977 VIH851976:VIK851977 VSD851976:VSG851977 WBZ851976:WCC851977 WLV851976:WLY851977 WVR851976:WVU851977 JF917512:JI917513 TB917512:TE917513 ACX917512:ADA917513 AMT917512:AMW917513 AWP917512:AWS917513 BGL917512:BGO917513 BQH917512:BQK917513 CAD917512:CAG917513 CJZ917512:CKC917513 CTV917512:CTY917513 DDR917512:DDU917513 DNN917512:DNQ917513 DXJ917512:DXM917513 EHF917512:EHI917513 ERB917512:ERE917513 FAX917512:FBA917513 FKT917512:FKW917513 FUP917512:FUS917513 GEL917512:GEO917513 GOH917512:GOK917513 GYD917512:GYG917513 HHZ917512:HIC917513 HRV917512:HRY917513 IBR917512:IBU917513 ILN917512:ILQ917513 IVJ917512:IVM917513 JFF917512:JFI917513 JPB917512:JPE917513 JYX917512:JZA917513 KIT917512:KIW917513 KSP917512:KSS917513 LCL917512:LCO917513 LMH917512:LMK917513 LWD917512:LWG917513 MFZ917512:MGC917513 MPV917512:MPY917513 MZR917512:MZU917513 NJN917512:NJQ917513 NTJ917512:NTM917513 ODF917512:ODI917513 ONB917512:ONE917513 OWX917512:OXA917513 PGT917512:PGW917513 PQP917512:PQS917513 QAL917512:QAO917513 QKH917512:QKK917513 QUD917512:QUG917513 RDZ917512:REC917513 RNV917512:RNY917513 RXR917512:RXU917513 SHN917512:SHQ917513 SRJ917512:SRM917513 TBF917512:TBI917513 TLB917512:TLE917513 TUX917512:TVA917513 UET917512:UEW917513 UOP917512:UOS917513 UYL917512:UYO917513 VIH917512:VIK917513 VSD917512:VSG917513 WBZ917512:WCC917513 WLV917512:WLY917513 WVR917512:WVU917513 JF983048:JI983049 TB983048:TE983049 ACX983048:ADA983049 AMT983048:AMW983049 AWP983048:AWS983049 BGL983048:BGO983049 BQH983048:BQK983049 CAD983048:CAG983049 CJZ983048:CKC983049 CTV983048:CTY983049 DDR983048:DDU983049 DNN983048:DNQ983049 DXJ983048:DXM983049 EHF983048:EHI983049 ERB983048:ERE983049 FAX983048:FBA983049 FKT983048:FKW983049 FUP983048:FUS983049 GEL983048:GEO983049 GOH983048:GOK983049 GYD983048:GYG983049 HHZ983048:HIC983049 HRV983048:HRY983049 IBR983048:IBU983049 ILN983048:ILQ983049 IVJ983048:IVM983049 JFF983048:JFI983049 JPB983048:JPE983049 JYX983048:JZA983049 KIT983048:KIW983049 KSP983048:KSS983049 LCL983048:LCO983049 LMH983048:LMK983049 LWD983048:LWG983049 MFZ983048:MGC983049 MPV983048:MPY983049 MZR983048:MZU983049 NJN983048:NJQ983049 NTJ983048:NTM983049 ODF983048:ODI983049 ONB983048:ONE983049 OWX983048:OXA983049 PGT983048:PGW983049 PQP983048:PQS983049 QAL983048:QAO983049 QKH983048:QKK983049 QUD983048:QUG983049 RDZ983048:REC983049 RNV983048:RNY983049 RXR983048:RXU983049 SHN983048:SHQ983049 SRJ983048:SRM983049 TBF983048:TBI983049 TLB983048:TLE983049 TUX983048:TVA983049 UET983048:UEW983049 UOP983048:UOS983049 UYL983048:UYO983049 VIH983048:VIK983049 VSD983048:VSG983049 WBZ983048:WCC983049 WLV983048:WLY983049 D983048:M983049 D917512:M917513 D851976:M851977 D786440:M786441 D720904:M720905 D655368:M655369 D589832:M589833 D524296:M524297 D458760:M458761 D393224:M393225 D327688:M327689 D262152:M262153 D196616:M196617 D131080:M131081 D65544:M65545 TB54:TE54 JF54:JI54 WVR54:WVU54 WLV54:WLY54 WBZ54:WCC54 VSD54:VSG54 VIH54:VIK54 UYL54:UYO54 UOP54:UOS54 UET54:UEW54 TUX54:TVA54 TLB54:TLE54 TBF54:TBI54 SRJ54:SRM54 SHN54:SHQ54 RXR54:RXU54 RNV54:RNY54 RDZ54:REC54 QUD54:QUG54 QKH54:QKK54 QAL54:QAO54 PQP54:PQS54 PGT54:PGW54 OWX54:OXA54 ONB54:ONE54 ODF54:ODI54 NTJ54:NTM54 NJN54:NJQ54 MZR54:MZU54 MPV54:MPY54 MFZ54:MGC54 LWD54:LWG54 LMH54:LMK54 LCL54:LCO54 KSP54:KSS54 KIT54:KIW54 JYX54:JZA54 JPB54:JPE54 JFF54:JFI54 IVJ54:IVM54 ILN54:ILQ54 IBR54:IBU54 HRV54:HRY54 HHZ54:HIC54 GYD54:GYG54 GOH54:GOK54 GEL54:GEO54 FUP54:FUS54 FKT54:FKW54 FAX54:FBA54 ERB54:ERE54 EHF54:EHI54 DXJ54:DXM54 DNN54:DNQ54 DDR54:DDU54 CTV54:CTY54 CJZ54:CKC54 CAD54:CAG54 BQH54:BQK54 BGL54:BGO54 AWP54:AWS54 AMT54:AMW54 ACX54:ADA54 D54:O54 TB22:TE22 JF22:JI22 WVR22:WVU22 WLV22:WLY22 WBZ22:WCC22 VSD22:VSG22 VIH22:VIK22 UYL22:UYO22 UOP22:UOS22 UET22:UEW22 TUX22:TVA22 TLB22:TLE22 TBF22:TBI22 SRJ22:SRM22 SHN22:SHQ22 RXR22:RXU22 RNV22:RNY22 RDZ22:REC22 QUD22:QUG22 QKH22:QKK22 QAL22:QAO22 PQP22:PQS22 PGT22:PGW22 OWX22:OXA22 ONB22:ONE22 ODF22:ODI22 NTJ22:NTM22 NJN22:NJQ22 MZR22:MZU22 MPV22:MPY22 MFZ22:MGC22 LWD22:LWG22 LMH22:LMK22 LCL22:LCO22 KSP22:KSS22 KIT22:KIW22 JYX22:JZA22 JPB22:JPE22 JFF22:JFI22 IVJ22:IVM22 ILN22:ILQ22 IBR22:IBU22 HRV22:HRY22 HHZ22:HIC22 GYD22:GYG22 GOH22:GOK22 GEL22:GEO22 FUP22:FUS22 FKT22:FKW22 FAX22:FBA22 ERB22:ERE22 EHF22:EHI22 DXJ22:DXM22 DNN22:DNQ22 DDR22:DDU22 CTV22:CTY22 CJZ22:CKC22 CAD22:CAG22 BQH22:BQK22 BGL22:BGO22 AWP22:AWS22 AMT22:AMW22 ACX22:ADA22 D22:O22">
      <formula1>0</formula1>
      <formula2>10000</formula2>
    </dataValidation>
    <dataValidation type="textLength" errorStyle="information" allowBlank="1" showInputMessage="1" error="XLBVal:5=64.0004373423045_x000d_&#10;" sqref="WVR983036:WVU983036 JF65532:JI65532 TB65532:TE65532 ACX65532:ADA65532 AMT65532:AMW65532 AWP65532:AWS65532 BGL65532:BGO65532 BQH65532:BQK65532 CAD65532:CAG65532 CJZ65532:CKC65532 CTV65532:CTY65532 DDR65532:DDU65532 DNN65532:DNQ65532 DXJ65532:DXM65532 EHF65532:EHI65532 ERB65532:ERE65532 FAX65532:FBA65532 FKT65532:FKW65532 FUP65532:FUS65532 GEL65532:GEO65532 GOH65532:GOK65532 GYD65532:GYG65532 HHZ65532:HIC65532 HRV65532:HRY65532 IBR65532:IBU65532 ILN65532:ILQ65532 IVJ65532:IVM65532 JFF65532:JFI65532 JPB65532:JPE65532 JYX65532:JZA65532 KIT65532:KIW65532 KSP65532:KSS65532 LCL65532:LCO65532 LMH65532:LMK65532 LWD65532:LWG65532 MFZ65532:MGC65532 MPV65532:MPY65532 MZR65532:MZU65532 NJN65532:NJQ65532 NTJ65532:NTM65532 ODF65532:ODI65532 ONB65532:ONE65532 OWX65532:OXA65532 PGT65532:PGW65532 PQP65532:PQS65532 QAL65532:QAO65532 QKH65532:QKK65532 QUD65532:QUG65532 RDZ65532:REC65532 RNV65532:RNY65532 RXR65532:RXU65532 SHN65532:SHQ65532 SRJ65532:SRM65532 TBF65532:TBI65532 TLB65532:TLE65532 TUX65532:TVA65532 UET65532:UEW65532 UOP65532:UOS65532 UYL65532:UYO65532 VIH65532:VIK65532 VSD65532:VSG65532 WBZ65532:WCC65532 WLV65532:WLY65532 WVR65532:WVU65532 JF131068:JI131068 TB131068:TE131068 ACX131068:ADA131068 AMT131068:AMW131068 AWP131068:AWS131068 BGL131068:BGO131068 BQH131068:BQK131068 CAD131068:CAG131068 CJZ131068:CKC131068 CTV131068:CTY131068 DDR131068:DDU131068 DNN131068:DNQ131068 DXJ131068:DXM131068 EHF131068:EHI131068 ERB131068:ERE131068 FAX131068:FBA131068 FKT131068:FKW131068 FUP131068:FUS131068 GEL131068:GEO131068 GOH131068:GOK131068 GYD131068:GYG131068 HHZ131068:HIC131068 HRV131068:HRY131068 IBR131068:IBU131068 ILN131068:ILQ131068 IVJ131068:IVM131068 JFF131068:JFI131068 JPB131068:JPE131068 JYX131068:JZA131068 KIT131068:KIW131068 KSP131068:KSS131068 LCL131068:LCO131068 LMH131068:LMK131068 LWD131068:LWG131068 MFZ131068:MGC131068 MPV131068:MPY131068 MZR131068:MZU131068 NJN131068:NJQ131068 NTJ131068:NTM131068 ODF131068:ODI131068 ONB131068:ONE131068 OWX131068:OXA131068 PGT131068:PGW131068 PQP131068:PQS131068 QAL131068:QAO131068 QKH131068:QKK131068 QUD131068:QUG131068 RDZ131068:REC131068 RNV131068:RNY131068 RXR131068:RXU131068 SHN131068:SHQ131068 SRJ131068:SRM131068 TBF131068:TBI131068 TLB131068:TLE131068 TUX131068:TVA131068 UET131068:UEW131068 UOP131068:UOS131068 UYL131068:UYO131068 VIH131068:VIK131068 VSD131068:VSG131068 WBZ131068:WCC131068 WLV131068:WLY131068 WVR131068:WVU131068 JF196604:JI196604 TB196604:TE196604 ACX196604:ADA196604 AMT196604:AMW196604 AWP196604:AWS196604 BGL196604:BGO196604 BQH196604:BQK196604 CAD196604:CAG196604 CJZ196604:CKC196604 CTV196604:CTY196604 DDR196604:DDU196604 DNN196604:DNQ196604 DXJ196604:DXM196604 EHF196604:EHI196604 ERB196604:ERE196604 FAX196604:FBA196604 FKT196604:FKW196604 FUP196604:FUS196604 GEL196604:GEO196604 GOH196604:GOK196604 GYD196604:GYG196604 HHZ196604:HIC196604 HRV196604:HRY196604 IBR196604:IBU196604 ILN196604:ILQ196604 IVJ196604:IVM196604 JFF196604:JFI196604 JPB196604:JPE196604 JYX196604:JZA196604 KIT196604:KIW196604 KSP196604:KSS196604 LCL196604:LCO196604 LMH196604:LMK196604 LWD196604:LWG196604 MFZ196604:MGC196604 MPV196604:MPY196604 MZR196604:MZU196604 NJN196604:NJQ196604 NTJ196604:NTM196604 ODF196604:ODI196604 ONB196604:ONE196604 OWX196604:OXA196604 PGT196604:PGW196604 PQP196604:PQS196604 QAL196604:QAO196604 QKH196604:QKK196604 QUD196604:QUG196604 RDZ196604:REC196604 RNV196604:RNY196604 RXR196604:RXU196604 SHN196604:SHQ196604 SRJ196604:SRM196604 TBF196604:TBI196604 TLB196604:TLE196604 TUX196604:TVA196604 UET196604:UEW196604 UOP196604:UOS196604 UYL196604:UYO196604 VIH196604:VIK196604 VSD196604:VSG196604 WBZ196604:WCC196604 WLV196604:WLY196604 WVR196604:WVU196604 JF262140:JI262140 TB262140:TE262140 ACX262140:ADA262140 AMT262140:AMW262140 AWP262140:AWS262140 BGL262140:BGO262140 BQH262140:BQK262140 CAD262140:CAG262140 CJZ262140:CKC262140 CTV262140:CTY262140 DDR262140:DDU262140 DNN262140:DNQ262140 DXJ262140:DXM262140 EHF262140:EHI262140 ERB262140:ERE262140 FAX262140:FBA262140 FKT262140:FKW262140 FUP262140:FUS262140 GEL262140:GEO262140 GOH262140:GOK262140 GYD262140:GYG262140 HHZ262140:HIC262140 HRV262140:HRY262140 IBR262140:IBU262140 ILN262140:ILQ262140 IVJ262140:IVM262140 JFF262140:JFI262140 JPB262140:JPE262140 JYX262140:JZA262140 KIT262140:KIW262140 KSP262140:KSS262140 LCL262140:LCO262140 LMH262140:LMK262140 LWD262140:LWG262140 MFZ262140:MGC262140 MPV262140:MPY262140 MZR262140:MZU262140 NJN262140:NJQ262140 NTJ262140:NTM262140 ODF262140:ODI262140 ONB262140:ONE262140 OWX262140:OXA262140 PGT262140:PGW262140 PQP262140:PQS262140 QAL262140:QAO262140 QKH262140:QKK262140 QUD262140:QUG262140 RDZ262140:REC262140 RNV262140:RNY262140 RXR262140:RXU262140 SHN262140:SHQ262140 SRJ262140:SRM262140 TBF262140:TBI262140 TLB262140:TLE262140 TUX262140:TVA262140 UET262140:UEW262140 UOP262140:UOS262140 UYL262140:UYO262140 VIH262140:VIK262140 VSD262140:VSG262140 WBZ262140:WCC262140 WLV262140:WLY262140 WVR262140:WVU262140 JF327676:JI327676 TB327676:TE327676 ACX327676:ADA327676 AMT327676:AMW327676 AWP327676:AWS327676 BGL327676:BGO327676 BQH327676:BQK327676 CAD327676:CAG327676 CJZ327676:CKC327676 CTV327676:CTY327676 DDR327676:DDU327676 DNN327676:DNQ327676 DXJ327676:DXM327676 EHF327676:EHI327676 ERB327676:ERE327676 FAX327676:FBA327676 FKT327676:FKW327676 FUP327676:FUS327676 GEL327676:GEO327676 GOH327676:GOK327676 GYD327676:GYG327676 HHZ327676:HIC327676 HRV327676:HRY327676 IBR327676:IBU327676 ILN327676:ILQ327676 IVJ327676:IVM327676 JFF327676:JFI327676 JPB327676:JPE327676 JYX327676:JZA327676 KIT327676:KIW327676 KSP327676:KSS327676 LCL327676:LCO327676 LMH327676:LMK327676 LWD327676:LWG327676 MFZ327676:MGC327676 MPV327676:MPY327676 MZR327676:MZU327676 NJN327676:NJQ327676 NTJ327676:NTM327676 ODF327676:ODI327676 ONB327676:ONE327676 OWX327676:OXA327676 PGT327676:PGW327676 PQP327676:PQS327676 QAL327676:QAO327676 QKH327676:QKK327676 QUD327676:QUG327676 RDZ327676:REC327676 RNV327676:RNY327676 RXR327676:RXU327676 SHN327676:SHQ327676 SRJ327676:SRM327676 TBF327676:TBI327676 TLB327676:TLE327676 TUX327676:TVA327676 UET327676:UEW327676 UOP327676:UOS327676 UYL327676:UYO327676 VIH327676:VIK327676 VSD327676:VSG327676 WBZ327676:WCC327676 WLV327676:WLY327676 WVR327676:WVU327676 JF393212:JI393212 TB393212:TE393212 ACX393212:ADA393212 AMT393212:AMW393212 AWP393212:AWS393212 BGL393212:BGO393212 BQH393212:BQK393212 CAD393212:CAG393212 CJZ393212:CKC393212 CTV393212:CTY393212 DDR393212:DDU393212 DNN393212:DNQ393212 DXJ393212:DXM393212 EHF393212:EHI393212 ERB393212:ERE393212 FAX393212:FBA393212 FKT393212:FKW393212 FUP393212:FUS393212 GEL393212:GEO393212 GOH393212:GOK393212 GYD393212:GYG393212 HHZ393212:HIC393212 HRV393212:HRY393212 IBR393212:IBU393212 ILN393212:ILQ393212 IVJ393212:IVM393212 JFF393212:JFI393212 JPB393212:JPE393212 JYX393212:JZA393212 KIT393212:KIW393212 KSP393212:KSS393212 LCL393212:LCO393212 LMH393212:LMK393212 LWD393212:LWG393212 MFZ393212:MGC393212 MPV393212:MPY393212 MZR393212:MZU393212 NJN393212:NJQ393212 NTJ393212:NTM393212 ODF393212:ODI393212 ONB393212:ONE393212 OWX393212:OXA393212 PGT393212:PGW393212 PQP393212:PQS393212 QAL393212:QAO393212 QKH393212:QKK393212 QUD393212:QUG393212 RDZ393212:REC393212 RNV393212:RNY393212 RXR393212:RXU393212 SHN393212:SHQ393212 SRJ393212:SRM393212 TBF393212:TBI393212 TLB393212:TLE393212 TUX393212:TVA393212 UET393212:UEW393212 UOP393212:UOS393212 UYL393212:UYO393212 VIH393212:VIK393212 VSD393212:VSG393212 WBZ393212:WCC393212 WLV393212:WLY393212 WVR393212:WVU393212 JF458748:JI458748 TB458748:TE458748 ACX458748:ADA458748 AMT458748:AMW458748 AWP458748:AWS458748 BGL458748:BGO458748 BQH458748:BQK458748 CAD458748:CAG458748 CJZ458748:CKC458748 CTV458748:CTY458748 DDR458748:DDU458748 DNN458748:DNQ458748 DXJ458748:DXM458748 EHF458748:EHI458748 ERB458748:ERE458748 FAX458748:FBA458748 FKT458748:FKW458748 FUP458748:FUS458748 GEL458748:GEO458748 GOH458748:GOK458748 GYD458748:GYG458748 HHZ458748:HIC458748 HRV458748:HRY458748 IBR458748:IBU458748 ILN458748:ILQ458748 IVJ458748:IVM458748 JFF458748:JFI458748 JPB458748:JPE458748 JYX458748:JZA458748 KIT458748:KIW458748 KSP458748:KSS458748 LCL458748:LCO458748 LMH458748:LMK458748 LWD458748:LWG458748 MFZ458748:MGC458748 MPV458748:MPY458748 MZR458748:MZU458748 NJN458748:NJQ458748 NTJ458748:NTM458748 ODF458748:ODI458748 ONB458748:ONE458748 OWX458748:OXA458748 PGT458748:PGW458748 PQP458748:PQS458748 QAL458748:QAO458748 QKH458748:QKK458748 QUD458748:QUG458748 RDZ458748:REC458748 RNV458748:RNY458748 RXR458748:RXU458748 SHN458748:SHQ458748 SRJ458748:SRM458748 TBF458748:TBI458748 TLB458748:TLE458748 TUX458748:TVA458748 UET458748:UEW458748 UOP458748:UOS458748 UYL458748:UYO458748 VIH458748:VIK458748 VSD458748:VSG458748 WBZ458748:WCC458748 WLV458748:WLY458748 WVR458748:WVU458748 JF524284:JI524284 TB524284:TE524284 ACX524284:ADA524284 AMT524284:AMW524284 AWP524284:AWS524284 BGL524284:BGO524284 BQH524284:BQK524284 CAD524284:CAG524284 CJZ524284:CKC524284 CTV524284:CTY524284 DDR524284:DDU524284 DNN524284:DNQ524284 DXJ524284:DXM524284 EHF524284:EHI524284 ERB524284:ERE524284 FAX524284:FBA524284 FKT524284:FKW524284 FUP524284:FUS524284 GEL524284:GEO524284 GOH524284:GOK524284 GYD524284:GYG524284 HHZ524284:HIC524284 HRV524284:HRY524284 IBR524284:IBU524284 ILN524284:ILQ524284 IVJ524284:IVM524284 JFF524284:JFI524284 JPB524284:JPE524284 JYX524284:JZA524284 KIT524284:KIW524284 KSP524284:KSS524284 LCL524284:LCO524284 LMH524284:LMK524284 LWD524284:LWG524284 MFZ524284:MGC524284 MPV524284:MPY524284 MZR524284:MZU524284 NJN524284:NJQ524284 NTJ524284:NTM524284 ODF524284:ODI524284 ONB524284:ONE524284 OWX524284:OXA524284 PGT524284:PGW524284 PQP524284:PQS524284 QAL524284:QAO524284 QKH524284:QKK524284 QUD524284:QUG524284 RDZ524284:REC524284 RNV524284:RNY524284 RXR524284:RXU524284 SHN524284:SHQ524284 SRJ524284:SRM524284 TBF524284:TBI524284 TLB524284:TLE524284 TUX524284:TVA524284 UET524284:UEW524284 UOP524284:UOS524284 UYL524284:UYO524284 VIH524284:VIK524284 VSD524284:VSG524284 WBZ524284:WCC524284 WLV524284:WLY524284 WVR524284:WVU524284 JF589820:JI589820 TB589820:TE589820 ACX589820:ADA589820 AMT589820:AMW589820 AWP589820:AWS589820 BGL589820:BGO589820 BQH589820:BQK589820 CAD589820:CAG589820 CJZ589820:CKC589820 CTV589820:CTY589820 DDR589820:DDU589820 DNN589820:DNQ589820 DXJ589820:DXM589820 EHF589820:EHI589820 ERB589820:ERE589820 FAX589820:FBA589820 FKT589820:FKW589820 FUP589820:FUS589820 GEL589820:GEO589820 GOH589820:GOK589820 GYD589820:GYG589820 HHZ589820:HIC589820 HRV589820:HRY589820 IBR589820:IBU589820 ILN589820:ILQ589820 IVJ589820:IVM589820 JFF589820:JFI589820 JPB589820:JPE589820 JYX589820:JZA589820 KIT589820:KIW589820 KSP589820:KSS589820 LCL589820:LCO589820 LMH589820:LMK589820 LWD589820:LWG589820 MFZ589820:MGC589820 MPV589820:MPY589820 MZR589820:MZU589820 NJN589820:NJQ589820 NTJ589820:NTM589820 ODF589820:ODI589820 ONB589820:ONE589820 OWX589820:OXA589820 PGT589820:PGW589820 PQP589820:PQS589820 QAL589820:QAO589820 QKH589820:QKK589820 QUD589820:QUG589820 RDZ589820:REC589820 RNV589820:RNY589820 RXR589820:RXU589820 SHN589820:SHQ589820 SRJ589820:SRM589820 TBF589820:TBI589820 TLB589820:TLE589820 TUX589820:TVA589820 UET589820:UEW589820 UOP589820:UOS589820 UYL589820:UYO589820 VIH589820:VIK589820 VSD589820:VSG589820 WBZ589820:WCC589820 WLV589820:WLY589820 WVR589820:WVU589820 JF655356:JI655356 TB655356:TE655356 ACX655356:ADA655356 AMT655356:AMW655356 AWP655356:AWS655356 BGL655356:BGO655356 BQH655356:BQK655356 CAD655356:CAG655356 CJZ655356:CKC655356 CTV655356:CTY655356 DDR655356:DDU655356 DNN655356:DNQ655356 DXJ655356:DXM655356 EHF655356:EHI655356 ERB655356:ERE655356 FAX655356:FBA655356 FKT655356:FKW655356 FUP655356:FUS655356 GEL655356:GEO655356 GOH655356:GOK655356 GYD655356:GYG655356 HHZ655356:HIC655356 HRV655356:HRY655356 IBR655356:IBU655356 ILN655356:ILQ655356 IVJ655356:IVM655356 JFF655356:JFI655356 JPB655356:JPE655356 JYX655356:JZA655356 KIT655356:KIW655356 KSP655356:KSS655356 LCL655356:LCO655356 LMH655356:LMK655356 LWD655356:LWG655356 MFZ655356:MGC655356 MPV655356:MPY655356 MZR655356:MZU655356 NJN655356:NJQ655356 NTJ655356:NTM655356 ODF655356:ODI655356 ONB655356:ONE655356 OWX655356:OXA655356 PGT655356:PGW655356 PQP655356:PQS655356 QAL655356:QAO655356 QKH655356:QKK655356 QUD655356:QUG655356 RDZ655356:REC655356 RNV655356:RNY655356 RXR655356:RXU655356 SHN655356:SHQ655356 SRJ655356:SRM655356 TBF655356:TBI655356 TLB655356:TLE655356 TUX655356:TVA655356 UET655356:UEW655356 UOP655356:UOS655356 UYL655356:UYO655356 VIH655356:VIK655356 VSD655356:VSG655356 WBZ655356:WCC655356 WLV655356:WLY655356 WVR655356:WVU655356 JF720892:JI720892 TB720892:TE720892 ACX720892:ADA720892 AMT720892:AMW720892 AWP720892:AWS720892 BGL720892:BGO720892 BQH720892:BQK720892 CAD720892:CAG720892 CJZ720892:CKC720892 CTV720892:CTY720892 DDR720892:DDU720892 DNN720892:DNQ720892 DXJ720892:DXM720892 EHF720892:EHI720892 ERB720892:ERE720892 FAX720892:FBA720892 FKT720892:FKW720892 FUP720892:FUS720892 GEL720892:GEO720892 GOH720892:GOK720892 GYD720892:GYG720892 HHZ720892:HIC720892 HRV720892:HRY720892 IBR720892:IBU720892 ILN720892:ILQ720892 IVJ720892:IVM720892 JFF720892:JFI720892 JPB720892:JPE720892 JYX720892:JZA720892 KIT720892:KIW720892 KSP720892:KSS720892 LCL720892:LCO720892 LMH720892:LMK720892 LWD720892:LWG720892 MFZ720892:MGC720892 MPV720892:MPY720892 MZR720892:MZU720892 NJN720892:NJQ720892 NTJ720892:NTM720892 ODF720892:ODI720892 ONB720892:ONE720892 OWX720892:OXA720892 PGT720892:PGW720892 PQP720892:PQS720892 QAL720892:QAO720892 QKH720892:QKK720892 QUD720892:QUG720892 RDZ720892:REC720892 RNV720892:RNY720892 RXR720892:RXU720892 SHN720892:SHQ720892 SRJ720892:SRM720892 TBF720892:TBI720892 TLB720892:TLE720892 TUX720892:TVA720892 UET720892:UEW720892 UOP720892:UOS720892 UYL720892:UYO720892 VIH720892:VIK720892 VSD720892:VSG720892 WBZ720892:WCC720892 WLV720892:WLY720892 WVR720892:WVU720892 JF786428:JI786428 TB786428:TE786428 ACX786428:ADA786428 AMT786428:AMW786428 AWP786428:AWS786428 BGL786428:BGO786428 BQH786428:BQK786428 CAD786428:CAG786428 CJZ786428:CKC786428 CTV786428:CTY786428 DDR786428:DDU786428 DNN786428:DNQ786428 DXJ786428:DXM786428 EHF786428:EHI786428 ERB786428:ERE786428 FAX786428:FBA786428 FKT786428:FKW786428 FUP786428:FUS786428 GEL786428:GEO786428 GOH786428:GOK786428 GYD786428:GYG786428 HHZ786428:HIC786428 HRV786428:HRY786428 IBR786428:IBU786428 ILN786428:ILQ786428 IVJ786428:IVM786428 JFF786428:JFI786428 JPB786428:JPE786428 JYX786428:JZA786428 KIT786428:KIW786428 KSP786428:KSS786428 LCL786428:LCO786428 LMH786428:LMK786428 LWD786428:LWG786428 MFZ786428:MGC786428 MPV786428:MPY786428 MZR786428:MZU786428 NJN786428:NJQ786428 NTJ786428:NTM786428 ODF786428:ODI786428 ONB786428:ONE786428 OWX786428:OXA786428 PGT786428:PGW786428 PQP786428:PQS786428 QAL786428:QAO786428 QKH786428:QKK786428 QUD786428:QUG786428 RDZ786428:REC786428 RNV786428:RNY786428 RXR786428:RXU786428 SHN786428:SHQ786428 SRJ786428:SRM786428 TBF786428:TBI786428 TLB786428:TLE786428 TUX786428:TVA786428 UET786428:UEW786428 UOP786428:UOS786428 UYL786428:UYO786428 VIH786428:VIK786428 VSD786428:VSG786428 WBZ786428:WCC786428 WLV786428:WLY786428 WVR786428:WVU786428 JF851964:JI851964 TB851964:TE851964 ACX851964:ADA851964 AMT851964:AMW851964 AWP851964:AWS851964 BGL851964:BGO851964 BQH851964:BQK851964 CAD851964:CAG851964 CJZ851964:CKC851964 CTV851964:CTY851964 DDR851964:DDU851964 DNN851964:DNQ851964 DXJ851964:DXM851964 EHF851964:EHI851964 ERB851964:ERE851964 FAX851964:FBA851964 FKT851964:FKW851964 FUP851964:FUS851964 GEL851964:GEO851964 GOH851964:GOK851964 GYD851964:GYG851964 HHZ851964:HIC851964 HRV851964:HRY851964 IBR851964:IBU851964 ILN851964:ILQ851964 IVJ851964:IVM851964 JFF851964:JFI851964 JPB851964:JPE851964 JYX851964:JZA851964 KIT851964:KIW851964 KSP851964:KSS851964 LCL851964:LCO851964 LMH851964:LMK851964 LWD851964:LWG851964 MFZ851964:MGC851964 MPV851964:MPY851964 MZR851964:MZU851964 NJN851964:NJQ851964 NTJ851964:NTM851964 ODF851964:ODI851964 ONB851964:ONE851964 OWX851964:OXA851964 PGT851964:PGW851964 PQP851964:PQS851964 QAL851964:QAO851964 QKH851964:QKK851964 QUD851964:QUG851964 RDZ851964:REC851964 RNV851964:RNY851964 RXR851964:RXU851964 SHN851964:SHQ851964 SRJ851964:SRM851964 TBF851964:TBI851964 TLB851964:TLE851964 TUX851964:TVA851964 UET851964:UEW851964 UOP851964:UOS851964 UYL851964:UYO851964 VIH851964:VIK851964 VSD851964:VSG851964 WBZ851964:WCC851964 WLV851964:WLY851964 WVR851964:WVU851964 JF917500:JI917500 TB917500:TE917500 ACX917500:ADA917500 AMT917500:AMW917500 AWP917500:AWS917500 BGL917500:BGO917500 BQH917500:BQK917500 CAD917500:CAG917500 CJZ917500:CKC917500 CTV917500:CTY917500 DDR917500:DDU917500 DNN917500:DNQ917500 DXJ917500:DXM917500 EHF917500:EHI917500 ERB917500:ERE917500 FAX917500:FBA917500 FKT917500:FKW917500 FUP917500:FUS917500 GEL917500:GEO917500 GOH917500:GOK917500 GYD917500:GYG917500 HHZ917500:HIC917500 HRV917500:HRY917500 IBR917500:IBU917500 ILN917500:ILQ917500 IVJ917500:IVM917500 JFF917500:JFI917500 JPB917500:JPE917500 JYX917500:JZA917500 KIT917500:KIW917500 KSP917500:KSS917500 LCL917500:LCO917500 LMH917500:LMK917500 LWD917500:LWG917500 MFZ917500:MGC917500 MPV917500:MPY917500 MZR917500:MZU917500 NJN917500:NJQ917500 NTJ917500:NTM917500 ODF917500:ODI917500 ONB917500:ONE917500 OWX917500:OXA917500 PGT917500:PGW917500 PQP917500:PQS917500 QAL917500:QAO917500 QKH917500:QKK917500 QUD917500:QUG917500 RDZ917500:REC917500 RNV917500:RNY917500 RXR917500:RXU917500 SHN917500:SHQ917500 SRJ917500:SRM917500 TBF917500:TBI917500 TLB917500:TLE917500 TUX917500:TVA917500 UET917500:UEW917500 UOP917500:UOS917500 UYL917500:UYO917500 VIH917500:VIK917500 VSD917500:VSG917500 WBZ917500:WCC917500 WLV917500:WLY917500 WVR917500:WVU917500 JF983036:JI983036 TB983036:TE983036 ACX983036:ADA983036 AMT983036:AMW983036 AWP983036:AWS983036 BGL983036:BGO983036 BQH983036:BQK983036 CAD983036:CAG983036 CJZ983036:CKC983036 CTV983036:CTY983036 DDR983036:DDU983036 DNN983036:DNQ983036 DXJ983036:DXM983036 EHF983036:EHI983036 ERB983036:ERE983036 FAX983036:FBA983036 FKT983036:FKW983036 FUP983036:FUS983036 GEL983036:GEO983036 GOH983036:GOK983036 GYD983036:GYG983036 HHZ983036:HIC983036 HRV983036:HRY983036 IBR983036:IBU983036 ILN983036:ILQ983036 IVJ983036:IVM983036 JFF983036:JFI983036 JPB983036:JPE983036 JYX983036:JZA983036 KIT983036:KIW983036 KSP983036:KSS983036 LCL983036:LCO983036 LMH983036:LMK983036 LWD983036:LWG983036 MFZ983036:MGC983036 MPV983036:MPY983036 MZR983036:MZU983036 NJN983036:NJQ983036 NTJ983036:NTM983036 ODF983036:ODI983036 ONB983036:ONE983036 OWX983036:OXA983036 PGT983036:PGW983036 PQP983036:PQS983036 QAL983036:QAO983036 QKH983036:QKK983036 QUD983036:QUG983036 RDZ983036:REC983036 RNV983036:RNY983036 RXR983036:RXU983036 SHN983036:SHQ983036 SRJ983036:SRM983036 TBF983036:TBI983036 TLB983036:TLE983036 TUX983036:TVA983036 UET983036:UEW983036 UOP983036:UOS983036 UYL983036:UYO983036 VIH983036:VIK983036 VSD983036:VSG983036 WBZ983036:WCC983036 WLV983036:WLY983036 D983036:M983036 D917500:M917500 D851964:M851964 D786428:M786428 D720892:M720892 D655356:M655356 D589820:M589820 D524284:M524284 D458748:M458748 D393212:M393212 D327676:M327676 D262140:M262140 D196604:M196604 D131068:M131068 D65532:M65532">
      <formula1>0</formula1>
      <formula2>10000</formula2>
    </dataValidation>
    <dataValidation type="textLength" errorStyle="information" allowBlank="1" showInputMessage="1" error="XLBVal:5=653175.15_x000d_&#10;" sqref="B65556 JD65556 SZ65556 ACV65556 AMR65556 AWN65556 BGJ65556 BQF65556 CAB65556 CJX65556 CTT65556 DDP65556 DNL65556 DXH65556 EHD65556 EQZ65556 FAV65556 FKR65556 FUN65556 GEJ65556 GOF65556 GYB65556 HHX65556 HRT65556 IBP65556 ILL65556 IVH65556 JFD65556 JOZ65556 JYV65556 KIR65556 KSN65556 LCJ65556 LMF65556 LWB65556 MFX65556 MPT65556 MZP65556 NJL65556 NTH65556 ODD65556 OMZ65556 OWV65556 PGR65556 PQN65556 QAJ65556 QKF65556 QUB65556 RDX65556 RNT65556 RXP65556 SHL65556 SRH65556 TBD65556 TKZ65556 TUV65556 UER65556 UON65556 UYJ65556 VIF65556 VSB65556 WBX65556 WLT65556 WVP65556 B131092 JD131092 SZ131092 ACV131092 AMR131092 AWN131092 BGJ131092 BQF131092 CAB131092 CJX131092 CTT131092 DDP131092 DNL131092 DXH131092 EHD131092 EQZ131092 FAV131092 FKR131092 FUN131092 GEJ131092 GOF131092 GYB131092 HHX131092 HRT131092 IBP131092 ILL131092 IVH131092 JFD131092 JOZ131092 JYV131092 KIR131092 KSN131092 LCJ131092 LMF131092 LWB131092 MFX131092 MPT131092 MZP131092 NJL131092 NTH131092 ODD131092 OMZ131092 OWV131092 PGR131092 PQN131092 QAJ131092 QKF131092 QUB131092 RDX131092 RNT131092 RXP131092 SHL131092 SRH131092 TBD131092 TKZ131092 TUV131092 UER131092 UON131092 UYJ131092 VIF131092 VSB131092 WBX131092 WLT131092 WVP131092 B196628 JD196628 SZ196628 ACV196628 AMR196628 AWN196628 BGJ196628 BQF196628 CAB196628 CJX196628 CTT196628 DDP196628 DNL196628 DXH196628 EHD196628 EQZ196628 FAV196628 FKR196628 FUN196628 GEJ196628 GOF196628 GYB196628 HHX196628 HRT196628 IBP196628 ILL196628 IVH196628 JFD196628 JOZ196628 JYV196628 KIR196628 KSN196628 LCJ196628 LMF196628 LWB196628 MFX196628 MPT196628 MZP196628 NJL196628 NTH196628 ODD196628 OMZ196628 OWV196628 PGR196628 PQN196628 QAJ196628 QKF196628 QUB196628 RDX196628 RNT196628 RXP196628 SHL196628 SRH196628 TBD196628 TKZ196628 TUV196628 UER196628 UON196628 UYJ196628 VIF196628 VSB196628 WBX196628 WLT196628 WVP196628 B262164 JD262164 SZ262164 ACV262164 AMR262164 AWN262164 BGJ262164 BQF262164 CAB262164 CJX262164 CTT262164 DDP262164 DNL262164 DXH262164 EHD262164 EQZ262164 FAV262164 FKR262164 FUN262164 GEJ262164 GOF262164 GYB262164 HHX262164 HRT262164 IBP262164 ILL262164 IVH262164 JFD262164 JOZ262164 JYV262164 KIR262164 KSN262164 LCJ262164 LMF262164 LWB262164 MFX262164 MPT262164 MZP262164 NJL262164 NTH262164 ODD262164 OMZ262164 OWV262164 PGR262164 PQN262164 QAJ262164 QKF262164 QUB262164 RDX262164 RNT262164 RXP262164 SHL262164 SRH262164 TBD262164 TKZ262164 TUV262164 UER262164 UON262164 UYJ262164 VIF262164 VSB262164 WBX262164 WLT262164 WVP262164 B327700 JD327700 SZ327700 ACV327700 AMR327700 AWN327700 BGJ327700 BQF327700 CAB327700 CJX327700 CTT327700 DDP327700 DNL327700 DXH327700 EHD327700 EQZ327700 FAV327700 FKR327700 FUN327700 GEJ327700 GOF327700 GYB327700 HHX327700 HRT327700 IBP327700 ILL327700 IVH327700 JFD327700 JOZ327700 JYV327700 KIR327700 KSN327700 LCJ327700 LMF327700 LWB327700 MFX327700 MPT327700 MZP327700 NJL327700 NTH327700 ODD327700 OMZ327700 OWV327700 PGR327700 PQN327700 QAJ327700 QKF327700 QUB327700 RDX327700 RNT327700 RXP327700 SHL327700 SRH327700 TBD327700 TKZ327700 TUV327700 UER327700 UON327700 UYJ327700 VIF327700 VSB327700 WBX327700 WLT327700 WVP327700 B393236 JD393236 SZ393236 ACV393236 AMR393236 AWN393236 BGJ393236 BQF393236 CAB393236 CJX393236 CTT393236 DDP393236 DNL393236 DXH393236 EHD393236 EQZ393236 FAV393236 FKR393236 FUN393236 GEJ393236 GOF393236 GYB393236 HHX393236 HRT393236 IBP393236 ILL393236 IVH393236 JFD393236 JOZ393236 JYV393236 KIR393236 KSN393236 LCJ393236 LMF393236 LWB393236 MFX393236 MPT393236 MZP393236 NJL393236 NTH393236 ODD393236 OMZ393236 OWV393236 PGR393236 PQN393236 QAJ393236 QKF393236 QUB393236 RDX393236 RNT393236 RXP393236 SHL393236 SRH393236 TBD393236 TKZ393236 TUV393236 UER393236 UON393236 UYJ393236 VIF393236 VSB393236 WBX393236 WLT393236 WVP393236 B458772 JD458772 SZ458772 ACV458772 AMR458772 AWN458772 BGJ458772 BQF458772 CAB458772 CJX458772 CTT458772 DDP458772 DNL458772 DXH458772 EHD458772 EQZ458772 FAV458772 FKR458772 FUN458772 GEJ458772 GOF458772 GYB458772 HHX458772 HRT458772 IBP458772 ILL458772 IVH458772 JFD458772 JOZ458772 JYV458772 KIR458772 KSN458772 LCJ458772 LMF458772 LWB458772 MFX458772 MPT458772 MZP458772 NJL458772 NTH458772 ODD458772 OMZ458772 OWV458772 PGR458772 PQN458772 QAJ458772 QKF458772 QUB458772 RDX458772 RNT458772 RXP458772 SHL458772 SRH458772 TBD458772 TKZ458772 TUV458772 UER458772 UON458772 UYJ458772 VIF458772 VSB458772 WBX458772 WLT458772 WVP458772 B524308 JD524308 SZ524308 ACV524308 AMR524308 AWN524308 BGJ524308 BQF524308 CAB524308 CJX524308 CTT524308 DDP524308 DNL524308 DXH524308 EHD524308 EQZ524308 FAV524308 FKR524308 FUN524308 GEJ524308 GOF524308 GYB524308 HHX524308 HRT524308 IBP524308 ILL524308 IVH524308 JFD524308 JOZ524308 JYV524308 KIR524308 KSN524308 LCJ524308 LMF524308 LWB524308 MFX524308 MPT524308 MZP524308 NJL524308 NTH524308 ODD524308 OMZ524308 OWV524308 PGR524308 PQN524308 QAJ524308 QKF524308 QUB524308 RDX524308 RNT524308 RXP524308 SHL524308 SRH524308 TBD524308 TKZ524308 TUV524308 UER524308 UON524308 UYJ524308 VIF524308 VSB524308 WBX524308 WLT524308 WVP524308 B589844 JD589844 SZ589844 ACV589844 AMR589844 AWN589844 BGJ589844 BQF589844 CAB589844 CJX589844 CTT589844 DDP589844 DNL589844 DXH589844 EHD589844 EQZ589844 FAV589844 FKR589844 FUN589844 GEJ589844 GOF589844 GYB589844 HHX589844 HRT589844 IBP589844 ILL589844 IVH589844 JFD589844 JOZ589844 JYV589844 KIR589844 KSN589844 LCJ589844 LMF589844 LWB589844 MFX589844 MPT589844 MZP589844 NJL589844 NTH589844 ODD589844 OMZ589844 OWV589844 PGR589844 PQN589844 QAJ589844 QKF589844 QUB589844 RDX589844 RNT589844 RXP589844 SHL589844 SRH589844 TBD589844 TKZ589844 TUV589844 UER589844 UON589844 UYJ589844 VIF589844 VSB589844 WBX589844 WLT589844 WVP589844 B655380 JD655380 SZ655380 ACV655380 AMR655380 AWN655380 BGJ655380 BQF655380 CAB655380 CJX655380 CTT655380 DDP655380 DNL655380 DXH655380 EHD655380 EQZ655380 FAV655380 FKR655380 FUN655380 GEJ655380 GOF655380 GYB655380 HHX655380 HRT655380 IBP655380 ILL655380 IVH655380 JFD655380 JOZ655380 JYV655380 KIR655380 KSN655380 LCJ655380 LMF655380 LWB655380 MFX655380 MPT655380 MZP655380 NJL655380 NTH655380 ODD655380 OMZ655380 OWV655380 PGR655380 PQN655380 QAJ655380 QKF655380 QUB655380 RDX655380 RNT655380 RXP655380 SHL655380 SRH655380 TBD655380 TKZ655380 TUV655380 UER655380 UON655380 UYJ655380 VIF655380 VSB655380 WBX655380 WLT655380 WVP655380 B720916 JD720916 SZ720916 ACV720916 AMR720916 AWN720916 BGJ720916 BQF720916 CAB720916 CJX720916 CTT720916 DDP720916 DNL720916 DXH720916 EHD720916 EQZ720916 FAV720916 FKR720916 FUN720916 GEJ720916 GOF720916 GYB720916 HHX720916 HRT720916 IBP720916 ILL720916 IVH720916 JFD720916 JOZ720916 JYV720916 KIR720916 KSN720916 LCJ720916 LMF720916 LWB720916 MFX720916 MPT720916 MZP720916 NJL720916 NTH720916 ODD720916 OMZ720916 OWV720916 PGR720916 PQN720916 QAJ720916 QKF720916 QUB720916 RDX720916 RNT720916 RXP720916 SHL720916 SRH720916 TBD720916 TKZ720916 TUV720916 UER720916 UON720916 UYJ720916 VIF720916 VSB720916 WBX720916 WLT720916 WVP720916 B786452 JD786452 SZ786452 ACV786452 AMR786452 AWN786452 BGJ786452 BQF786452 CAB786452 CJX786452 CTT786452 DDP786452 DNL786452 DXH786452 EHD786452 EQZ786452 FAV786452 FKR786452 FUN786452 GEJ786452 GOF786452 GYB786452 HHX786452 HRT786452 IBP786452 ILL786452 IVH786452 JFD786452 JOZ786452 JYV786452 KIR786452 KSN786452 LCJ786452 LMF786452 LWB786452 MFX786452 MPT786452 MZP786452 NJL786452 NTH786452 ODD786452 OMZ786452 OWV786452 PGR786452 PQN786452 QAJ786452 QKF786452 QUB786452 RDX786452 RNT786452 RXP786452 SHL786452 SRH786452 TBD786452 TKZ786452 TUV786452 UER786452 UON786452 UYJ786452 VIF786452 VSB786452 WBX786452 WLT786452 WVP786452 B851988 JD851988 SZ851988 ACV851988 AMR851988 AWN851988 BGJ851988 BQF851988 CAB851988 CJX851988 CTT851988 DDP851988 DNL851988 DXH851988 EHD851988 EQZ851988 FAV851988 FKR851988 FUN851988 GEJ851988 GOF851988 GYB851988 HHX851988 HRT851988 IBP851988 ILL851988 IVH851988 JFD851988 JOZ851988 JYV851988 KIR851988 KSN851988 LCJ851988 LMF851988 LWB851988 MFX851988 MPT851988 MZP851988 NJL851988 NTH851988 ODD851988 OMZ851988 OWV851988 PGR851988 PQN851988 QAJ851988 QKF851988 QUB851988 RDX851988 RNT851988 RXP851988 SHL851988 SRH851988 TBD851988 TKZ851988 TUV851988 UER851988 UON851988 UYJ851988 VIF851988 VSB851988 WBX851988 WLT851988 WVP851988 B917524 JD917524 SZ917524 ACV917524 AMR917524 AWN917524 BGJ917524 BQF917524 CAB917524 CJX917524 CTT917524 DDP917524 DNL917524 DXH917524 EHD917524 EQZ917524 FAV917524 FKR917524 FUN917524 GEJ917524 GOF917524 GYB917524 HHX917524 HRT917524 IBP917524 ILL917524 IVH917524 JFD917524 JOZ917524 JYV917524 KIR917524 KSN917524 LCJ917524 LMF917524 LWB917524 MFX917524 MPT917524 MZP917524 NJL917524 NTH917524 ODD917524 OMZ917524 OWV917524 PGR917524 PQN917524 QAJ917524 QKF917524 QUB917524 RDX917524 RNT917524 RXP917524 SHL917524 SRH917524 TBD917524 TKZ917524 TUV917524 UER917524 UON917524 UYJ917524 VIF917524 VSB917524 WBX917524 WLT917524 WVP917524 B983060 JD983060 SZ983060 ACV983060 AMR983060 AWN983060 BGJ983060 BQF983060 CAB983060 CJX983060 CTT983060 DDP983060 DNL983060 DXH983060 EHD983060 EQZ983060 FAV983060 FKR983060 FUN983060 GEJ983060 GOF983060 GYB983060 HHX983060 HRT983060 IBP983060 ILL983060 IVH983060 JFD983060 JOZ983060 JYV983060 KIR983060 KSN983060 LCJ983060 LMF983060 LWB983060 MFX983060 MPT983060 MZP983060 NJL983060 NTH983060 ODD983060 OMZ983060 OWV983060 PGR983060 PQN983060 QAJ983060 QKF983060 QUB983060 RDX983060 RNT983060 RXP983060 SHL983060 SRH983060 TBD983060 TKZ983060 TUV983060 UER983060 UON983060 UYJ983060 VIF983060 VSB983060 WBX983060 WLT983060 WVP983060">
      <formula1>0</formula1>
      <formula2>10000</formula2>
    </dataValidation>
    <dataValidation type="textLength" errorStyle="information" allowBlank="1" showInputMessage="1" error="XLBVal:5=10091.9_x000d_&#10;" sqref="WVP983058 B65554 JD65554 SZ65554 ACV65554 AMR65554 AWN65554 BGJ65554 BQF65554 CAB65554 CJX65554 CTT65554 DDP65554 DNL65554 DXH65554 EHD65554 EQZ65554 FAV65554 FKR65554 FUN65554 GEJ65554 GOF65554 GYB65554 HHX65554 HRT65554 IBP65554 ILL65554 IVH65554 JFD65554 JOZ65554 JYV65554 KIR65554 KSN65554 LCJ65554 LMF65554 LWB65554 MFX65554 MPT65554 MZP65554 NJL65554 NTH65554 ODD65554 OMZ65554 OWV65554 PGR65554 PQN65554 QAJ65554 QKF65554 QUB65554 RDX65554 RNT65554 RXP65554 SHL65554 SRH65554 TBD65554 TKZ65554 TUV65554 UER65554 UON65554 UYJ65554 VIF65554 VSB65554 WBX65554 WLT65554 WVP65554 B131090 JD131090 SZ131090 ACV131090 AMR131090 AWN131090 BGJ131090 BQF131090 CAB131090 CJX131090 CTT131090 DDP131090 DNL131090 DXH131090 EHD131090 EQZ131090 FAV131090 FKR131090 FUN131090 GEJ131090 GOF131090 GYB131090 HHX131090 HRT131090 IBP131090 ILL131090 IVH131090 JFD131090 JOZ131090 JYV131090 KIR131090 KSN131090 LCJ131090 LMF131090 LWB131090 MFX131090 MPT131090 MZP131090 NJL131090 NTH131090 ODD131090 OMZ131090 OWV131090 PGR131090 PQN131090 QAJ131090 QKF131090 QUB131090 RDX131090 RNT131090 RXP131090 SHL131090 SRH131090 TBD131090 TKZ131090 TUV131090 UER131090 UON131090 UYJ131090 VIF131090 VSB131090 WBX131090 WLT131090 WVP131090 B196626 JD196626 SZ196626 ACV196626 AMR196626 AWN196626 BGJ196626 BQF196626 CAB196626 CJX196626 CTT196626 DDP196626 DNL196626 DXH196626 EHD196626 EQZ196626 FAV196626 FKR196626 FUN196626 GEJ196626 GOF196626 GYB196626 HHX196626 HRT196626 IBP196626 ILL196626 IVH196626 JFD196626 JOZ196626 JYV196626 KIR196626 KSN196626 LCJ196626 LMF196626 LWB196626 MFX196626 MPT196626 MZP196626 NJL196626 NTH196626 ODD196626 OMZ196626 OWV196626 PGR196626 PQN196626 QAJ196626 QKF196626 QUB196626 RDX196626 RNT196626 RXP196626 SHL196626 SRH196626 TBD196626 TKZ196626 TUV196626 UER196626 UON196626 UYJ196626 VIF196626 VSB196626 WBX196626 WLT196626 WVP196626 B262162 JD262162 SZ262162 ACV262162 AMR262162 AWN262162 BGJ262162 BQF262162 CAB262162 CJX262162 CTT262162 DDP262162 DNL262162 DXH262162 EHD262162 EQZ262162 FAV262162 FKR262162 FUN262162 GEJ262162 GOF262162 GYB262162 HHX262162 HRT262162 IBP262162 ILL262162 IVH262162 JFD262162 JOZ262162 JYV262162 KIR262162 KSN262162 LCJ262162 LMF262162 LWB262162 MFX262162 MPT262162 MZP262162 NJL262162 NTH262162 ODD262162 OMZ262162 OWV262162 PGR262162 PQN262162 QAJ262162 QKF262162 QUB262162 RDX262162 RNT262162 RXP262162 SHL262162 SRH262162 TBD262162 TKZ262162 TUV262162 UER262162 UON262162 UYJ262162 VIF262162 VSB262162 WBX262162 WLT262162 WVP262162 B327698 JD327698 SZ327698 ACV327698 AMR327698 AWN327698 BGJ327698 BQF327698 CAB327698 CJX327698 CTT327698 DDP327698 DNL327698 DXH327698 EHD327698 EQZ327698 FAV327698 FKR327698 FUN327698 GEJ327698 GOF327698 GYB327698 HHX327698 HRT327698 IBP327698 ILL327698 IVH327698 JFD327698 JOZ327698 JYV327698 KIR327698 KSN327698 LCJ327698 LMF327698 LWB327698 MFX327698 MPT327698 MZP327698 NJL327698 NTH327698 ODD327698 OMZ327698 OWV327698 PGR327698 PQN327698 QAJ327698 QKF327698 QUB327698 RDX327698 RNT327698 RXP327698 SHL327698 SRH327698 TBD327698 TKZ327698 TUV327698 UER327698 UON327698 UYJ327698 VIF327698 VSB327698 WBX327698 WLT327698 WVP327698 B393234 JD393234 SZ393234 ACV393234 AMR393234 AWN393234 BGJ393234 BQF393234 CAB393234 CJX393234 CTT393234 DDP393234 DNL393234 DXH393234 EHD393234 EQZ393234 FAV393234 FKR393234 FUN393234 GEJ393234 GOF393234 GYB393234 HHX393234 HRT393234 IBP393234 ILL393234 IVH393234 JFD393234 JOZ393234 JYV393234 KIR393234 KSN393234 LCJ393234 LMF393234 LWB393234 MFX393234 MPT393234 MZP393234 NJL393234 NTH393234 ODD393234 OMZ393234 OWV393234 PGR393234 PQN393234 QAJ393234 QKF393234 QUB393234 RDX393234 RNT393234 RXP393234 SHL393234 SRH393234 TBD393234 TKZ393234 TUV393234 UER393234 UON393234 UYJ393234 VIF393234 VSB393234 WBX393234 WLT393234 WVP393234 B458770 JD458770 SZ458770 ACV458770 AMR458770 AWN458770 BGJ458770 BQF458770 CAB458770 CJX458770 CTT458770 DDP458770 DNL458770 DXH458770 EHD458770 EQZ458770 FAV458770 FKR458770 FUN458770 GEJ458770 GOF458770 GYB458770 HHX458770 HRT458770 IBP458770 ILL458770 IVH458770 JFD458770 JOZ458770 JYV458770 KIR458770 KSN458770 LCJ458770 LMF458770 LWB458770 MFX458770 MPT458770 MZP458770 NJL458770 NTH458770 ODD458770 OMZ458770 OWV458770 PGR458770 PQN458770 QAJ458770 QKF458770 QUB458770 RDX458770 RNT458770 RXP458770 SHL458770 SRH458770 TBD458770 TKZ458770 TUV458770 UER458770 UON458770 UYJ458770 VIF458770 VSB458770 WBX458770 WLT458770 WVP458770 B524306 JD524306 SZ524306 ACV524306 AMR524306 AWN524306 BGJ524306 BQF524306 CAB524306 CJX524306 CTT524306 DDP524306 DNL524306 DXH524306 EHD524306 EQZ524306 FAV524306 FKR524306 FUN524306 GEJ524306 GOF524306 GYB524306 HHX524306 HRT524306 IBP524306 ILL524306 IVH524306 JFD524306 JOZ524306 JYV524306 KIR524306 KSN524306 LCJ524306 LMF524306 LWB524306 MFX524306 MPT524306 MZP524306 NJL524306 NTH524306 ODD524306 OMZ524306 OWV524306 PGR524306 PQN524306 QAJ524306 QKF524306 QUB524306 RDX524306 RNT524306 RXP524306 SHL524306 SRH524306 TBD524306 TKZ524306 TUV524306 UER524306 UON524306 UYJ524306 VIF524306 VSB524306 WBX524306 WLT524306 WVP524306 B589842 JD589842 SZ589842 ACV589842 AMR589842 AWN589842 BGJ589842 BQF589842 CAB589842 CJX589842 CTT589842 DDP589842 DNL589842 DXH589842 EHD589842 EQZ589842 FAV589842 FKR589842 FUN589842 GEJ589842 GOF589842 GYB589842 HHX589842 HRT589842 IBP589842 ILL589842 IVH589842 JFD589842 JOZ589842 JYV589842 KIR589842 KSN589842 LCJ589842 LMF589842 LWB589842 MFX589842 MPT589842 MZP589842 NJL589842 NTH589842 ODD589842 OMZ589842 OWV589842 PGR589842 PQN589842 QAJ589842 QKF589842 QUB589842 RDX589842 RNT589842 RXP589842 SHL589842 SRH589842 TBD589842 TKZ589842 TUV589842 UER589842 UON589842 UYJ589842 VIF589842 VSB589842 WBX589842 WLT589842 WVP589842 B655378 JD655378 SZ655378 ACV655378 AMR655378 AWN655378 BGJ655378 BQF655378 CAB655378 CJX655378 CTT655378 DDP655378 DNL655378 DXH655378 EHD655378 EQZ655378 FAV655378 FKR655378 FUN655378 GEJ655378 GOF655378 GYB655378 HHX655378 HRT655378 IBP655378 ILL655378 IVH655378 JFD655378 JOZ655378 JYV655378 KIR655378 KSN655378 LCJ655378 LMF655378 LWB655378 MFX655378 MPT655378 MZP655378 NJL655378 NTH655378 ODD655378 OMZ655378 OWV655378 PGR655378 PQN655378 QAJ655378 QKF655378 QUB655378 RDX655378 RNT655378 RXP655378 SHL655378 SRH655378 TBD655378 TKZ655378 TUV655378 UER655378 UON655378 UYJ655378 VIF655378 VSB655378 WBX655378 WLT655378 WVP655378 B720914 JD720914 SZ720914 ACV720914 AMR720914 AWN720914 BGJ720914 BQF720914 CAB720914 CJX720914 CTT720914 DDP720914 DNL720914 DXH720914 EHD720914 EQZ720914 FAV720914 FKR720914 FUN720914 GEJ720914 GOF720914 GYB720914 HHX720914 HRT720914 IBP720914 ILL720914 IVH720914 JFD720914 JOZ720914 JYV720914 KIR720914 KSN720914 LCJ720914 LMF720914 LWB720914 MFX720914 MPT720914 MZP720914 NJL720914 NTH720914 ODD720914 OMZ720914 OWV720914 PGR720914 PQN720914 QAJ720914 QKF720914 QUB720914 RDX720914 RNT720914 RXP720914 SHL720914 SRH720914 TBD720914 TKZ720914 TUV720914 UER720914 UON720914 UYJ720914 VIF720914 VSB720914 WBX720914 WLT720914 WVP720914 B786450 JD786450 SZ786450 ACV786450 AMR786450 AWN786450 BGJ786450 BQF786450 CAB786450 CJX786450 CTT786450 DDP786450 DNL786450 DXH786450 EHD786450 EQZ786450 FAV786450 FKR786450 FUN786450 GEJ786450 GOF786450 GYB786450 HHX786450 HRT786450 IBP786450 ILL786450 IVH786450 JFD786450 JOZ786450 JYV786450 KIR786450 KSN786450 LCJ786450 LMF786450 LWB786450 MFX786450 MPT786450 MZP786450 NJL786450 NTH786450 ODD786450 OMZ786450 OWV786450 PGR786450 PQN786450 QAJ786450 QKF786450 QUB786450 RDX786450 RNT786450 RXP786450 SHL786450 SRH786450 TBD786450 TKZ786450 TUV786450 UER786450 UON786450 UYJ786450 VIF786450 VSB786450 WBX786450 WLT786450 WVP786450 B851986 JD851986 SZ851986 ACV851986 AMR851986 AWN851986 BGJ851986 BQF851986 CAB851986 CJX851986 CTT851986 DDP851986 DNL851986 DXH851986 EHD851986 EQZ851986 FAV851986 FKR851986 FUN851986 GEJ851986 GOF851986 GYB851986 HHX851986 HRT851986 IBP851986 ILL851986 IVH851986 JFD851986 JOZ851986 JYV851986 KIR851986 KSN851986 LCJ851986 LMF851986 LWB851986 MFX851986 MPT851986 MZP851986 NJL851986 NTH851986 ODD851986 OMZ851986 OWV851986 PGR851986 PQN851986 QAJ851986 QKF851986 QUB851986 RDX851986 RNT851986 RXP851986 SHL851986 SRH851986 TBD851986 TKZ851986 TUV851986 UER851986 UON851986 UYJ851986 VIF851986 VSB851986 WBX851986 WLT851986 WVP851986 B917522 JD917522 SZ917522 ACV917522 AMR917522 AWN917522 BGJ917522 BQF917522 CAB917522 CJX917522 CTT917522 DDP917522 DNL917522 DXH917522 EHD917522 EQZ917522 FAV917522 FKR917522 FUN917522 GEJ917522 GOF917522 GYB917522 HHX917522 HRT917522 IBP917522 ILL917522 IVH917522 JFD917522 JOZ917522 JYV917522 KIR917522 KSN917522 LCJ917522 LMF917522 LWB917522 MFX917522 MPT917522 MZP917522 NJL917522 NTH917522 ODD917522 OMZ917522 OWV917522 PGR917522 PQN917522 QAJ917522 QKF917522 QUB917522 RDX917522 RNT917522 RXP917522 SHL917522 SRH917522 TBD917522 TKZ917522 TUV917522 UER917522 UON917522 UYJ917522 VIF917522 VSB917522 WBX917522 WLT917522 WVP917522 B983058 JD983058 SZ983058 ACV983058 AMR983058 AWN983058 BGJ983058 BQF983058 CAB983058 CJX983058 CTT983058 DDP983058 DNL983058 DXH983058 EHD983058 EQZ983058 FAV983058 FKR983058 FUN983058 GEJ983058 GOF983058 GYB983058 HHX983058 HRT983058 IBP983058 ILL983058 IVH983058 JFD983058 JOZ983058 JYV983058 KIR983058 KSN983058 LCJ983058 LMF983058 LWB983058 MFX983058 MPT983058 MZP983058 NJL983058 NTH983058 ODD983058 OMZ983058 OWV983058 PGR983058 PQN983058 QAJ983058 QKF983058 QUB983058 RDX983058 RNT983058 RXP983058 SHL983058 SRH983058 TBD983058 TKZ983058 TUV983058 UER983058 UON983058 UYJ983058 VIF983058 VSB983058 WBX983058 WLT983058 WLT68 WBX68 VSB68 VIF68 UYJ68 UON68 UER68 TUV68 TKZ68 TBD68 SRH68 SHL68 RXP68 RNT68 RDX68 QUB68 QKF68 QAJ68 PQN68 PGR68 OWV68 OMZ68 ODD68 NTH68 NJL68 MZP68 MPT68 MFX68 LWB68 LMF68 LCJ68 KSN68 KIR68 JYV68 JOZ68 JFD68 IVH68 ILL68 IBP68 HRT68 HHX68 GYB68 GOF68 GEJ68 FUN68 FKR68 FAV68 EQZ68 EHD68 DXH68 DNL68 DDP68 CTT68 CJX68 CAB68 BQF68 BGJ68 AWN68 AMR68 ACV68 SZ68 JD68 B68 WVP68 WLT36 WBX36 VSB36 VIF36 UYJ36 UON36 UER36 TUV36 TKZ36 TBD36 SRH36 SHL36 RXP36 RNT36 RDX36 QUB36 QKF36 QAJ36 PQN36 PGR36 OWV36 OMZ36 ODD36 NTH36 NJL36 MZP36 MPT36 MFX36 LWB36 LMF36 LCJ36 KSN36 KIR36 JYV36 JOZ36 JFD36 IVH36 ILL36 IBP36 HRT36 HHX36 GYB36 GOF36 GEJ36 FUN36 FKR36 FAV36 EQZ36 EHD36 DXH36 DNL36 DDP36 CTT36 CJX36 CAB36 BQF36 BGJ36 AWN36 AMR36 ACV36 SZ36 JD36 B36 WVP36">
      <formula1>0</formula1>
      <formula2>10000</formula2>
    </dataValidation>
    <dataValidation type="textLength" errorStyle="information" allowBlank="1" showInputMessage="1" error="XLBVal:5=0.015450526554784_x000d_&#10;" sqref="WVQ983058 C65554 JE65554 TA65554 ACW65554 AMS65554 AWO65554 BGK65554 BQG65554 CAC65554 CJY65554 CTU65554 DDQ65554 DNM65554 DXI65554 EHE65554 ERA65554 FAW65554 FKS65554 FUO65554 GEK65554 GOG65554 GYC65554 HHY65554 HRU65554 IBQ65554 ILM65554 IVI65554 JFE65554 JPA65554 JYW65554 KIS65554 KSO65554 LCK65554 LMG65554 LWC65554 MFY65554 MPU65554 MZQ65554 NJM65554 NTI65554 ODE65554 ONA65554 OWW65554 PGS65554 PQO65554 QAK65554 QKG65554 QUC65554 RDY65554 RNU65554 RXQ65554 SHM65554 SRI65554 TBE65554 TLA65554 TUW65554 UES65554 UOO65554 UYK65554 VIG65554 VSC65554 WBY65554 WLU65554 WVQ65554 C131090 JE131090 TA131090 ACW131090 AMS131090 AWO131090 BGK131090 BQG131090 CAC131090 CJY131090 CTU131090 DDQ131090 DNM131090 DXI131090 EHE131090 ERA131090 FAW131090 FKS131090 FUO131090 GEK131090 GOG131090 GYC131090 HHY131090 HRU131090 IBQ131090 ILM131090 IVI131090 JFE131090 JPA131090 JYW131090 KIS131090 KSO131090 LCK131090 LMG131090 LWC131090 MFY131090 MPU131090 MZQ131090 NJM131090 NTI131090 ODE131090 ONA131090 OWW131090 PGS131090 PQO131090 QAK131090 QKG131090 QUC131090 RDY131090 RNU131090 RXQ131090 SHM131090 SRI131090 TBE131090 TLA131090 TUW131090 UES131090 UOO131090 UYK131090 VIG131090 VSC131090 WBY131090 WLU131090 WVQ131090 C196626 JE196626 TA196626 ACW196626 AMS196626 AWO196626 BGK196626 BQG196626 CAC196626 CJY196626 CTU196626 DDQ196626 DNM196626 DXI196626 EHE196626 ERA196626 FAW196626 FKS196626 FUO196626 GEK196626 GOG196626 GYC196626 HHY196626 HRU196626 IBQ196626 ILM196626 IVI196626 JFE196626 JPA196626 JYW196626 KIS196626 KSO196626 LCK196626 LMG196626 LWC196626 MFY196626 MPU196626 MZQ196626 NJM196626 NTI196626 ODE196626 ONA196626 OWW196626 PGS196626 PQO196626 QAK196626 QKG196626 QUC196626 RDY196626 RNU196626 RXQ196626 SHM196626 SRI196626 TBE196626 TLA196626 TUW196626 UES196626 UOO196626 UYK196626 VIG196626 VSC196626 WBY196626 WLU196626 WVQ196626 C262162 JE262162 TA262162 ACW262162 AMS262162 AWO262162 BGK262162 BQG262162 CAC262162 CJY262162 CTU262162 DDQ262162 DNM262162 DXI262162 EHE262162 ERA262162 FAW262162 FKS262162 FUO262162 GEK262162 GOG262162 GYC262162 HHY262162 HRU262162 IBQ262162 ILM262162 IVI262162 JFE262162 JPA262162 JYW262162 KIS262162 KSO262162 LCK262162 LMG262162 LWC262162 MFY262162 MPU262162 MZQ262162 NJM262162 NTI262162 ODE262162 ONA262162 OWW262162 PGS262162 PQO262162 QAK262162 QKG262162 QUC262162 RDY262162 RNU262162 RXQ262162 SHM262162 SRI262162 TBE262162 TLA262162 TUW262162 UES262162 UOO262162 UYK262162 VIG262162 VSC262162 WBY262162 WLU262162 WVQ262162 C327698 JE327698 TA327698 ACW327698 AMS327698 AWO327698 BGK327698 BQG327698 CAC327698 CJY327698 CTU327698 DDQ327698 DNM327698 DXI327698 EHE327698 ERA327698 FAW327698 FKS327698 FUO327698 GEK327698 GOG327698 GYC327698 HHY327698 HRU327698 IBQ327698 ILM327698 IVI327698 JFE327698 JPA327698 JYW327698 KIS327698 KSO327698 LCK327698 LMG327698 LWC327698 MFY327698 MPU327698 MZQ327698 NJM327698 NTI327698 ODE327698 ONA327698 OWW327698 PGS327698 PQO327698 QAK327698 QKG327698 QUC327698 RDY327698 RNU327698 RXQ327698 SHM327698 SRI327698 TBE327698 TLA327698 TUW327698 UES327698 UOO327698 UYK327698 VIG327698 VSC327698 WBY327698 WLU327698 WVQ327698 C393234 JE393234 TA393234 ACW393234 AMS393234 AWO393234 BGK393234 BQG393234 CAC393234 CJY393234 CTU393234 DDQ393234 DNM393234 DXI393234 EHE393234 ERA393234 FAW393234 FKS393234 FUO393234 GEK393234 GOG393234 GYC393234 HHY393234 HRU393234 IBQ393234 ILM393234 IVI393234 JFE393234 JPA393234 JYW393234 KIS393234 KSO393234 LCK393234 LMG393234 LWC393234 MFY393234 MPU393234 MZQ393234 NJM393234 NTI393234 ODE393234 ONA393234 OWW393234 PGS393234 PQO393234 QAK393234 QKG393234 QUC393234 RDY393234 RNU393234 RXQ393234 SHM393234 SRI393234 TBE393234 TLA393234 TUW393234 UES393234 UOO393234 UYK393234 VIG393234 VSC393234 WBY393234 WLU393234 WVQ393234 C458770 JE458770 TA458770 ACW458770 AMS458770 AWO458770 BGK458770 BQG458770 CAC458770 CJY458770 CTU458770 DDQ458770 DNM458770 DXI458770 EHE458770 ERA458770 FAW458770 FKS458770 FUO458770 GEK458770 GOG458770 GYC458770 HHY458770 HRU458770 IBQ458770 ILM458770 IVI458770 JFE458770 JPA458770 JYW458770 KIS458770 KSO458770 LCK458770 LMG458770 LWC458770 MFY458770 MPU458770 MZQ458770 NJM458770 NTI458770 ODE458770 ONA458770 OWW458770 PGS458770 PQO458770 QAK458770 QKG458770 QUC458770 RDY458770 RNU458770 RXQ458770 SHM458770 SRI458770 TBE458770 TLA458770 TUW458770 UES458770 UOO458770 UYK458770 VIG458770 VSC458770 WBY458770 WLU458770 WVQ458770 C524306 JE524306 TA524306 ACW524306 AMS524306 AWO524306 BGK524306 BQG524306 CAC524306 CJY524306 CTU524306 DDQ524306 DNM524306 DXI524306 EHE524306 ERA524306 FAW524306 FKS524306 FUO524306 GEK524306 GOG524306 GYC524306 HHY524306 HRU524306 IBQ524306 ILM524306 IVI524306 JFE524306 JPA524306 JYW524306 KIS524306 KSO524306 LCK524306 LMG524306 LWC524306 MFY524306 MPU524306 MZQ524306 NJM524306 NTI524306 ODE524306 ONA524306 OWW524306 PGS524306 PQO524306 QAK524306 QKG524306 QUC524306 RDY524306 RNU524306 RXQ524306 SHM524306 SRI524306 TBE524306 TLA524306 TUW524306 UES524306 UOO524306 UYK524306 VIG524306 VSC524306 WBY524306 WLU524306 WVQ524306 C589842 JE589842 TA589842 ACW589842 AMS589842 AWO589842 BGK589842 BQG589842 CAC589842 CJY589842 CTU589842 DDQ589842 DNM589842 DXI589842 EHE589842 ERA589842 FAW589842 FKS589842 FUO589842 GEK589842 GOG589842 GYC589842 HHY589842 HRU589842 IBQ589842 ILM589842 IVI589842 JFE589842 JPA589842 JYW589842 KIS589842 KSO589842 LCK589842 LMG589842 LWC589842 MFY589842 MPU589842 MZQ589842 NJM589842 NTI589842 ODE589842 ONA589842 OWW589842 PGS589842 PQO589842 QAK589842 QKG589842 QUC589842 RDY589842 RNU589842 RXQ589842 SHM589842 SRI589842 TBE589842 TLA589842 TUW589842 UES589842 UOO589842 UYK589842 VIG589842 VSC589842 WBY589842 WLU589842 WVQ589842 C655378 JE655378 TA655378 ACW655378 AMS655378 AWO655378 BGK655378 BQG655378 CAC655378 CJY655378 CTU655378 DDQ655378 DNM655378 DXI655378 EHE655378 ERA655378 FAW655378 FKS655378 FUO655378 GEK655378 GOG655378 GYC655378 HHY655378 HRU655378 IBQ655378 ILM655378 IVI655378 JFE655378 JPA655378 JYW655378 KIS655378 KSO655378 LCK655378 LMG655378 LWC655378 MFY655378 MPU655378 MZQ655378 NJM655378 NTI655378 ODE655378 ONA655378 OWW655378 PGS655378 PQO655378 QAK655378 QKG655378 QUC655378 RDY655378 RNU655378 RXQ655378 SHM655378 SRI655378 TBE655378 TLA655378 TUW655378 UES655378 UOO655378 UYK655378 VIG655378 VSC655378 WBY655378 WLU655378 WVQ655378 C720914 JE720914 TA720914 ACW720914 AMS720914 AWO720914 BGK720914 BQG720914 CAC720914 CJY720914 CTU720914 DDQ720914 DNM720914 DXI720914 EHE720914 ERA720914 FAW720914 FKS720914 FUO720914 GEK720914 GOG720914 GYC720914 HHY720914 HRU720914 IBQ720914 ILM720914 IVI720914 JFE720914 JPA720914 JYW720914 KIS720914 KSO720914 LCK720914 LMG720914 LWC720914 MFY720914 MPU720914 MZQ720914 NJM720914 NTI720914 ODE720914 ONA720914 OWW720914 PGS720914 PQO720914 QAK720914 QKG720914 QUC720914 RDY720914 RNU720914 RXQ720914 SHM720914 SRI720914 TBE720914 TLA720914 TUW720914 UES720914 UOO720914 UYK720914 VIG720914 VSC720914 WBY720914 WLU720914 WVQ720914 C786450 JE786450 TA786450 ACW786450 AMS786450 AWO786450 BGK786450 BQG786450 CAC786450 CJY786450 CTU786450 DDQ786450 DNM786450 DXI786450 EHE786450 ERA786450 FAW786450 FKS786450 FUO786450 GEK786450 GOG786450 GYC786450 HHY786450 HRU786450 IBQ786450 ILM786450 IVI786450 JFE786450 JPA786450 JYW786450 KIS786450 KSO786450 LCK786450 LMG786450 LWC786450 MFY786450 MPU786450 MZQ786450 NJM786450 NTI786450 ODE786450 ONA786450 OWW786450 PGS786450 PQO786450 QAK786450 QKG786450 QUC786450 RDY786450 RNU786450 RXQ786450 SHM786450 SRI786450 TBE786450 TLA786450 TUW786450 UES786450 UOO786450 UYK786450 VIG786450 VSC786450 WBY786450 WLU786450 WVQ786450 C851986 JE851986 TA851986 ACW851986 AMS851986 AWO851986 BGK851986 BQG851986 CAC851986 CJY851986 CTU851986 DDQ851986 DNM851986 DXI851986 EHE851986 ERA851986 FAW851986 FKS851986 FUO851986 GEK851986 GOG851986 GYC851986 HHY851986 HRU851986 IBQ851986 ILM851986 IVI851986 JFE851986 JPA851986 JYW851986 KIS851986 KSO851986 LCK851986 LMG851986 LWC851986 MFY851986 MPU851986 MZQ851986 NJM851986 NTI851986 ODE851986 ONA851986 OWW851986 PGS851986 PQO851986 QAK851986 QKG851986 QUC851986 RDY851986 RNU851986 RXQ851986 SHM851986 SRI851986 TBE851986 TLA851986 TUW851986 UES851986 UOO851986 UYK851986 VIG851986 VSC851986 WBY851986 WLU851986 WVQ851986 C917522 JE917522 TA917522 ACW917522 AMS917522 AWO917522 BGK917522 BQG917522 CAC917522 CJY917522 CTU917522 DDQ917522 DNM917522 DXI917522 EHE917522 ERA917522 FAW917522 FKS917522 FUO917522 GEK917522 GOG917522 GYC917522 HHY917522 HRU917522 IBQ917522 ILM917522 IVI917522 JFE917522 JPA917522 JYW917522 KIS917522 KSO917522 LCK917522 LMG917522 LWC917522 MFY917522 MPU917522 MZQ917522 NJM917522 NTI917522 ODE917522 ONA917522 OWW917522 PGS917522 PQO917522 QAK917522 QKG917522 QUC917522 RDY917522 RNU917522 RXQ917522 SHM917522 SRI917522 TBE917522 TLA917522 TUW917522 UES917522 UOO917522 UYK917522 VIG917522 VSC917522 WBY917522 WLU917522 WVQ917522 C983058 JE983058 TA983058 ACW983058 AMS983058 AWO983058 BGK983058 BQG983058 CAC983058 CJY983058 CTU983058 DDQ983058 DNM983058 DXI983058 EHE983058 ERA983058 FAW983058 FKS983058 FUO983058 GEK983058 GOG983058 GYC983058 HHY983058 HRU983058 IBQ983058 ILM983058 IVI983058 JFE983058 JPA983058 JYW983058 KIS983058 KSO983058 LCK983058 LMG983058 LWC983058 MFY983058 MPU983058 MZQ983058 NJM983058 NTI983058 ODE983058 ONA983058 OWW983058 PGS983058 PQO983058 QAK983058 QKG983058 QUC983058 RDY983058 RNU983058 RXQ983058 SHM983058 SRI983058 TBE983058 TLA983058 TUW983058 UES983058 UOO983058 UYK983058 VIG983058 VSC983058 WBY983058 WLU983058 WLU68 WBY68 VSC68 VIG68 UYK68 UOO68 UES68 TUW68 TLA68 TBE68 SRI68 SHM68 RXQ68 RNU68 RDY68 QUC68 QKG68 QAK68 PQO68 PGS68 OWW68 ONA68 ODE68 NTI68 NJM68 MZQ68 MPU68 MFY68 LWC68 LMG68 LCK68 KSO68 KIS68 JYW68 JPA68 JFE68 IVI68 ILM68 IBQ68 HRU68 HHY68 GYC68 GOG68 GEK68 FUO68 FKS68 FAW68 ERA68 EHE68 DXI68 DNM68 DDQ68 CTU68 CJY68 CAC68 BQG68 BGK68 AWO68 AMS68 ACW68 TA68 JE68 C68 WVQ68 WLU36 WBY36 VSC36 VIG36 UYK36 UOO36 UES36 TUW36 TLA36 TBE36 SRI36 SHM36 RXQ36 RNU36 RDY36 QUC36 QKG36 QAK36 PQO36 PGS36 OWW36 ONA36 ODE36 NTI36 NJM36 MZQ36 MPU36 MFY36 LWC36 LMG36 LCK36 KSO36 KIS36 JYW36 JPA36 JFE36 IVI36 ILM36 IBQ36 HRU36 HHY36 GYC36 GOG36 GEK36 FUO36 FKS36 FAW36 ERA36 EHE36 DXI36 DNM36 DDQ36 CTU36 CJY36 CAC36 BQG36 BGK36 AWO36 AMS36 ACW36 TA36 JE36 C36 WVQ36">
      <formula1>0</formula1>
      <formula2>10000</formula2>
    </dataValidation>
    <dataValidation type="textLength" errorStyle="information" allowBlank="1" showInputMessage="1" error="XLBVal:5=16500_x000d_&#10;" sqref="B65555 JD65555 SZ65555 ACV65555 AMR65555 AWN65555 BGJ65555 BQF65555 CAB65555 CJX65555 CTT65555 DDP65555 DNL65555 DXH65555 EHD65555 EQZ65555 FAV65555 FKR65555 FUN65555 GEJ65555 GOF65555 GYB65555 HHX65555 HRT65555 IBP65555 ILL65555 IVH65555 JFD65555 JOZ65555 JYV65555 KIR65555 KSN65555 LCJ65555 LMF65555 LWB65555 MFX65555 MPT65555 MZP65555 NJL65555 NTH65555 ODD65555 OMZ65555 OWV65555 PGR65555 PQN65555 QAJ65555 QKF65555 QUB65555 RDX65555 RNT65555 RXP65555 SHL65555 SRH65555 TBD65555 TKZ65555 TUV65555 UER65555 UON65555 UYJ65555 VIF65555 VSB65555 WBX65555 WLT65555 WVP65555 B131091 JD131091 SZ131091 ACV131091 AMR131091 AWN131091 BGJ131091 BQF131091 CAB131091 CJX131091 CTT131091 DDP131091 DNL131091 DXH131091 EHD131091 EQZ131091 FAV131091 FKR131091 FUN131091 GEJ131091 GOF131091 GYB131091 HHX131091 HRT131091 IBP131091 ILL131091 IVH131091 JFD131091 JOZ131091 JYV131091 KIR131091 KSN131091 LCJ131091 LMF131091 LWB131091 MFX131091 MPT131091 MZP131091 NJL131091 NTH131091 ODD131091 OMZ131091 OWV131091 PGR131091 PQN131091 QAJ131091 QKF131091 QUB131091 RDX131091 RNT131091 RXP131091 SHL131091 SRH131091 TBD131091 TKZ131091 TUV131091 UER131091 UON131091 UYJ131091 VIF131091 VSB131091 WBX131091 WLT131091 WVP131091 B196627 JD196627 SZ196627 ACV196627 AMR196627 AWN196627 BGJ196627 BQF196627 CAB196627 CJX196627 CTT196627 DDP196627 DNL196627 DXH196627 EHD196627 EQZ196627 FAV196627 FKR196627 FUN196627 GEJ196627 GOF196627 GYB196627 HHX196627 HRT196627 IBP196627 ILL196627 IVH196627 JFD196627 JOZ196627 JYV196627 KIR196627 KSN196627 LCJ196627 LMF196627 LWB196627 MFX196627 MPT196627 MZP196627 NJL196627 NTH196627 ODD196627 OMZ196627 OWV196627 PGR196627 PQN196627 QAJ196627 QKF196627 QUB196627 RDX196627 RNT196627 RXP196627 SHL196627 SRH196627 TBD196627 TKZ196627 TUV196627 UER196627 UON196627 UYJ196627 VIF196627 VSB196627 WBX196627 WLT196627 WVP196627 B262163 JD262163 SZ262163 ACV262163 AMR262163 AWN262163 BGJ262163 BQF262163 CAB262163 CJX262163 CTT262163 DDP262163 DNL262163 DXH262163 EHD262163 EQZ262163 FAV262163 FKR262163 FUN262163 GEJ262163 GOF262163 GYB262163 HHX262163 HRT262163 IBP262163 ILL262163 IVH262163 JFD262163 JOZ262163 JYV262163 KIR262163 KSN262163 LCJ262163 LMF262163 LWB262163 MFX262163 MPT262163 MZP262163 NJL262163 NTH262163 ODD262163 OMZ262163 OWV262163 PGR262163 PQN262163 QAJ262163 QKF262163 QUB262163 RDX262163 RNT262163 RXP262163 SHL262163 SRH262163 TBD262163 TKZ262163 TUV262163 UER262163 UON262163 UYJ262163 VIF262163 VSB262163 WBX262163 WLT262163 WVP262163 B327699 JD327699 SZ327699 ACV327699 AMR327699 AWN327699 BGJ327699 BQF327699 CAB327699 CJX327699 CTT327699 DDP327699 DNL327699 DXH327699 EHD327699 EQZ327699 FAV327699 FKR327699 FUN327699 GEJ327699 GOF327699 GYB327699 HHX327699 HRT327699 IBP327699 ILL327699 IVH327699 JFD327699 JOZ327699 JYV327699 KIR327699 KSN327699 LCJ327699 LMF327699 LWB327699 MFX327699 MPT327699 MZP327699 NJL327699 NTH327699 ODD327699 OMZ327699 OWV327699 PGR327699 PQN327699 QAJ327699 QKF327699 QUB327699 RDX327699 RNT327699 RXP327699 SHL327699 SRH327699 TBD327699 TKZ327699 TUV327699 UER327699 UON327699 UYJ327699 VIF327699 VSB327699 WBX327699 WLT327699 WVP327699 B393235 JD393235 SZ393235 ACV393235 AMR393235 AWN393235 BGJ393235 BQF393235 CAB393235 CJX393235 CTT393235 DDP393235 DNL393235 DXH393235 EHD393235 EQZ393235 FAV393235 FKR393235 FUN393235 GEJ393235 GOF393235 GYB393235 HHX393235 HRT393235 IBP393235 ILL393235 IVH393235 JFD393235 JOZ393235 JYV393235 KIR393235 KSN393235 LCJ393235 LMF393235 LWB393235 MFX393235 MPT393235 MZP393235 NJL393235 NTH393235 ODD393235 OMZ393235 OWV393235 PGR393235 PQN393235 QAJ393235 QKF393235 QUB393235 RDX393235 RNT393235 RXP393235 SHL393235 SRH393235 TBD393235 TKZ393235 TUV393235 UER393235 UON393235 UYJ393235 VIF393235 VSB393235 WBX393235 WLT393235 WVP393235 B458771 JD458771 SZ458771 ACV458771 AMR458771 AWN458771 BGJ458771 BQF458771 CAB458771 CJX458771 CTT458771 DDP458771 DNL458771 DXH458771 EHD458771 EQZ458771 FAV458771 FKR458771 FUN458771 GEJ458771 GOF458771 GYB458771 HHX458771 HRT458771 IBP458771 ILL458771 IVH458771 JFD458771 JOZ458771 JYV458771 KIR458771 KSN458771 LCJ458771 LMF458771 LWB458771 MFX458771 MPT458771 MZP458771 NJL458771 NTH458771 ODD458771 OMZ458771 OWV458771 PGR458771 PQN458771 QAJ458771 QKF458771 QUB458771 RDX458771 RNT458771 RXP458771 SHL458771 SRH458771 TBD458771 TKZ458771 TUV458771 UER458771 UON458771 UYJ458771 VIF458771 VSB458771 WBX458771 WLT458771 WVP458771 B524307 JD524307 SZ524307 ACV524307 AMR524307 AWN524307 BGJ524307 BQF524307 CAB524307 CJX524307 CTT524307 DDP524307 DNL524307 DXH524307 EHD524307 EQZ524307 FAV524307 FKR524307 FUN524307 GEJ524307 GOF524307 GYB524307 HHX524307 HRT524307 IBP524307 ILL524307 IVH524307 JFD524307 JOZ524307 JYV524307 KIR524307 KSN524307 LCJ524307 LMF524307 LWB524307 MFX524307 MPT524307 MZP524307 NJL524307 NTH524307 ODD524307 OMZ524307 OWV524307 PGR524307 PQN524307 QAJ524307 QKF524307 QUB524307 RDX524307 RNT524307 RXP524307 SHL524307 SRH524307 TBD524307 TKZ524307 TUV524307 UER524307 UON524307 UYJ524307 VIF524307 VSB524307 WBX524307 WLT524307 WVP524307 B589843 JD589843 SZ589843 ACV589843 AMR589843 AWN589843 BGJ589843 BQF589843 CAB589843 CJX589843 CTT589843 DDP589843 DNL589843 DXH589843 EHD589843 EQZ589843 FAV589843 FKR589843 FUN589843 GEJ589843 GOF589843 GYB589843 HHX589843 HRT589843 IBP589843 ILL589843 IVH589843 JFD589843 JOZ589843 JYV589843 KIR589843 KSN589843 LCJ589843 LMF589843 LWB589843 MFX589843 MPT589843 MZP589843 NJL589843 NTH589843 ODD589843 OMZ589843 OWV589843 PGR589843 PQN589843 QAJ589843 QKF589843 QUB589843 RDX589843 RNT589843 RXP589843 SHL589843 SRH589843 TBD589843 TKZ589843 TUV589843 UER589843 UON589843 UYJ589843 VIF589843 VSB589843 WBX589843 WLT589843 WVP589843 B655379 JD655379 SZ655379 ACV655379 AMR655379 AWN655379 BGJ655379 BQF655379 CAB655379 CJX655379 CTT655379 DDP655379 DNL655379 DXH655379 EHD655379 EQZ655379 FAV655379 FKR655379 FUN655379 GEJ655379 GOF655379 GYB655379 HHX655379 HRT655379 IBP655379 ILL655379 IVH655379 JFD655379 JOZ655379 JYV655379 KIR655379 KSN655379 LCJ655379 LMF655379 LWB655379 MFX655379 MPT655379 MZP655379 NJL655379 NTH655379 ODD655379 OMZ655379 OWV655379 PGR655379 PQN655379 QAJ655379 QKF655379 QUB655379 RDX655379 RNT655379 RXP655379 SHL655379 SRH655379 TBD655379 TKZ655379 TUV655379 UER655379 UON655379 UYJ655379 VIF655379 VSB655379 WBX655379 WLT655379 WVP655379 B720915 JD720915 SZ720915 ACV720915 AMR720915 AWN720915 BGJ720915 BQF720915 CAB720915 CJX720915 CTT720915 DDP720915 DNL720915 DXH720915 EHD720915 EQZ720915 FAV720915 FKR720915 FUN720915 GEJ720915 GOF720915 GYB720915 HHX720915 HRT720915 IBP720915 ILL720915 IVH720915 JFD720915 JOZ720915 JYV720915 KIR720915 KSN720915 LCJ720915 LMF720915 LWB720915 MFX720915 MPT720915 MZP720915 NJL720915 NTH720915 ODD720915 OMZ720915 OWV720915 PGR720915 PQN720915 QAJ720915 QKF720915 QUB720915 RDX720915 RNT720915 RXP720915 SHL720915 SRH720915 TBD720915 TKZ720915 TUV720915 UER720915 UON720915 UYJ720915 VIF720915 VSB720915 WBX720915 WLT720915 WVP720915 B786451 JD786451 SZ786451 ACV786451 AMR786451 AWN786451 BGJ786451 BQF786451 CAB786451 CJX786451 CTT786451 DDP786451 DNL786451 DXH786451 EHD786451 EQZ786451 FAV786451 FKR786451 FUN786451 GEJ786451 GOF786451 GYB786451 HHX786451 HRT786451 IBP786451 ILL786451 IVH786451 JFD786451 JOZ786451 JYV786451 KIR786451 KSN786451 LCJ786451 LMF786451 LWB786451 MFX786451 MPT786451 MZP786451 NJL786451 NTH786451 ODD786451 OMZ786451 OWV786451 PGR786451 PQN786451 QAJ786451 QKF786451 QUB786451 RDX786451 RNT786451 RXP786451 SHL786451 SRH786451 TBD786451 TKZ786451 TUV786451 UER786451 UON786451 UYJ786451 VIF786451 VSB786451 WBX786451 WLT786451 WVP786451 B851987 JD851987 SZ851987 ACV851987 AMR851987 AWN851987 BGJ851987 BQF851987 CAB851987 CJX851987 CTT851987 DDP851987 DNL851987 DXH851987 EHD851987 EQZ851987 FAV851987 FKR851987 FUN851987 GEJ851987 GOF851987 GYB851987 HHX851987 HRT851987 IBP851987 ILL851987 IVH851987 JFD851987 JOZ851987 JYV851987 KIR851987 KSN851987 LCJ851987 LMF851987 LWB851987 MFX851987 MPT851987 MZP851987 NJL851987 NTH851987 ODD851987 OMZ851987 OWV851987 PGR851987 PQN851987 QAJ851987 QKF851987 QUB851987 RDX851987 RNT851987 RXP851987 SHL851987 SRH851987 TBD851987 TKZ851987 TUV851987 UER851987 UON851987 UYJ851987 VIF851987 VSB851987 WBX851987 WLT851987 WVP851987 B917523 JD917523 SZ917523 ACV917523 AMR917523 AWN917523 BGJ917523 BQF917523 CAB917523 CJX917523 CTT917523 DDP917523 DNL917523 DXH917523 EHD917523 EQZ917523 FAV917523 FKR917523 FUN917523 GEJ917523 GOF917523 GYB917523 HHX917523 HRT917523 IBP917523 ILL917523 IVH917523 JFD917523 JOZ917523 JYV917523 KIR917523 KSN917523 LCJ917523 LMF917523 LWB917523 MFX917523 MPT917523 MZP917523 NJL917523 NTH917523 ODD917523 OMZ917523 OWV917523 PGR917523 PQN917523 QAJ917523 QKF917523 QUB917523 RDX917523 RNT917523 RXP917523 SHL917523 SRH917523 TBD917523 TKZ917523 TUV917523 UER917523 UON917523 UYJ917523 VIF917523 VSB917523 WBX917523 WLT917523 WVP917523 B983059 JD983059 SZ983059 ACV983059 AMR983059 AWN983059 BGJ983059 BQF983059 CAB983059 CJX983059 CTT983059 DDP983059 DNL983059 DXH983059 EHD983059 EQZ983059 FAV983059 FKR983059 FUN983059 GEJ983059 GOF983059 GYB983059 HHX983059 HRT983059 IBP983059 ILL983059 IVH983059 JFD983059 JOZ983059 JYV983059 KIR983059 KSN983059 LCJ983059 LMF983059 LWB983059 MFX983059 MPT983059 MZP983059 NJL983059 NTH983059 ODD983059 OMZ983059 OWV983059 PGR983059 PQN983059 QAJ983059 QKF983059 QUB983059 RDX983059 RNT983059 RXP983059 SHL983059 SRH983059 TBD983059 TKZ983059 TUV983059 UER983059 UON983059 UYJ983059 VIF983059 VSB983059 WBX983059 WLT983059 WVP983059">
      <formula1>0</formula1>
      <formula2>10000</formula2>
    </dataValidation>
    <dataValidation type="textLength" errorStyle="information" allowBlank="1" showInputMessage="1" error="XLBVal:5=2.52612182199522E-02_x000d_&#10;" sqref="C65555 JE65555 TA65555 ACW65555 AMS65555 AWO65555 BGK65555 BQG65555 CAC65555 CJY65555 CTU65555 DDQ65555 DNM65555 DXI65555 EHE65555 ERA65555 FAW65555 FKS65555 FUO65555 GEK65555 GOG65555 GYC65555 HHY65555 HRU65555 IBQ65555 ILM65555 IVI65555 JFE65555 JPA65555 JYW65555 KIS65555 KSO65555 LCK65555 LMG65555 LWC65555 MFY65555 MPU65555 MZQ65555 NJM65555 NTI65555 ODE65555 ONA65555 OWW65555 PGS65555 PQO65555 QAK65555 QKG65555 QUC65555 RDY65555 RNU65555 RXQ65555 SHM65555 SRI65555 TBE65555 TLA65555 TUW65555 UES65555 UOO65555 UYK65555 VIG65555 VSC65555 WBY65555 WLU65555 WVQ65555 C131091 JE131091 TA131091 ACW131091 AMS131091 AWO131091 BGK131091 BQG131091 CAC131091 CJY131091 CTU131091 DDQ131091 DNM131091 DXI131091 EHE131091 ERA131091 FAW131091 FKS131091 FUO131091 GEK131091 GOG131091 GYC131091 HHY131091 HRU131091 IBQ131091 ILM131091 IVI131091 JFE131091 JPA131091 JYW131091 KIS131091 KSO131091 LCK131091 LMG131091 LWC131091 MFY131091 MPU131091 MZQ131091 NJM131091 NTI131091 ODE131091 ONA131091 OWW131091 PGS131091 PQO131091 QAK131091 QKG131091 QUC131091 RDY131091 RNU131091 RXQ131091 SHM131091 SRI131091 TBE131091 TLA131091 TUW131091 UES131091 UOO131091 UYK131091 VIG131091 VSC131091 WBY131091 WLU131091 WVQ131091 C196627 JE196627 TA196627 ACW196627 AMS196627 AWO196627 BGK196627 BQG196627 CAC196627 CJY196627 CTU196627 DDQ196627 DNM196627 DXI196627 EHE196627 ERA196627 FAW196627 FKS196627 FUO196627 GEK196627 GOG196627 GYC196627 HHY196627 HRU196627 IBQ196627 ILM196627 IVI196627 JFE196627 JPA196627 JYW196627 KIS196627 KSO196627 LCK196627 LMG196627 LWC196627 MFY196627 MPU196627 MZQ196627 NJM196627 NTI196627 ODE196627 ONA196627 OWW196627 PGS196627 PQO196627 QAK196627 QKG196627 QUC196627 RDY196627 RNU196627 RXQ196627 SHM196627 SRI196627 TBE196627 TLA196627 TUW196627 UES196627 UOO196627 UYK196627 VIG196627 VSC196627 WBY196627 WLU196627 WVQ196627 C262163 JE262163 TA262163 ACW262163 AMS262163 AWO262163 BGK262163 BQG262163 CAC262163 CJY262163 CTU262163 DDQ262163 DNM262163 DXI262163 EHE262163 ERA262163 FAW262163 FKS262163 FUO262163 GEK262163 GOG262163 GYC262163 HHY262163 HRU262163 IBQ262163 ILM262163 IVI262163 JFE262163 JPA262163 JYW262163 KIS262163 KSO262163 LCK262163 LMG262163 LWC262163 MFY262163 MPU262163 MZQ262163 NJM262163 NTI262163 ODE262163 ONA262163 OWW262163 PGS262163 PQO262163 QAK262163 QKG262163 QUC262163 RDY262163 RNU262163 RXQ262163 SHM262163 SRI262163 TBE262163 TLA262163 TUW262163 UES262163 UOO262163 UYK262163 VIG262163 VSC262163 WBY262163 WLU262163 WVQ262163 C327699 JE327699 TA327699 ACW327699 AMS327699 AWO327699 BGK327699 BQG327699 CAC327699 CJY327699 CTU327699 DDQ327699 DNM327699 DXI327699 EHE327699 ERA327699 FAW327699 FKS327699 FUO327699 GEK327699 GOG327699 GYC327699 HHY327699 HRU327699 IBQ327699 ILM327699 IVI327699 JFE327699 JPA327699 JYW327699 KIS327699 KSO327699 LCK327699 LMG327699 LWC327699 MFY327699 MPU327699 MZQ327699 NJM327699 NTI327699 ODE327699 ONA327699 OWW327699 PGS327699 PQO327699 QAK327699 QKG327699 QUC327699 RDY327699 RNU327699 RXQ327699 SHM327699 SRI327699 TBE327699 TLA327699 TUW327699 UES327699 UOO327699 UYK327699 VIG327699 VSC327699 WBY327699 WLU327699 WVQ327699 C393235 JE393235 TA393235 ACW393235 AMS393235 AWO393235 BGK393235 BQG393235 CAC393235 CJY393235 CTU393235 DDQ393235 DNM393235 DXI393235 EHE393235 ERA393235 FAW393235 FKS393235 FUO393235 GEK393235 GOG393235 GYC393235 HHY393235 HRU393235 IBQ393235 ILM393235 IVI393235 JFE393235 JPA393235 JYW393235 KIS393235 KSO393235 LCK393235 LMG393235 LWC393235 MFY393235 MPU393235 MZQ393235 NJM393235 NTI393235 ODE393235 ONA393235 OWW393235 PGS393235 PQO393235 QAK393235 QKG393235 QUC393235 RDY393235 RNU393235 RXQ393235 SHM393235 SRI393235 TBE393235 TLA393235 TUW393235 UES393235 UOO393235 UYK393235 VIG393235 VSC393235 WBY393235 WLU393235 WVQ393235 C458771 JE458771 TA458771 ACW458771 AMS458771 AWO458771 BGK458771 BQG458771 CAC458771 CJY458771 CTU458771 DDQ458771 DNM458771 DXI458771 EHE458771 ERA458771 FAW458771 FKS458771 FUO458771 GEK458771 GOG458771 GYC458771 HHY458771 HRU458771 IBQ458771 ILM458771 IVI458771 JFE458771 JPA458771 JYW458771 KIS458771 KSO458771 LCK458771 LMG458771 LWC458771 MFY458771 MPU458771 MZQ458771 NJM458771 NTI458771 ODE458771 ONA458771 OWW458771 PGS458771 PQO458771 QAK458771 QKG458771 QUC458771 RDY458771 RNU458771 RXQ458771 SHM458771 SRI458771 TBE458771 TLA458771 TUW458771 UES458771 UOO458771 UYK458771 VIG458771 VSC458771 WBY458771 WLU458771 WVQ458771 C524307 JE524307 TA524307 ACW524307 AMS524307 AWO524307 BGK524307 BQG524307 CAC524307 CJY524307 CTU524307 DDQ524307 DNM524307 DXI524307 EHE524307 ERA524307 FAW524307 FKS524307 FUO524307 GEK524307 GOG524307 GYC524307 HHY524307 HRU524307 IBQ524307 ILM524307 IVI524307 JFE524307 JPA524307 JYW524307 KIS524307 KSO524307 LCK524307 LMG524307 LWC524307 MFY524307 MPU524307 MZQ524307 NJM524307 NTI524307 ODE524307 ONA524307 OWW524307 PGS524307 PQO524307 QAK524307 QKG524307 QUC524307 RDY524307 RNU524307 RXQ524307 SHM524307 SRI524307 TBE524307 TLA524307 TUW524307 UES524307 UOO524307 UYK524307 VIG524307 VSC524307 WBY524307 WLU524307 WVQ524307 C589843 JE589843 TA589843 ACW589843 AMS589843 AWO589843 BGK589843 BQG589843 CAC589843 CJY589843 CTU589843 DDQ589843 DNM589843 DXI589843 EHE589843 ERA589843 FAW589843 FKS589843 FUO589843 GEK589843 GOG589843 GYC589843 HHY589843 HRU589843 IBQ589843 ILM589843 IVI589843 JFE589843 JPA589843 JYW589843 KIS589843 KSO589843 LCK589843 LMG589843 LWC589843 MFY589843 MPU589843 MZQ589843 NJM589843 NTI589843 ODE589843 ONA589843 OWW589843 PGS589843 PQO589843 QAK589843 QKG589843 QUC589843 RDY589843 RNU589843 RXQ589843 SHM589843 SRI589843 TBE589843 TLA589843 TUW589843 UES589843 UOO589843 UYK589843 VIG589843 VSC589843 WBY589843 WLU589843 WVQ589843 C655379 JE655379 TA655379 ACW655379 AMS655379 AWO655379 BGK655379 BQG655379 CAC655379 CJY655379 CTU655379 DDQ655379 DNM655379 DXI655379 EHE655379 ERA655379 FAW655379 FKS655379 FUO655379 GEK655379 GOG655379 GYC655379 HHY655379 HRU655379 IBQ655379 ILM655379 IVI655379 JFE655379 JPA655379 JYW655379 KIS655379 KSO655379 LCK655379 LMG655379 LWC655379 MFY655379 MPU655379 MZQ655379 NJM655379 NTI655379 ODE655379 ONA655379 OWW655379 PGS655379 PQO655379 QAK655379 QKG655379 QUC655379 RDY655379 RNU655379 RXQ655379 SHM655379 SRI655379 TBE655379 TLA655379 TUW655379 UES655379 UOO655379 UYK655379 VIG655379 VSC655379 WBY655379 WLU655379 WVQ655379 C720915 JE720915 TA720915 ACW720915 AMS720915 AWO720915 BGK720915 BQG720915 CAC720915 CJY720915 CTU720915 DDQ720915 DNM720915 DXI720915 EHE720915 ERA720915 FAW720915 FKS720915 FUO720915 GEK720915 GOG720915 GYC720915 HHY720915 HRU720915 IBQ720915 ILM720915 IVI720915 JFE720915 JPA720915 JYW720915 KIS720915 KSO720915 LCK720915 LMG720915 LWC720915 MFY720915 MPU720915 MZQ720915 NJM720915 NTI720915 ODE720915 ONA720915 OWW720915 PGS720915 PQO720915 QAK720915 QKG720915 QUC720915 RDY720915 RNU720915 RXQ720915 SHM720915 SRI720915 TBE720915 TLA720915 TUW720915 UES720915 UOO720915 UYK720915 VIG720915 VSC720915 WBY720915 WLU720915 WVQ720915 C786451 JE786451 TA786451 ACW786451 AMS786451 AWO786451 BGK786451 BQG786451 CAC786451 CJY786451 CTU786451 DDQ786451 DNM786451 DXI786451 EHE786451 ERA786451 FAW786451 FKS786451 FUO786451 GEK786451 GOG786451 GYC786451 HHY786451 HRU786451 IBQ786451 ILM786451 IVI786451 JFE786451 JPA786451 JYW786451 KIS786451 KSO786451 LCK786451 LMG786451 LWC786451 MFY786451 MPU786451 MZQ786451 NJM786451 NTI786451 ODE786451 ONA786451 OWW786451 PGS786451 PQO786451 QAK786451 QKG786451 QUC786451 RDY786451 RNU786451 RXQ786451 SHM786451 SRI786451 TBE786451 TLA786451 TUW786451 UES786451 UOO786451 UYK786451 VIG786451 VSC786451 WBY786451 WLU786451 WVQ786451 C851987 JE851987 TA851987 ACW851987 AMS851987 AWO851987 BGK851987 BQG851987 CAC851987 CJY851987 CTU851987 DDQ851987 DNM851987 DXI851987 EHE851987 ERA851987 FAW851987 FKS851987 FUO851987 GEK851987 GOG851987 GYC851987 HHY851987 HRU851987 IBQ851987 ILM851987 IVI851987 JFE851987 JPA851987 JYW851987 KIS851987 KSO851987 LCK851987 LMG851987 LWC851987 MFY851987 MPU851987 MZQ851987 NJM851987 NTI851987 ODE851987 ONA851987 OWW851987 PGS851987 PQO851987 QAK851987 QKG851987 QUC851987 RDY851987 RNU851987 RXQ851987 SHM851987 SRI851987 TBE851987 TLA851987 TUW851987 UES851987 UOO851987 UYK851987 VIG851987 VSC851987 WBY851987 WLU851987 WVQ851987 C917523 JE917523 TA917523 ACW917523 AMS917523 AWO917523 BGK917523 BQG917523 CAC917523 CJY917523 CTU917523 DDQ917523 DNM917523 DXI917523 EHE917523 ERA917523 FAW917523 FKS917523 FUO917523 GEK917523 GOG917523 GYC917523 HHY917523 HRU917523 IBQ917523 ILM917523 IVI917523 JFE917523 JPA917523 JYW917523 KIS917523 KSO917523 LCK917523 LMG917523 LWC917523 MFY917523 MPU917523 MZQ917523 NJM917523 NTI917523 ODE917523 ONA917523 OWW917523 PGS917523 PQO917523 QAK917523 QKG917523 QUC917523 RDY917523 RNU917523 RXQ917523 SHM917523 SRI917523 TBE917523 TLA917523 TUW917523 UES917523 UOO917523 UYK917523 VIG917523 VSC917523 WBY917523 WLU917523 WVQ917523 C983059 JE983059 TA983059 ACW983059 AMS983059 AWO983059 BGK983059 BQG983059 CAC983059 CJY983059 CTU983059 DDQ983059 DNM983059 DXI983059 EHE983059 ERA983059 FAW983059 FKS983059 FUO983059 GEK983059 GOG983059 GYC983059 HHY983059 HRU983059 IBQ983059 ILM983059 IVI983059 JFE983059 JPA983059 JYW983059 KIS983059 KSO983059 LCK983059 LMG983059 LWC983059 MFY983059 MPU983059 MZQ983059 NJM983059 NTI983059 ODE983059 ONA983059 OWW983059 PGS983059 PQO983059 QAK983059 QKG983059 QUC983059 RDY983059 RNU983059 RXQ983059 SHM983059 SRI983059 TBE983059 TLA983059 TUW983059 UES983059 UOO983059 UYK983059 VIG983059 VSC983059 WBY983059 WLU983059 WVQ983059">
      <formula1>0</formula1>
      <formula2>10000</formula2>
    </dataValidation>
    <dataValidation type="textLength" errorStyle="information" allowBlank="1" showInputMessage="1" error="XLBVal:5=40.5_x000d_&#10;" sqref="B65540 JD65540 SZ65540 ACV65540 AMR65540 AWN65540 BGJ65540 BQF65540 CAB65540 CJX65540 CTT65540 DDP65540 DNL65540 DXH65540 EHD65540 EQZ65540 FAV65540 FKR65540 FUN65540 GEJ65540 GOF65540 GYB65540 HHX65540 HRT65540 IBP65540 ILL65540 IVH65540 JFD65540 JOZ65540 JYV65540 KIR65540 KSN65540 LCJ65540 LMF65540 LWB65540 MFX65540 MPT65540 MZP65540 NJL65540 NTH65540 ODD65540 OMZ65540 OWV65540 PGR65540 PQN65540 QAJ65540 QKF65540 QUB65540 RDX65540 RNT65540 RXP65540 SHL65540 SRH65540 TBD65540 TKZ65540 TUV65540 UER65540 UON65540 UYJ65540 VIF65540 VSB65540 WBX65540 WLT65540 WVP65540 B131076 JD131076 SZ131076 ACV131076 AMR131076 AWN131076 BGJ131076 BQF131076 CAB131076 CJX131076 CTT131076 DDP131076 DNL131076 DXH131076 EHD131076 EQZ131076 FAV131076 FKR131076 FUN131076 GEJ131076 GOF131076 GYB131076 HHX131076 HRT131076 IBP131076 ILL131076 IVH131076 JFD131076 JOZ131076 JYV131076 KIR131076 KSN131076 LCJ131076 LMF131076 LWB131076 MFX131076 MPT131076 MZP131076 NJL131076 NTH131076 ODD131076 OMZ131076 OWV131076 PGR131076 PQN131076 QAJ131076 QKF131076 QUB131076 RDX131076 RNT131076 RXP131076 SHL131076 SRH131076 TBD131076 TKZ131076 TUV131076 UER131076 UON131076 UYJ131076 VIF131076 VSB131076 WBX131076 WLT131076 WVP131076 B196612 JD196612 SZ196612 ACV196612 AMR196612 AWN196612 BGJ196612 BQF196612 CAB196612 CJX196612 CTT196612 DDP196612 DNL196612 DXH196612 EHD196612 EQZ196612 FAV196612 FKR196612 FUN196612 GEJ196612 GOF196612 GYB196612 HHX196612 HRT196612 IBP196612 ILL196612 IVH196612 JFD196612 JOZ196612 JYV196612 KIR196612 KSN196612 LCJ196612 LMF196612 LWB196612 MFX196612 MPT196612 MZP196612 NJL196612 NTH196612 ODD196612 OMZ196612 OWV196612 PGR196612 PQN196612 QAJ196612 QKF196612 QUB196612 RDX196612 RNT196612 RXP196612 SHL196612 SRH196612 TBD196612 TKZ196612 TUV196612 UER196612 UON196612 UYJ196612 VIF196612 VSB196612 WBX196612 WLT196612 WVP196612 B262148 JD262148 SZ262148 ACV262148 AMR262148 AWN262148 BGJ262148 BQF262148 CAB262148 CJX262148 CTT262148 DDP262148 DNL262148 DXH262148 EHD262148 EQZ262148 FAV262148 FKR262148 FUN262148 GEJ262148 GOF262148 GYB262148 HHX262148 HRT262148 IBP262148 ILL262148 IVH262148 JFD262148 JOZ262148 JYV262148 KIR262148 KSN262148 LCJ262148 LMF262148 LWB262148 MFX262148 MPT262148 MZP262148 NJL262148 NTH262148 ODD262148 OMZ262148 OWV262148 PGR262148 PQN262148 QAJ262148 QKF262148 QUB262148 RDX262148 RNT262148 RXP262148 SHL262148 SRH262148 TBD262148 TKZ262148 TUV262148 UER262148 UON262148 UYJ262148 VIF262148 VSB262148 WBX262148 WLT262148 WVP262148 B327684 JD327684 SZ327684 ACV327684 AMR327684 AWN327684 BGJ327684 BQF327684 CAB327684 CJX327684 CTT327684 DDP327684 DNL327684 DXH327684 EHD327684 EQZ327684 FAV327684 FKR327684 FUN327684 GEJ327684 GOF327684 GYB327684 HHX327684 HRT327684 IBP327684 ILL327684 IVH327684 JFD327684 JOZ327684 JYV327684 KIR327684 KSN327684 LCJ327684 LMF327684 LWB327684 MFX327684 MPT327684 MZP327684 NJL327684 NTH327684 ODD327684 OMZ327684 OWV327684 PGR327684 PQN327684 QAJ327684 QKF327684 QUB327684 RDX327684 RNT327684 RXP327684 SHL327684 SRH327684 TBD327684 TKZ327684 TUV327684 UER327684 UON327684 UYJ327684 VIF327684 VSB327684 WBX327684 WLT327684 WVP327684 B393220 JD393220 SZ393220 ACV393220 AMR393220 AWN393220 BGJ393220 BQF393220 CAB393220 CJX393220 CTT393220 DDP393220 DNL393220 DXH393220 EHD393220 EQZ393220 FAV393220 FKR393220 FUN393220 GEJ393220 GOF393220 GYB393220 HHX393220 HRT393220 IBP393220 ILL393220 IVH393220 JFD393220 JOZ393220 JYV393220 KIR393220 KSN393220 LCJ393220 LMF393220 LWB393220 MFX393220 MPT393220 MZP393220 NJL393220 NTH393220 ODD393220 OMZ393220 OWV393220 PGR393220 PQN393220 QAJ393220 QKF393220 QUB393220 RDX393220 RNT393220 RXP393220 SHL393220 SRH393220 TBD393220 TKZ393220 TUV393220 UER393220 UON393220 UYJ393220 VIF393220 VSB393220 WBX393220 WLT393220 WVP393220 B458756 JD458756 SZ458756 ACV458756 AMR458756 AWN458756 BGJ458756 BQF458756 CAB458756 CJX458756 CTT458756 DDP458756 DNL458756 DXH458756 EHD458756 EQZ458756 FAV458756 FKR458756 FUN458756 GEJ458756 GOF458756 GYB458756 HHX458756 HRT458756 IBP458756 ILL458756 IVH458756 JFD458756 JOZ458756 JYV458756 KIR458756 KSN458756 LCJ458756 LMF458756 LWB458756 MFX458756 MPT458756 MZP458756 NJL458756 NTH458756 ODD458756 OMZ458756 OWV458756 PGR458756 PQN458756 QAJ458756 QKF458756 QUB458756 RDX458756 RNT458756 RXP458756 SHL458756 SRH458756 TBD458756 TKZ458756 TUV458756 UER458756 UON458756 UYJ458756 VIF458756 VSB458756 WBX458756 WLT458756 WVP458756 B524292 JD524292 SZ524292 ACV524292 AMR524292 AWN524292 BGJ524292 BQF524292 CAB524292 CJX524292 CTT524292 DDP524292 DNL524292 DXH524292 EHD524292 EQZ524292 FAV524292 FKR524292 FUN524292 GEJ524292 GOF524292 GYB524292 HHX524292 HRT524292 IBP524292 ILL524292 IVH524292 JFD524292 JOZ524292 JYV524292 KIR524292 KSN524292 LCJ524292 LMF524292 LWB524292 MFX524292 MPT524292 MZP524292 NJL524292 NTH524292 ODD524292 OMZ524292 OWV524292 PGR524292 PQN524292 QAJ524292 QKF524292 QUB524292 RDX524292 RNT524292 RXP524292 SHL524292 SRH524292 TBD524292 TKZ524292 TUV524292 UER524292 UON524292 UYJ524292 VIF524292 VSB524292 WBX524292 WLT524292 WVP524292 B589828 JD589828 SZ589828 ACV589828 AMR589828 AWN589828 BGJ589828 BQF589828 CAB589828 CJX589828 CTT589828 DDP589828 DNL589828 DXH589828 EHD589828 EQZ589828 FAV589828 FKR589828 FUN589828 GEJ589828 GOF589828 GYB589828 HHX589828 HRT589828 IBP589828 ILL589828 IVH589828 JFD589828 JOZ589828 JYV589828 KIR589828 KSN589828 LCJ589828 LMF589828 LWB589828 MFX589828 MPT589828 MZP589828 NJL589828 NTH589828 ODD589828 OMZ589828 OWV589828 PGR589828 PQN589828 QAJ589828 QKF589828 QUB589828 RDX589828 RNT589828 RXP589828 SHL589828 SRH589828 TBD589828 TKZ589828 TUV589828 UER589828 UON589828 UYJ589828 VIF589828 VSB589828 WBX589828 WLT589828 WVP589828 B655364 JD655364 SZ655364 ACV655364 AMR655364 AWN655364 BGJ655364 BQF655364 CAB655364 CJX655364 CTT655364 DDP655364 DNL655364 DXH655364 EHD655364 EQZ655364 FAV655364 FKR655364 FUN655364 GEJ655364 GOF655364 GYB655364 HHX655364 HRT655364 IBP655364 ILL655364 IVH655364 JFD655364 JOZ655364 JYV655364 KIR655364 KSN655364 LCJ655364 LMF655364 LWB655364 MFX655364 MPT655364 MZP655364 NJL655364 NTH655364 ODD655364 OMZ655364 OWV655364 PGR655364 PQN655364 QAJ655364 QKF655364 QUB655364 RDX655364 RNT655364 RXP655364 SHL655364 SRH655364 TBD655364 TKZ655364 TUV655364 UER655364 UON655364 UYJ655364 VIF655364 VSB655364 WBX655364 WLT655364 WVP655364 B720900 JD720900 SZ720900 ACV720900 AMR720900 AWN720900 BGJ720900 BQF720900 CAB720900 CJX720900 CTT720900 DDP720900 DNL720900 DXH720900 EHD720900 EQZ720900 FAV720900 FKR720900 FUN720900 GEJ720900 GOF720900 GYB720900 HHX720900 HRT720900 IBP720900 ILL720900 IVH720900 JFD720900 JOZ720900 JYV720900 KIR720900 KSN720900 LCJ720900 LMF720900 LWB720900 MFX720900 MPT720900 MZP720900 NJL720900 NTH720900 ODD720900 OMZ720900 OWV720900 PGR720900 PQN720900 QAJ720900 QKF720900 QUB720900 RDX720900 RNT720900 RXP720900 SHL720900 SRH720900 TBD720900 TKZ720900 TUV720900 UER720900 UON720900 UYJ720900 VIF720900 VSB720900 WBX720900 WLT720900 WVP720900 B786436 JD786436 SZ786436 ACV786436 AMR786436 AWN786436 BGJ786436 BQF786436 CAB786436 CJX786436 CTT786436 DDP786436 DNL786436 DXH786436 EHD786436 EQZ786436 FAV786436 FKR786436 FUN786436 GEJ786436 GOF786436 GYB786436 HHX786436 HRT786436 IBP786436 ILL786436 IVH786436 JFD786436 JOZ786436 JYV786436 KIR786436 KSN786436 LCJ786436 LMF786436 LWB786436 MFX786436 MPT786436 MZP786436 NJL786436 NTH786436 ODD786436 OMZ786436 OWV786436 PGR786436 PQN786436 QAJ786436 QKF786436 QUB786436 RDX786436 RNT786436 RXP786436 SHL786436 SRH786436 TBD786436 TKZ786436 TUV786436 UER786436 UON786436 UYJ786436 VIF786436 VSB786436 WBX786436 WLT786436 WVP786436 B851972 JD851972 SZ851972 ACV851972 AMR851972 AWN851972 BGJ851972 BQF851972 CAB851972 CJX851972 CTT851972 DDP851972 DNL851972 DXH851972 EHD851972 EQZ851972 FAV851972 FKR851972 FUN851972 GEJ851972 GOF851972 GYB851972 HHX851972 HRT851972 IBP851972 ILL851972 IVH851972 JFD851972 JOZ851972 JYV851972 KIR851972 KSN851972 LCJ851972 LMF851972 LWB851972 MFX851972 MPT851972 MZP851972 NJL851972 NTH851972 ODD851972 OMZ851972 OWV851972 PGR851972 PQN851972 QAJ851972 QKF851972 QUB851972 RDX851972 RNT851972 RXP851972 SHL851972 SRH851972 TBD851972 TKZ851972 TUV851972 UER851972 UON851972 UYJ851972 VIF851972 VSB851972 WBX851972 WLT851972 WVP851972 B917508 JD917508 SZ917508 ACV917508 AMR917508 AWN917508 BGJ917508 BQF917508 CAB917508 CJX917508 CTT917508 DDP917508 DNL917508 DXH917508 EHD917508 EQZ917508 FAV917508 FKR917508 FUN917508 GEJ917508 GOF917508 GYB917508 HHX917508 HRT917508 IBP917508 ILL917508 IVH917508 JFD917508 JOZ917508 JYV917508 KIR917508 KSN917508 LCJ917508 LMF917508 LWB917508 MFX917508 MPT917508 MZP917508 NJL917508 NTH917508 ODD917508 OMZ917508 OWV917508 PGR917508 PQN917508 QAJ917508 QKF917508 QUB917508 RDX917508 RNT917508 RXP917508 SHL917508 SRH917508 TBD917508 TKZ917508 TUV917508 UER917508 UON917508 UYJ917508 VIF917508 VSB917508 WBX917508 WLT917508 WVP917508 B983044 JD983044 SZ983044 ACV983044 AMR983044 AWN983044 BGJ983044 BQF983044 CAB983044 CJX983044 CTT983044 DDP983044 DNL983044 DXH983044 EHD983044 EQZ983044 FAV983044 FKR983044 FUN983044 GEJ983044 GOF983044 GYB983044 HHX983044 HRT983044 IBP983044 ILL983044 IVH983044 JFD983044 JOZ983044 JYV983044 KIR983044 KSN983044 LCJ983044 LMF983044 LWB983044 MFX983044 MPT983044 MZP983044 NJL983044 NTH983044 ODD983044 OMZ983044 OWV983044 PGR983044 PQN983044 QAJ983044 QKF983044 QUB983044 RDX983044 RNT983044 RXP983044 SHL983044 SRH983044 TBD983044 TKZ983044 TUV983044 UER983044 UON983044 UYJ983044 VIF983044 VSB983044 WBX983044 WLT983044 WVP983044">
      <formula1>0</formula1>
      <formula2>10000</formula2>
    </dataValidation>
    <dataValidation type="textLength" errorStyle="information" allowBlank="1" showInputMessage="1" error="XLBVal:5=56700_x000d_&#10;" sqref="WVP983038:WVP983042 B65534:B65538 JD65534:JD65538 SZ65534:SZ65538 ACV65534:ACV65538 AMR65534:AMR65538 AWN65534:AWN65538 BGJ65534:BGJ65538 BQF65534:BQF65538 CAB65534:CAB65538 CJX65534:CJX65538 CTT65534:CTT65538 DDP65534:DDP65538 DNL65534:DNL65538 DXH65534:DXH65538 EHD65534:EHD65538 EQZ65534:EQZ65538 FAV65534:FAV65538 FKR65534:FKR65538 FUN65534:FUN65538 GEJ65534:GEJ65538 GOF65534:GOF65538 GYB65534:GYB65538 HHX65534:HHX65538 HRT65534:HRT65538 IBP65534:IBP65538 ILL65534:ILL65538 IVH65534:IVH65538 JFD65534:JFD65538 JOZ65534:JOZ65538 JYV65534:JYV65538 KIR65534:KIR65538 KSN65534:KSN65538 LCJ65534:LCJ65538 LMF65534:LMF65538 LWB65534:LWB65538 MFX65534:MFX65538 MPT65534:MPT65538 MZP65534:MZP65538 NJL65534:NJL65538 NTH65534:NTH65538 ODD65534:ODD65538 OMZ65534:OMZ65538 OWV65534:OWV65538 PGR65534:PGR65538 PQN65534:PQN65538 QAJ65534:QAJ65538 QKF65534:QKF65538 QUB65534:QUB65538 RDX65534:RDX65538 RNT65534:RNT65538 RXP65534:RXP65538 SHL65534:SHL65538 SRH65534:SRH65538 TBD65534:TBD65538 TKZ65534:TKZ65538 TUV65534:TUV65538 UER65534:UER65538 UON65534:UON65538 UYJ65534:UYJ65538 VIF65534:VIF65538 VSB65534:VSB65538 WBX65534:WBX65538 WLT65534:WLT65538 WVP65534:WVP65538 B131070:B131074 JD131070:JD131074 SZ131070:SZ131074 ACV131070:ACV131074 AMR131070:AMR131074 AWN131070:AWN131074 BGJ131070:BGJ131074 BQF131070:BQF131074 CAB131070:CAB131074 CJX131070:CJX131074 CTT131070:CTT131074 DDP131070:DDP131074 DNL131070:DNL131074 DXH131070:DXH131074 EHD131070:EHD131074 EQZ131070:EQZ131074 FAV131070:FAV131074 FKR131070:FKR131074 FUN131070:FUN131074 GEJ131070:GEJ131074 GOF131070:GOF131074 GYB131070:GYB131074 HHX131070:HHX131074 HRT131070:HRT131074 IBP131070:IBP131074 ILL131070:ILL131074 IVH131070:IVH131074 JFD131070:JFD131074 JOZ131070:JOZ131074 JYV131070:JYV131074 KIR131070:KIR131074 KSN131070:KSN131074 LCJ131070:LCJ131074 LMF131070:LMF131074 LWB131070:LWB131074 MFX131070:MFX131074 MPT131070:MPT131074 MZP131070:MZP131074 NJL131070:NJL131074 NTH131070:NTH131074 ODD131070:ODD131074 OMZ131070:OMZ131074 OWV131070:OWV131074 PGR131070:PGR131074 PQN131070:PQN131074 QAJ131070:QAJ131074 QKF131070:QKF131074 QUB131070:QUB131074 RDX131070:RDX131074 RNT131070:RNT131074 RXP131070:RXP131074 SHL131070:SHL131074 SRH131070:SRH131074 TBD131070:TBD131074 TKZ131070:TKZ131074 TUV131070:TUV131074 UER131070:UER131074 UON131070:UON131074 UYJ131070:UYJ131074 VIF131070:VIF131074 VSB131070:VSB131074 WBX131070:WBX131074 WLT131070:WLT131074 WVP131070:WVP131074 B196606:B196610 JD196606:JD196610 SZ196606:SZ196610 ACV196606:ACV196610 AMR196606:AMR196610 AWN196606:AWN196610 BGJ196606:BGJ196610 BQF196606:BQF196610 CAB196606:CAB196610 CJX196606:CJX196610 CTT196606:CTT196610 DDP196606:DDP196610 DNL196606:DNL196610 DXH196606:DXH196610 EHD196606:EHD196610 EQZ196606:EQZ196610 FAV196606:FAV196610 FKR196606:FKR196610 FUN196606:FUN196610 GEJ196606:GEJ196610 GOF196606:GOF196610 GYB196606:GYB196610 HHX196606:HHX196610 HRT196606:HRT196610 IBP196606:IBP196610 ILL196606:ILL196610 IVH196606:IVH196610 JFD196606:JFD196610 JOZ196606:JOZ196610 JYV196606:JYV196610 KIR196606:KIR196610 KSN196606:KSN196610 LCJ196606:LCJ196610 LMF196606:LMF196610 LWB196606:LWB196610 MFX196606:MFX196610 MPT196606:MPT196610 MZP196606:MZP196610 NJL196606:NJL196610 NTH196606:NTH196610 ODD196606:ODD196610 OMZ196606:OMZ196610 OWV196606:OWV196610 PGR196606:PGR196610 PQN196606:PQN196610 QAJ196606:QAJ196610 QKF196606:QKF196610 QUB196606:QUB196610 RDX196606:RDX196610 RNT196606:RNT196610 RXP196606:RXP196610 SHL196606:SHL196610 SRH196606:SRH196610 TBD196606:TBD196610 TKZ196606:TKZ196610 TUV196606:TUV196610 UER196606:UER196610 UON196606:UON196610 UYJ196606:UYJ196610 VIF196606:VIF196610 VSB196606:VSB196610 WBX196606:WBX196610 WLT196606:WLT196610 WVP196606:WVP196610 B262142:B262146 JD262142:JD262146 SZ262142:SZ262146 ACV262142:ACV262146 AMR262142:AMR262146 AWN262142:AWN262146 BGJ262142:BGJ262146 BQF262142:BQF262146 CAB262142:CAB262146 CJX262142:CJX262146 CTT262142:CTT262146 DDP262142:DDP262146 DNL262142:DNL262146 DXH262142:DXH262146 EHD262142:EHD262146 EQZ262142:EQZ262146 FAV262142:FAV262146 FKR262142:FKR262146 FUN262142:FUN262146 GEJ262142:GEJ262146 GOF262142:GOF262146 GYB262142:GYB262146 HHX262142:HHX262146 HRT262142:HRT262146 IBP262142:IBP262146 ILL262142:ILL262146 IVH262142:IVH262146 JFD262142:JFD262146 JOZ262142:JOZ262146 JYV262142:JYV262146 KIR262142:KIR262146 KSN262142:KSN262146 LCJ262142:LCJ262146 LMF262142:LMF262146 LWB262142:LWB262146 MFX262142:MFX262146 MPT262142:MPT262146 MZP262142:MZP262146 NJL262142:NJL262146 NTH262142:NTH262146 ODD262142:ODD262146 OMZ262142:OMZ262146 OWV262142:OWV262146 PGR262142:PGR262146 PQN262142:PQN262146 QAJ262142:QAJ262146 QKF262142:QKF262146 QUB262142:QUB262146 RDX262142:RDX262146 RNT262142:RNT262146 RXP262142:RXP262146 SHL262142:SHL262146 SRH262142:SRH262146 TBD262142:TBD262146 TKZ262142:TKZ262146 TUV262142:TUV262146 UER262142:UER262146 UON262142:UON262146 UYJ262142:UYJ262146 VIF262142:VIF262146 VSB262142:VSB262146 WBX262142:WBX262146 WLT262142:WLT262146 WVP262142:WVP262146 B327678:B327682 JD327678:JD327682 SZ327678:SZ327682 ACV327678:ACV327682 AMR327678:AMR327682 AWN327678:AWN327682 BGJ327678:BGJ327682 BQF327678:BQF327682 CAB327678:CAB327682 CJX327678:CJX327682 CTT327678:CTT327682 DDP327678:DDP327682 DNL327678:DNL327682 DXH327678:DXH327682 EHD327678:EHD327682 EQZ327678:EQZ327682 FAV327678:FAV327682 FKR327678:FKR327682 FUN327678:FUN327682 GEJ327678:GEJ327682 GOF327678:GOF327682 GYB327678:GYB327682 HHX327678:HHX327682 HRT327678:HRT327682 IBP327678:IBP327682 ILL327678:ILL327682 IVH327678:IVH327682 JFD327678:JFD327682 JOZ327678:JOZ327682 JYV327678:JYV327682 KIR327678:KIR327682 KSN327678:KSN327682 LCJ327678:LCJ327682 LMF327678:LMF327682 LWB327678:LWB327682 MFX327678:MFX327682 MPT327678:MPT327682 MZP327678:MZP327682 NJL327678:NJL327682 NTH327678:NTH327682 ODD327678:ODD327682 OMZ327678:OMZ327682 OWV327678:OWV327682 PGR327678:PGR327682 PQN327678:PQN327682 QAJ327678:QAJ327682 QKF327678:QKF327682 QUB327678:QUB327682 RDX327678:RDX327682 RNT327678:RNT327682 RXP327678:RXP327682 SHL327678:SHL327682 SRH327678:SRH327682 TBD327678:TBD327682 TKZ327678:TKZ327682 TUV327678:TUV327682 UER327678:UER327682 UON327678:UON327682 UYJ327678:UYJ327682 VIF327678:VIF327682 VSB327678:VSB327682 WBX327678:WBX327682 WLT327678:WLT327682 WVP327678:WVP327682 B393214:B393218 JD393214:JD393218 SZ393214:SZ393218 ACV393214:ACV393218 AMR393214:AMR393218 AWN393214:AWN393218 BGJ393214:BGJ393218 BQF393214:BQF393218 CAB393214:CAB393218 CJX393214:CJX393218 CTT393214:CTT393218 DDP393214:DDP393218 DNL393214:DNL393218 DXH393214:DXH393218 EHD393214:EHD393218 EQZ393214:EQZ393218 FAV393214:FAV393218 FKR393214:FKR393218 FUN393214:FUN393218 GEJ393214:GEJ393218 GOF393214:GOF393218 GYB393214:GYB393218 HHX393214:HHX393218 HRT393214:HRT393218 IBP393214:IBP393218 ILL393214:ILL393218 IVH393214:IVH393218 JFD393214:JFD393218 JOZ393214:JOZ393218 JYV393214:JYV393218 KIR393214:KIR393218 KSN393214:KSN393218 LCJ393214:LCJ393218 LMF393214:LMF393218 LWB393214:LWB393218 MFX393214:MFX393218 MPT393214:MPT393218 MZP393214:MZP393218 NJL393214:NJL393218 NTH393214:NTH393218 ODD393214:ODD393218 OMZ393214:OMZ393218 OWV393214:OWV393218 PGR393214:PGR393218 PQN393214:PQN393218 QAJ393214:QAJ393218 QKF393214:QKF393218 QUB393214:QUB393218 RDX393214:RDX393218 RNT393214:RNT393218 RXP393214:RXP393218 SHL393214:SHL393218 SRH393214:SRH393218 TBD393214:TBD393218 TKZ393214:TKZ393218 TUV393214:TUV393218 UER393214:UER393218 UON393214:UON393218 UYJ393214:UYJ393218 VIF393214:VIF393218 VSB393214:VSB393218 WBX393214:WBX393218 WLT393214:WLT393218 WVP393214:WVP393218 B458750:B458754 JD458750:JD458754 SZ458750:SZ458754 ACV458750:ACV458754 AMR458750:AMR458754 AWN458750:AWN458754 BGJ458750:BGJ458754 BQF458750:BQF458754 CAB458750:CAB458754 CJX458750:CJX458754 CTT458750:CTT458754 DDP458750:DDP458754 DNL458750:DNL458754 DXH458750:DXH458754 EHD458750:EHD458754 EQZ458750:EQZ458754 FAV458750:FAV458754 FKR458750:FKR458754 FUN458750:FUN458754 GEJ458750:GEJ458754 GOF458750:GOF458754 GYB458750:GYB458754 HHX458750:HHX458754 HRT458750:HRT458754 IBP458750:IBP458754 ILL458750:ILL458754 IVH458750:IVH458754 JFD458750:JFD458754 JOZ458750:JOZ458754 JYV458750:JYV458754 KIR458750:KIR458754 KSN458750:KSN458754 LCJ458750:LCJ458754 LMF458750:LMF458754 LWB458750:LWB458754 MFX458750:MFX458754 MPT458750:MPT458754 MZP458750:MZP458754 NJL458750:NJL458754 NTH458750:NTH458754 ODD458750:ODD458754 OMZ458750:OMZ458754 OWV458750:OWV458754 PGR458750:PGR458754 PQN458750:PQN458754 QAJ458750:QAJ458754 QKF458750:QKF458754 QUB458750:QUB458754 RDX458750:RDX458754 RNT458750:RNT458754 RXP458750:RXP458754 SHL458750:SHL458754 SRH458750:SRH458754 TBD458750:TBD458754 TKZ458750:TKZ458754 TUV458750:TUV458754 UER458750:UER458754 UON458750:UON458754 UYJ458750:UYJ458754 VIF458750:VIF458754 VSB458750:VSB458754 WBX458750:WBX458754 WLT458750:WLT458754 WVP458750:WVP458754 B524286:B524290 JD524286:JD524290 SZ524286:SZ524290 ACV524286:ACV524290 AMR524286:AMR524290 AWN524286:AWN524290 BGJ524286:BGJ524290 BQF524286:BQF524290 CAB524286:CAB524290 CJX524286:CJX524290 CTT524286:CTT524290 DDP524286:DDP524290 DNL524286:DNL524290 DXH524286:DXH524290 EHD524286:EHD524290 EQZ524286:EQZ524290 FAV524286:FAV524290 FKR524286:FKR524290 FUN524286:FUN524290 GEJ524286:GEJ524290 GOF524286:GOF524290 GYB524286:GYB524290 HHX524286:HHX524290 HRT524286:HRT524290 IBP524286:IBP524290 ILL524286:ILL524290 IVH524286:IVH524290 JFD524286:JFD524290 JOZ524286:JOZ524290 JYV524286:JYV524290 KIR524286:KIR524290 KSN524286:KSN524290 LCJ524286:LCJ524290 LMF524286:LMF524290 LWB524286:LWB524290 MFX524286:MFX524290 MPT524286:MPT524290 MZP524286:MZP524290 NJL524286:NJL524290 NTH524286:NTH524290 ODD524286:ODD524290 OMZ524286:OMZ524290 OWV524286:OWV524290 PGR524286:PGR524290 PQN524286:PQN524290 QAJ524286:QAJ524290 QKF524286:QKF524290 QUB524286:QUB524290 RDX524286:RDX524290 RNT524286:RNT524290 RXP524286:RXP524290 SHL524286:SHL524290 SRH524286:SRH524290 TBD524286:TBD524290 TKZ524286:TKZ524290 TUV524286:TUV524290 UER524286:UER524290 UON524286:UON524290 UYJ524286:UYJ524290 VIF524286:VIF524290 VSB524286:VSB524290 WBX524286:WBX524290 WLT524286:WLT524290 WVP524286:WVP524290 B589822:B589826 JD589822:JD589826 SZ589822:SZ589826 ACV589822:ACV589826 AMR589822:AMR589826 AWN589822:AWN589826 BGJ589822:BGJ589826 BQF589822:BQF589826 CAB589822:CAB589826 CJX589822:CJX589826 CTT589822:CTT589826 DDP589822:DDP589826 DNL589822:DNL589826 DXH589822:DXH589826 EHD589822:EHD589826 EQZ589822:EQZ589826 FAV589822:FAV589826 FKR589822:FKR589826 FUN589822:FUN589826 GEJ589822:GEJ589826 GOF589822:GOF589826 GYB589822:GYB589826 HHX589822:HHX589826 HRT589822:HRT589826 IBP589822:IBP589826 ILL589822:ILL589826 IVH589822:IVH589826 JFD589822:JFD589826 JOZ589822:JOZ589826 JYV589822:JYV589826 KIR589822:KIR589826 KSN589822:KSN589826 LCJ589822:LCJ589826 LMF589822:LMF589826 LWB589822:LWB589826 MFX589822:MFX589826 MPT589822:MPT589826 MZP589822:MZP589826 NJL589822:NJL589826 NTH589822:NTH589826 ODD589822:ODD589826 OMZ589822:OMZ589826 OWV589822:OWV589826 PGR589822:PGR589826 PQN589822:PQN589826 QAJ589822:QAJ589826 QKF589822:QKF589826 QUB589822:QUB589826 RDX589822:RDX589826 RNT589822:RNT589826 RXP589822:RXP589826 SHL589822:SHL589826 SRH589822:SRH589826 TBD589822:TBD589826 TKZ589822:TKZ589826 TUV589822:TUV589826 UER589822:UER589826 UON589822:UON589826 UYJ589822:UYJ589826 VIF589822:VIF589826 VSB589822:VSB589826 WBX589822:WBX589826 WLT589822:WLT589826 WVP589822:WVP589826 B655358:B655362 JD655358:JD655362 SZ655358:SZ655362 ACV655358:ACV655362 AMR655358:AMR655362 AWN655358:AWN655362 BGJ655358:BGJ655362 BQF655358:BQF655362 CAB655358:CAB655362 CJX655358:CJX655362 CTT655358:CTT655362 DDP655358:DDP655362 DNL655358:DNL655362 DXH655358:DXH655362 EHD655358:EHD655362 EQZ655358:EQZ655362 FAV655358:FAV655362 FKR655358:FKR655362 FUN655358:FUN655362 GEJ655358:GEJ655362 GOF655358:GOF655362 GYB655358:GYB655362 HHX655358:HHX655362 HRT655358:HRT655362 IBP655358:IBP655362 ILL655358:ILL655362 IVH655358:IVH655362 JFD655358:JFD655362 JOZ655358:JOZ655362 JYV655358:JYV655362 KIR655358:KIR655362 KSN655358:KSN655362 LCJ655358:LCJ655362 LMF655358:LMF655362 LWB655358:LWB655362 MFX655358:MFX655362 MPT655358:MPT655362 MZP655358:MZP655362 NJL655358:NJL655362 NTH655358:NTH655362 ODD655358:ODD655362 OMZ655358:OMZ655362 OWV655358:OWV655362 PGR655358:PGR655362 PQN655358:PQN655362 QAJ655358:QAJ655362 QKF655358:QKF655362 QUB655358:QUB655362 RDX655358:RDX655362 RNT655358:RNT655362 RXP655358:RXP655362 SHL655358:SHL655362 SRH655358:SRH655362 TBD655358:TBD655362 TKZ655358:TKZ655362 TUV655358:TUV655362 UER655358:UER655362 UON655358:UON655362 UYJ655358:UYJ655362 VIF655358:VIF655362 VSB655358:VSB655362 WBX655358:WBX655362 WLT655358:WLT655362 WVP655358:WVP655362 B720894:B720898 JD720894:JD720898 SZ720894:SZ720898 ACV720894:ACV720898 AMR720894:AMR720898 AWN720894:AWN720898 BGJ720894:BGJ720898 BQF720894:BQF720898 CAB720894:CAB720898 CJX720894:CJX720898 CTT720894:CTT720898 DDP720894:DDP720898 DNL720894:DNL720898 DXH720894:DXH720898 EHD720894:EHD720898 EQZ720894:EQZ720898 FAV720894:FAV720898 FKR720894:FKR720898 FUN720894:FUN720898 GEJ720894:GEJ720898 GOF720894:GOF720898 GYB720894:GYB720898 HHX720894:HHX720898 HRT720894:HRT720898 IBP720894:IBP720898 ILL720894:ILL720898 IVH720894:IVH720898 JFD720894:JFD720898 JOZ720894:JOZ720898 JYV720894:JYV720898 KIR720894:KIR720898 KSN720894:KSN720898 LCJ720894:LCJ720898 LMF720894:LMF720898 LWB720894:LWB720898 MFX720894:MFX720898 MPT720894:MPT720898 MZP720894:MZP720898 NJL720894:NJL720898 NTH720894:NTH720898 ODD720894:ODD720898 OMZ720894:OMZ720898 OWV720894:OWV720898 PGR720894:PGR720898 PQN720894:PQN720898 QAJ720894:QAJ720898 QKF720894:QKF720898 QUB720894:QUB720898 RDX720894:RDX720898 RNT720894:RNT720898 RXP720894:RXP720898 SHL720894:SHL720898 SRH720894:SRH720898 TBD720894:TBD720898 TKZ720894:TKZ720898 TUV720894:TUV720898 UER720894:UER720898 UON720894:UON720898 UYJ720894:UYJ720898 VIF720894:VIF720898 VSB720894:VSB720898 WBX720894:WBX720898 WLT720894:WLT720898 WVP720894:WVP720898 B786430:B786434 JD786430:JD786434 SZ786430:SZ786434 ACV786430:ACV786434 AMR786430:AMR786434 AWN786430:AWN786434 BGJ786430:BGJ786434 BQF786430:BQF786434 CAB786430:CAB786434 CJX786430:CJX786434 CTT786430:CTT786434 DDP786430:DDP786434 DNL786430:DNL786434 DXH786430:DXH786434 EHD786430:EHD786434 EQZ786430:EQZ786434 FAV786430:FAV786434 FKR786430:FKR786434 FUN786430:FUN786434 GEJ786430:GEJ786434 GOF786430:GOF786434 GYB786430:GYB786434 HHX786430:HHX786434 HRT786430:HRT786434 IBP786430:IBP786434 ILL786430:ILL786434 IVH786430:IVH786434 JFD786430:JFD786434 JOZ786430:JOZ786434 JYV786430:JYV786434 KIR786430:KIR786434 KSN786430:KSN786434 LCJ786430:LCJ786434 LMF786430:LMF786434 LWB786430:LWB786434 MFX786430:MFX786434 MPT786430:MPT786434 MZP786430:MZP786434 NJL786430:NJL786434 NTH786430:NTH786434 ODD786430:ODD786434 OMZ786430:OMZ786434 OWV786430:OWV786434 PGR786430:PGR786434 PQN786430:PQN786434 QAJ786430:QAJ786434 QKF786430:QKF786434 QUB786430:QUB786434 RDX786430:RDX786434 RNT786430:RNT786434 RXP786430:RXP786434 SHL786430:SHL786434 SRH786430:SRH786434 TBD786430:TBD786434 TKZ786430:TKZ786434 TUV786430:TUV786434 UER786430:UER786434 UON786430:UON786434 UYJ786430:UYJ786434 VIF786430:VIF786434 VSB786430:VSB786434 WBX786430:WBX786434 WLT786430:WLT786434 WVP786430:WVP786434 B851966:B851970 JD851966:JD851970 SZ851966:SZ851970 ACV851966:ACV851970 AMR851966:AMR851970 AWN851966:AWN851970 BGJ851966:BGJ851970 BQF851966:BQF851970 CAB851966:CAB851970 CJX851966:CJX851970 CTT851966:CTT851970 DDP851966:DDP851970 DNL851966:DNL851970 DXH851966:DXH851970 EHD851966:EHD851970 EQZ851966:EQZ851970 FAV851966:FAV851970 FKR851966:FKR851970 FUN851966:FUN851970 GEJ851966:GEJ851970 GOF851966:GOF851970 GYB851966:GYB851970 HHX851966:HHX851970 HRT851966:HRT851970 IBP851966:IBP851970 ILL851966:ILL851970 IVH851966:IVH851970 JFD851966:JFD851970 JOZ851966:JOZ851970 JYV851966:JYV851970 KIR851966:KIR851970 KSN851966:KSN851970 LCJ851966:LCJ851970 LMF851966:LMF851970 LWB851966:LWB851970 MFX851966:MFX851970 MPT851966:MPT851970 MZP851966:MZP851970 NJL851966:NJL851970 NTH851966:NTH851970 ODD851966:ODD851970 OMZ851966:OMZ851970 OWV851966:OWV851970 PGR851966:PGR851970 PQN851966:PQN851970 QAJ851966:QAJ851970 QKF851966:QKF851970 QUB851966:QUB851970 RDX851966:RDX851970 RNT851966:RNT851970 RXP851966:RXP851970 SHL851966:SHL851970 SRH851966:SRH851970 TBD851966:TBD851970 TKZ851966:TKZ851970 TUV851966:TUV851970 UER851966:UER851970 UON851966:UON851970 UYJ851966:UYJ851970 VIF851966:VIF851970 VSB851966:VSB851970 WBX851966:WBX851970 WLT851966:WLT851970 WVP851966:WVP851970 B917502:B917506 JD917502:JD917506 SZ917502:SZ917506 ACV917502:ACV917506 AMR917502:AMR917506 AWN917502:AWN917506 BGJ917502:BGJ917506 BQF917502:BQF917506 CAB917502:CAB917506 CJX917502:CJX917506 CTT917502:CTT917506 DDP917502:DDP917506 DNL917502:DNL917506 DXH917502:DXH917506 EHD917502:EHD917506 EQZ917502:EQZ917506 FAV917502:FAV917506 FKR917502:FKR917506 FUN917502:FUN917506 GEJ917502:GEJ917506 GOF917502:GOF917506 GYB917502:GYB917506 HHX917502:HHX917506 HRT917502:HRT917506 IBP917502:IBP917506 ILL917502:ILL917506 IVH917502:IVH917506 JFD917502:JFD917506 JOZ917502:JOZ917506 JYV917502:JYV917506 KIR917502:KIR917506 KSN917502:KSN917506 LCJ917502:LCJ917506 LMF917502:LMF917506 LWB917502:LWB917506 MFX917502:MFX917506 MPT917502:MPT917506 MZP917502:MZP917506 NJL917502:NJL917506 NTH917502:NTH917506 ODD917502:ODD917506 OMZ917502:OMZ917506 OWV917502:OWV917506 PGR917502:PGR917506 PQN917502:PQN917506 QAJ917502:QAJ917506 QKF917502:QKF917506 QUB917502:QUB917506 RDX917502:RDX917506 RNT917502:RNT917506 RXP917502:RXP917506 SHL917502:SHL917506 SRH917502:SRH917506 TBD917502:TBD917506 TKZ917502:TKZ917506 TUV917502:TUV917506 UER917502:UER917506 UON917502:UON917506 UYJ917502:UYJ917506 VIF917502:VIF917506 VSB917502:VSB917506 WBX917502:WBX917506 WLT917502:WLT917506 WVP917502:WVP917506 B983038:B983042 JD983038:JD983042 SZ983038:SZ983042 ACV983038:ACV983042 AMR983038:AMR983042 AWN983038:AWN983042 BGJ983038:BGJ983042 BQF983038:BQF983042 CAB983038:CAB983042 CJX983038:CJX983042 CTT983038:CTT983042 DDP983038:DDP983042 DNL983038:DNL983042 DXH983038:DXH983042 EHD983038:EHD983042 EQZ983038:EQZ983042 FAV983038:FAV983042 FKR983038:FKR983042 FUN983038:FUN983042 GEJ983038:GEJ983042 GOF983038:GOF983042 GYB983038:GYB983042 HHX983038:HHX983042 HRT983038:HRT983042 IBP983038:IBP983042 ILL983038:ILL983042 IVH983038:IVH983042 JFD983038:JFD983042 JOZ983038:JOZ983042 JYV983038:JYV983042 KIR983038:KIR983042 KSN983038:KSN983042 LCJ983038:LCJ983042 LMF983038:LMF983042 LWB983038:LWB983042 MFX983038:MFX983042 MPT983038:MPT983042 MZP983038:MZP983042 NJL983038:NJL983042 NTH983038:NTH983042 ODD983038:ODD983042 OMZ983038:OMZ983042 OWV983038:OWV983042 PGR983038:PGR983042 PQN983038:PQN983042 QAJ983038:QAJ983042 QKF983038:QKF983042 QUB983038:QUB983042 RDX983038:RDX983042 RNT983038:RNT983042 RXP983038:RXP983042 SHL983038:SHL983042 SRH983038:SRH983042 TBD983038:TBD983042 TKZ983038:TKZ983042 TUV983038:TUV983042 UER983038:UER983042 UON983038:UON983042 UYJ983038:UYJ983042 VIF983038:VIF983042 VSB983038:VSB983042 WBX983038:WBX983042 WLT983038:WLT983042">
      <formula1>0</formula1>
      <formula2>10000</formula2>
    </dataValidation>
    <dataValidation type="textLength" errorStyle="information" allowBlank="1" showInputMessage="1" error="XLBVal:5=8.68067317012902E-02_x000d_&#10;" sqref="WVQ983042 C65534:C65535 JE65534:JE65535 TA65534:TA65535 ACW65534:ACW65535 AMS65534:AMS65535 AWO65534:AWO65535 BGK65534:BGK65535 BQG65534:BQG65535 CAC65534:CAC65535 CJY65534:CJY65535 CTU65534:CTU65535 DDQ65534:DDQ65535 DNM65534:DNM65535 DXI65534:DXI65535 EHE65534:EHE65535 ERA65534:ERA65535 FAW65534:FAW65535 FKS65534:FKS65535 FUO65534:FUO65535 GEK65534:GEK65535 GOG65534:GOG65535 GYC65534:GYC65535 HHY65534:HHY65535 HRU65534:HRU65535 IBQ65534:IBQ65535 ILM65534:ILM65535 IVI65534:IVI65535 JFE65534:JFE65535 JPA65534:JPA65535 JYW65534:JYW65535 KIS65534:KIS65535 KSO65534:KSO65535 LCK65534:LCK65535 LMG65534:LMG65535 LWC65534:LWC65535 MFY65534:MFY65535 MPU65534:MPU65535 MZQ65534:MZQ65535 NJM65534:NJM65535 NTI65534:NTI65535 ODE65534:ODE65535 ONA65534:ONA65535 OWW65534:OWW65535 PGS65534:PGS65535 PQO65534:PQO65535 QAK65534:QAK65535 QKG65534:QKG65535 QUC65534:QUC65535 RDY65534:RDY65535 RNU65534:RNU65535 RXQ65534:RXQ65535 SHM65534:SHM65535 SRI65534:SRI65535 TBE65534:TBE65535 TLA65534:TLA65535 TUW65534:TUW65535 UES65534:UES65535 UOO65534:UOO65535 UYK65534:UYK65535 VIG65534:VIG65535 VSC65534:VSC65535 WBY65534:WBY65535 WLU65534:WLU65535 WVQ65534:WVQ65535 C131070:C131071 JE131070:JE131071 TA131070:TA131071 ACW131070:ACW131071 AMS131070:AMS131071 AWO131070:AWO131071 BGK131070:BGK131071 BQG131070:BQG131071 CAC131070:CAC131071 CJY131070:CJY131071 CTU131070:CTU131071 DDQ131070:DDQ131071 DNM131070:DNM131071 DXI131070:DXI131071 EHE131070:EHE131071 ERA131070:ERA131071 FAW131070:FAW131071 FKS131070:FKS131071 FUO131070:FUO131071 GEK131070:GEK131071 GOG131070:GOG131071 GYC131070:GYC131071 HHY131070:HHY131071 HRU131070:HRU131071 IBQ131070:IBQ131071 ILM131070:ILM131071 IVI131070:IVI131071 JFE131070:JFE131071 JPA131070:JPA131071 JYW131070:JYW131071 KIS131070:KIS131071 KSO131070:KSO131071 LCK131070:LCK131071 LMG131070:LMG131071 LWC131070:LWC131071 MFY131070:MFY131071 MPU131070:MPU131071 MZQ131070:MZQ131071 NJM131070:NJM131071 NTI131070:NTI131071 ODE131070:ODE131071 ONA131070:ONA131071 OWW131070:OWW131071 PGS131070:PGS131071 PQO131070:PQO131071 QAK131070:QAK131071 QKG131070:QKG131071 QUC131070:QUC131071 RDY131070:RDY131071 RNU131070:RNU131071 RXQ131070:RXQ131071 SHM131070:SHM131071 SRI131070:SRI131071 TBE131070:TBE131071 TLA131070:TLA131071 TUW131070:TUW131071 UES131070:UES131071 UOO131070:UOO131071 UYK131070:UYK131071 VIG131070:VIG131071 VSC131070:VSC131071 WBY131070:WBY131071 WLU131070:WLU131071 WVQ131070:WVQ131071 C196606:C196607 JE196606:JE196607 TA196606:TA196607 ACW196606:ACW196607 AMS196606:AMS196607 AWO196606:AWO196607 BGK196606:BGK196607 BQG196606:BQG196607 CAC196606:CAC196607 CJY196606:CJY196607 CTU196606:CTU196607 DDQ196606:DDQ196607 DNM196606:DNM196607 DXI196606:DXI196607 EHE196606:EHE196607 ERA196606:ERA196607 FAW196606:FAW196607 FKS196606:FKS196607 FUO196606:FUO196607 GEK196606:GEK196607 GOG196606:GOG196607 GYC196606:GYC196607 HHY196606:HHY196607 HRU196606:HRU196607 IBQ196606:IBQ196607 ILM196606:ILM196607 IVI196606:IVI196607 JFE196606:JFE196607 JPA196606:JPA196607 JYW196606:JYW196607 KIS196606:KIS196607 KSO196606:KSO196607 LCK196606:LCK196607 LMG196606:LMG196607 LWC196606:LWC196607 MFY196606:MFY196607 MPU196606:MPU196607 MZQ196606:MZQ196607 NJM196606:NJM196607 NTI196606:NTI196607 ODE196606:ODE196607 ONA196606:ONA196607 OWW196606:OWW196607 PGS196606:PGS196607 PQO196606:PQO196607 QAK196606:QAK196607 QKG196606:QKG196607 QUC196606:QUC196607 RDY196606:RDY196607 RNU196606:RNU196607 RXQ196606:RXQ196607 SHM196606:SHM196607 SRI196606:SRI196607 TBE196606:TBE196607 TLA196606:TLA196607 TUW196606:TUW196607 UES196606:UES196607 UOO196606:UOO196607 UYK196606:UYK196607 VIG196606:VIG196607 VSC196606:VSC196607 WBY196606:WBY196607 WLU196606:WLU196607 WVQ196606:WVQ196607 C262142:C262143 JE262142:JE262143 TA262142:TA262143 ACW262142:ACW262143 AMS262142:AMS262143 AWO262142:AWO262143 BGK262142:BGK262143 BQG262142:BQG262143 CAC262142:CAC262143 CJY262142:CJY262143 CTU262142:CTU262143 DDQ262142:DDQ262143 DNM262142:DNM262143 DXI262142:DXI262143 EHE262142:EHE262143 ERA262142:ERA262143 FAW262142:FAW262143 FKS262142:FKS262143 FUO262142:FUO262143 GEK262142:GEK262143 GOG262142:GOG262143 GYC262142:GYC262143 HHY262142:HHY262143 HRU262142:HRU262143 IBQ262142:IBQ262143 ILM262142:ILM262143 IVI262142:IVI262143 JFE262142:JFE262143 JPA262142:JPA262143 JYW262142:JYW262143 KIS262142:KIS262143 KSO262142:KSO262143 LCK262142:LCK262143 LMG262142:LMG262143 LWC262142:LWC262143 MFY262142:MFY262143 MPU262142:MPU262143 MZQ262142:MZQ262143 NJM262142:NJM262143 NTI262142:NTI262143 ODE262142:ODE262143 ONA262142:ONA262143 OWW262142:OWW262143 PGS262142:PGS262143 PQO262142:PQO262143 QAK262142:QAK262143 QKG262142:QKG262143 QUC262142:QUC262143 RDY262142:RDY262143 RNU262142:RNU262143 RXQ262142:RXQ262143 SHM262142:SHM262143 SRI262142:SRI262143 TBE262142:TBE262143 TLA262142:TLA262143 TUW262142:TUW262143 UES262142:UES262143 UOO262142:UOO262143 UYK262142:UYK262143 VIG262142:VIG262143 VSC262142:VSC262143 WBY262142:WBY262143 WLU262142:WLU262143 WVQ262142:WVQ262143 C327678:C327679 JE327678:JE327679 TA327678:TA327679 ACW327678:ACW327679 AMS327678:AMS327679 AWO327678:AWO327679 BGK327678:BGK327679 BQG327678:BQG327679 CAC327678:CAC327679 CJY327678:CJY327679 CTU327678:CTU327679 DDQ327678:DDQ327679 DNM327678:DNM327679 DXI327678:DXI327679 EHE327678:EHE327679 ERA327678:ERA327679 FAW327678:FAW327679 FKS327678:FKS327679 FUO327678:FUO327679 GEK327678:GEK327679 GOG327678:GOG327679 GYC327678:GYC327679 HHY327678:HHY327679 HRU327678:HRU327679 IBQ327678:IBQ327679 ILM327678:ILM327679 IVI327678:IVI327679 JFE327678:JFE327679 JPA327678:JPA327679 JYW327678:JYW327679 KIS327678:KIS327679 KSO327678:KSO327679 LCK327678:LCK327679 LMG327678:LMG327679 LWC327678:LWC327679 MFY327678:MFY327679 MPU327678:MPU327679 MZQ327678:MZQ327679 NJM327678:NJM327679 NTI327678:NTI327679 ODE327678:ODE327679 ONA327678:ONA327679 OWW327678:OWW327679 PGS327678:PGS327679 PQO327678:PQO327679 QAK327678:QAK327679 QKG327678:QKG327679 QUC327678:QUC327679 RDY327678:RDY327679 RNU327678:RNU327679 RXQ327678:RXQ327679 SHM327678:SHM327679 SRI327678:SRI327679 TBE327678:TBE327679 TLA327678:TLA327679 TUW327678:TUW327679 UES327678:UES327679 UOO327678:UOO327679 UYK327678:UYK327679 VIG327678:VIG327679 VSC327678:VSC327679 WBY327678:WBY327679 WLU327678:WLU327679 WVQ327678:WVQ327679 C393214:C393215 JE393214:JE393215 TA393214:TA393215 ACW393214:ACW393215 AMS393214:AMS393215 AWO393214:AWO393215 BGK393214:BGK393215 BQG393214:BQG393215 CAC393214:CAC393215 CJY393214:CJY393215 CTU393214:CTU393215 DDQ393214:DDQ393215 DNM393214:DNM393215 DXI393214:DXI393215 EHE393214:EHE393215 ERA393214:ERA393215 FAW393214:FAW393215 FKS393214:FKS393215 FUO393214:FUO393215 GEK393214:GEK393215 GOG393214:GOG393215 GYC393214:GYC393215 HHY393214:HHY393215 HRU393214:HRU393215 IBQ393214:IBQ393215 ILM393214:ILM393215 IVI393214:IVI393215 JFE393214:JFE393215 JPA393214:JPA393215 JYW393214:JYW393215 KIS393214:KIS393215 KSO393214:KSO393215 LCK393214:LCK393215 LMG393214:LMG393215 LWC393214:LWC393215 MFY393214:MFY393215 MPU393214:MPU393215 MZQ393214:MZQ393215 NJM393214:NJM393215 NTI393214:NTI393215 ODE393214:ODE393215 ONA393214:ONA393215 OWW393214:OWW393215 PGS393214:PGS393215 PQO393214:PQO393215 QAK393214:QAK393215 QKG393214:QKG393215 QUC393214:QUC393215 RDY393214:RDY393215 RNU393214:RNU393215 RXQ393214:RXQ393215 SHM393214:SHM393215 SRI393214:SRI393215 TBE393214:TBE393215 TLA393214:TLA393215 TUW393214:TUW393215 UES393214:UES393215 UOO393214:UOO393215 UYK393214:UYK393215 VIG393214:VIG393215 VSC393214:VSC393215 WBY393214:WBY393215 WLU393214:WLU393215 WVQ393214:WVQ393215 C458750:C458751 JE458750:JE458751 TA458750:TA458751 ACW458750:ACW458751 AMS458750:AMS458751 AWO458750:AWO458751 BGK458750:BGK458751 BQG458750:BQG458751 CAC458750:CAC458751 CJY458750:CJY458751 CTU458750:CTU458751 DDQ458750:DDQ458751 DNM458750:DNM458751 DXI458750:DXI458751 EHE458750:EHE458751 ERA458750:ERA458751 FAW458750:FAW458751 FKS458750:FKS458751 FUO458750:FUO458751 GEK458750:GEK458751 GOG458750:GOG458751 GYC458750:GYC458751 HHY458750:HHY458751 HRU458750:HRU458751 IBQ458750:IBQ458751 ILM458750:ILM458751 IVI458750:IVI458751 JFE458750:JFE458751 JPA458750:JPA458751 JYW458750:JYW458751 KIS458750:KIS458751 KSO458750:KSO458751 LCK458750:LCK458751 LMG458750:LMG458751 LWC458750:LWC458751 MFY458750:MFY458751 MPU458750:MPU458751 MZQ458750:MZQ458751 NJM458750:NJM458751 NTI458750:NTI458751 ODE458750:ODE458751 ONA458750:ONA458751 OWW458750:OWW458751 PGS458750:PGS458751 PQO458750:PQO458751 QAK458750:QAK458751 QKG458750:QKG458751 QUC458750:QUC458751 RDY458750:RDY458751 RNU458750:RNU458751 RXQ458750:RXQ458751 SHM458750:SHM458751 SRI458750:SRI458751 TBE458750:TBE458751 TLA458750:TLA458751 TUW458750:TUW458751 UES458750:UES458751 UOO458750:UOO458751 UYK458750:UYK458751 VIG458750:VIG458751 VSC458750:VSC458751 WBY458750:WBY458751 WLU458750:WLU458751 WVQ458750:WVQ458751 C524286:C524287 JE524286:JE524287 TA524286:TA524287 ACW524286:ACW524287 AMS524286:AMS524287 AWO524286:AWO524287 BGK524286:BGK524287 BQG524286:BQG524287 CAC524286:CAC524287 CJY524286:CJY524287 CTU524286:CTU524287 DDQ524286:DDQ524287 DNM524286:DNM524287 DXI524286:DXI524287 EHE524286:EHE524287 ERA524286:ERA524287 FAW524286:FAW524287 FKS524286:FKS524287 FUO524286:FUO524287 GEK524286:GEK524287 GOG524286:GOG524287 GYC524286:GYC524287 HHY524286:HHY524287 HRU524286:HRU524287 IBQ524286:IBQ524287 ILM524286:ILM524287 IVI524286:IVI524287 JFE524286:JFE524287 JPA524286:JPA524287 JYW524286:JYW524287 KIS524286:KIS524287 KSO524286:KSO524287 LCK524286:LCK524287 LMG524286:LMG524287 LWC524286:LWC524287 MFY524286:MFY524287 MPU524286:MPU524287 MZQ524286:MZQ524287 NJM524286:NJM524287 NTI524286:NTI524287 ODE524286:ODE524287 ONA524286:ONA524287 OWW524286:OWW524287 PGS524286:PGS524287 PQO524286:PQO524287 QAK524286:QAK524287 QKG524286:QKG524287 QUC524286:QUC524287 RDY524286:RDY524287 RNU524286:RNU524287 RXQ524286:RXQ524287 SHM524286:SHM524287 SRI524286:SRI524287 TBE524286:TBE524287 TLA524286:TLA524287 TUW524286:TUW524287 UES524286:UES524287 UOO524286:UOO524287 UYK524286:UYK524287 VIG524286:VIG524287 VSC524286:VSC524287 WBY524286:WBY524287 WLU524286:WLU524287 WVQ524286:WVQ524287 C589822:C589823 JE589822:JE589823 TA589822:TA589823 ACW589822:ACW589823 AMS589822:AMS589823 AWO589822:AWO589823 BGK589822:BGK589823 BQG589822:BQG589823 CAC589822:CAC589823 CJY589822:CJY589823 CTU589822:CTU589823 DDQ589822:DDQ589823 DNM589822:DNM589823 DXI589822:DXI589823 EHE589822:EHE589823 ERA589822:ERA589823 FAW589822:FAW589823 FKS589822:FKS589823 FUO589822:FUO589823 GEK589822:GEK589823 GOG589822:GOG589823 GYC589822:GYC589823 HHY589822:HHY589823 HRU589822:HRU589823 IBQ589822:IBQ589823 ILM589822:ILM589823 IVI589822:IVI589823 JFE589822:JFE589823 JPA589822:JPA589823 JYW589822:JYW589823 KIS589822:KIS589823 KSO589822:KSO589823 LCK589822:LCK589823 LMG589822:LMG589823 LWC589822:LWC589823 MFY589822:MFY589823 MPU589822:MPU589823 MZQ589822:MZQ589823 NJM589822:NJM589823 NTI589822:NTI589823 ODE589822:ODE589823 ONA589822:ONA589823 OWW589822:OWW589823 PGS589822:PGS589823 PQO589822:PQO589823 QAK589822:QAK589823 QKG589822:QKG589823 QUC589822:QUC589823 RDY589822:RDY589823 RNU589822:RNU589823 RXQ589822:RXQ589823 SHM589822:SHM589823 SRI589822:SRI589823 TBE589822:TBE589823 TLA589822:TLA589823 TUW589822:TUW589823 UES589822:UES589823 UOO589822:UOO589823 UYK589822:UYK589823 VIG589822:VIG589823 VSC589822:VSC589823 WBY589822:WBY589823 WLU589822:WLU589823 WVQ589822:WVQ589823 C655358:C655359 JE655358:JE655359 TA655358:TA655359 ACW655358:ACW655359 AMS655358:AMS655359 AWO655358:AWO655359 BGK655358:BGK655359 BQG655358:BQG655359 CAC655358:CAC655359 CJY655358:CJY655359 CTU655358:CTU655359 DDQ655358:DDQ655359 DNM655358:DNM655359 DXI655358:DXI655359 EHE655358:EHE655359 ERA655358:ERA655359 FAW655358:FAW655359 FKS655358:FKS655359 FUO655358:FUO655359 GEK655358:GEK655359 GOG655358:GOG655359 GYC655358:GYC655359 HHY655358:HHY655359 HRU655358:HRU655359 IBQ655358:IBQ655359 ILM655358:ILM655359 IVI655358:IVI655359 JFE655358:JFE655359 JPA655358:JPA655359 JYW655358:JYW655359 KIS655358:KIS655359 KSO655358:KSO655359 LCK655358:LCK655359 LMG655358:LMG655359 LWC655358:LWC655359 MFY655358:MFY655359 MPU655358:MPU655359 MZQ655358:MZQ655359 NJM655358:NJM655359 NTI655358:NTI655359 ODE655358:ODE655359 ONA655358:ONA655359 OWW655358:OWW655359 PGS655358:PGS655359 PQO655358:PQO655359 QAK655358:QAK655359 QKG655358:QKG655359 QUC655358:QUC655359 RDY655358:RDY655359 RNU655358:RNU655359 RXQ655358:RXQ655359 SHM655358:SHM655359 SRI655358:SRI655359 TBE655358:TBE655359 TLA655358:TLA655359 TUW655358:TUW655359 UES655358:UES655359 UOO655358:UOO655359 UYK655358:UYK655359 VIG655358:VIG655359 VSC655358:VSC655359 WBY655358:WBY655359 WLU655358:WLU655359 WVQ655358:WVQ655359 C720894:C720895 JE720894:JE720895 TA720894:TA720895 ACW720894:ACW720895 AMS720894:AMS720895 AWO720894:AWO720895 BGK720894:BGK720895 BQG720894:BQG720895 CAC720894:CAC720895 CJY720894:CJY720895 CTU720894:CTU720895 DDQ720894:DDQ720895 DNM720894:DNM720895 DXI720894:DXI720895 EHE720894:EHE720895 ERA720894:ERA720895 FAW720894:FAW720895 FKS720894:FKS720895 FUO720894:FUO720895 GEK720894:GEK720895 GOG720894:GOG720895 GYC720894:GYC720895 HHY720894:HHY720895 HRU720894:HRU720895 IBQ720894:IBQ720895 ILM720894:ILM720895 IVI720894:IVI720895 JFE720894:JFE720895 JPA720894:JPA720895 JYW720894:JYW720895 KIS720894:KIS720895 KSO720894:KSO720895 LCK720894:LCK720895 LMG720894:LMG720895 LWC720894:LWC720895 MFY720894:MFY720895 MPU720894:MPU720895 MZQ720894:MZQ720895 NJM720894:NJM720895 NTI720894:NTI720895 ODE720894:ODE720895 ONA720894:ONA720895 OWW720894:OWW720895 PGS720894:PGS720895 PQO720894:PQO720895 QAK720894:QAK720895 QKG720894:QKG720895 QUC720894:QUC720895 RDY720894:RDY720895 RNU720894:RNU720895 RXQ720894:RXQ720895 SHM720894:SHM720895 SRI720894:SRI720895 TBE720894:TBE720895 TLA720894:TLA720895 TUW720894:TUW720895 UES720894:UES720895 UOO720894:UOO720895 UYK720894:UYK720895 VIG720894:VIG720895 VSC720894:VSC720895 WBY720894:WBY720895 WLU720894:WLU720895 WVQ720894:WVQ720895 C786430:C786431 JE786430:JE786431 TA786430:TA786431 ACW786430:ACW786431 AMS786430:AMS786431 AWO786430:AWO786431 BGK786430:BGK786431 BQG786430:BQG786431 CAC786430:CAC786431 CJY786430:CJY786431 CTU786430:CTU786431 DDQ786430:DDQ786431 DNM786430:DNM786431 DXI786430:DXI786431 EHE786430:EHE786431 ERA786430:ERA786431 FAW786430:FAW786431 FKS786430:FKS786431 FUO786430:FUO786431 GEK786430:GEK786431 GOG786430:GOG786431 GYC786430:GYC786431 HHY786430:HHY786431 HRU786430:HRU786431 IBQ786430:IBQ786431 ILM786430:ILM786431 IVI786430:IVI786431 JFE786430:JFE786431 JPA786430:JPA786431 JYW786430:JYW786431 KIS786430:KIS786431 KSO786430:KSO786431 LCK786430:LCK786431 LMG786430:LMG786431 LWC786430:LWC786431 MFY786430:MFY786431 MPU786430:MPU786431 MZQ786430:MZQ786431 NJM786430:NJM786431 NTI786430:NTI786431 ODE786430:ODE786431 ONA786430:ONA786431 OWW786430:OWW786431 PGS786430:PGS786431 PQO786430:PQO786431 QAK786430:QAK786431 QKG786430:QKG786431 QUC786430:QUC786431 RDY786430:RDY786431 RNU786430:RNU786431 RXQ786430:RXQ786431 SHM786430:SHM786431 SRI786430:SRI786431 TBE786430:TBE786431 TLA786430:TLA786431 TUW786430:TUW786431 UES786430:UES786431 UOO786430:UOO786431 UYK786430:UYK786431 VIG786430:VIG786431 VSC786430:VSC786431 WBY786430:WBY786431 WLU786430:WLU786431 WVQ786430:WVQ786431 C851966:C851967 JE851966:JE851967 TA851966:TA851967 ACW851966:ACW851967 AMS851966:AMS851967 AWO851966:AWO851967 BGK851966:BGK851967 BQG851966:BQG851967 CAC851966:CAC851967 CJY851966:CJY851967 CTU851966:CTU851967 DDQ851966:DDQ851967 DNM851966:DNM851967 DXI851966:DXI851967 EHE851966:EHE851967 ERA851966:ERA851967 FAW851966:FAW851967 FKS851966:FKS851967 FUO851966:FUO851967 GEK851966:GEK851967 GOG851966:GOG851967 GYC851966:GYC851967 HHY851966:HHY851967 HRU851966:HRU851967 IBQ851966:IBQ851967 ILM851966:ILM851967 IVI851966:IVI851967 JFE851966:JFE851967 JPA851966:JPA851967 JYW851966:JYW851967 KIS851966:KIS851967 KSO851966:KSO851967 LCK851966:LCK851967 LMG851966:LMG851967 LWC851966:LWC851967 MFY851966:MFY851967 MPU851966:MPU851967 MZQ851966:MZQ851967 NJM851966:NJM851967 NTI851966:NTI851967 ODE851966:ODE851967 ONA851966:ONA851967 OWW851966:OWW851967 PGS851966:PGS851967 PQO851966:PQO851967 QAK851966:QAK851967 QKG851966:QKG851967 QUC851966:QUC851967 RDY851966:RDY851967 RNU851966:RNU851967 RXQ851966:RXQ851967 SHM851966:SHM851967 SRI851966:SRI851967 TBE851966:TBE851967 TLA851966:TLA851967 TUW851966:TUW851967 UES851966:UES851967 UOO851966:UOO851967 UYK851966:UYK851967 VIG851966:VIG851967 VSC851966:VSC851967 WBY851966:WBY851967 WLU851966:WLU851967 WVQ851966:WVQ851967 C917502:C917503 JE917502:JE917503 TA917502:TA917503 ACW917502:ACW917503 AMS917502:AMS917503 AWO917502:AWO917503 BGK917502:BGK917503 BQG917502:BQG917503 CAC917502:CAC917503 CJY917502:CJY917503 CTU917502:CTU917503 DDQ917502:DDQ917503 DNM917502:DNM917503 DXI917502:DXI917503 EHE917502:EHE917503 ERA917502:ERA917503 FAW917502:FAW917503 FKS917502:FKS917503 FUO917502:FUO917503 GEK917502:GEK917503 GOG917502:GOG917503 GYC917502:GYC917503 HHY917502:HHY917503 HRU917502:HRU917503 IBQ917502:IBQ917503 ILM917502:ILM917503 IVI917502:IVI917503 JFE917502:JFE917503 JPA917502:JPA917503 JYW917502:JYW917503 KIS917502:KIS917503 KSO917502:KSO917503 LCK917502:LCK917503 LMG917502:LMG917503 LWC917502:LWC917503 MFY917502:MFY917503 MPU917502:MPU917503 MZQ917502:MZQ917503 NJM917502:NJM917503 NTI917502:NTI917503 ODE917502:ODE917503 ONA917502:ONA917503 OWW917502:OWW917503 PGS917502:PGS917503 PQO917502:PQO917503 QAK917502:QAK917503 QKG917502:QKG917503 QUC917502:QUC917503 RDY917502:RDY917503 RNU917502:RNU917503 RXQ917502:RXQ917503 SHM917502:SHM917503 SRI917502:SRI917503 TBE917502:TBE917503 TLA917502:TLA917503 TUW917502:TUW917503 UES917502:UES917503 UOO917502:UOO917503 UYK917502:UYK917503 VIG917502:VIG917503 VSC917502:VSC917503 WBY917502:WBY917503 WLU917502:WLU917503 WVQ917502:WVQ917503 C983038:C983039 JE983038:JE983039 TA983038:TA983039 ACW983038:ACW983039 AMS983038:AMS983039 AWO983038:AWO983039 BGK983038:BGK983039 BQG983038:BQG983039 CAC983038:CAC983039 CJY983038:CJY983039 CTU983038:CTU983039 DDQ983038:DDQ983039 DNM983038:DNM983039 DXI983038:DXI983039 EHE983038:EHE983039 ERA983038:ERA983039 FAW983038:FAW983039 FKS983038:FKS983039 FUO983038:FUO983039 GEK983038:GEK983039 GOG983038:GOG983039 GYC983038:GYC983039 HHY983038:HHY983039 HRU983038:HRU983039 IBQ983038:IBQ983039 ILM983038:ILM983039 IVI983038:IVI983039 JFE983038:JFE983039 JPA983038:JPA983039 JYW983038:JYW983039 KIS983038:KIS983039 KSO983038:KSO983039 LCK983038:LCK983039 LMG983038:LMG983039 LWC983038:LWC983039 MFY983038:MFY983039 MPU983038:MPU983039 MZQ983038:MZQ983039 NJM983038:NJM983039 NTI983038:NTI983039 ODE983038:ODE983039 ONA983038:ONA983039 OWW983038:OWW983039 PGS983038:PGS983039 PQO983038:PQO983039 QAK983038:QAK983039 QKG983038:QKG983039 QUC983038:QUC983039 RDY983038:RDY983039 RNU983038:RNU983039 RXQ983038:RXQ983039 SHM983038:SHM983039 SRI983038:SRI983039 TBE983038:TBE983039 TLA983038:TLA983039 TUW983038:TUW983039 UES983038:UES983039 UOO983038:UOO983039 UYK983038:UYK983039 VIG983038:VIG983039 VSC983038:VSC983039 WBY983038:WBY983039 WLU983038:WLU983039 WVQ983038:WVQ983039 C65538 JE65538 TA65538 ACW65538 AMS65538 AWO65538 BGK65538 BQG65538 CAC65538 CJY65538 CTU65538 DDQ65538 DNM65538 DXI65538 EHE65538 ERA65538 FAW65538 FKS65538 FUO65538 GEK65538 GOG65538 GYC65538 HHY65538 HRU65538 IBQ65538 ILM65538 IVI65538 JFE65538 JPA65538 JYW65538 KIS65538 KSO65538 LCK65538 LMG65538 LWC65538 MFY65538 MPU65538 MZQ65538 NJM65538 NTI65538 ODE65538 ONA65538 OWW65538 PGS65538 PQO65538 QAK65538 QKG65538 QUC65538 RDY65538 RNU65538 RXQ65538 SHM65538 SRI65538 TBE65538 TLA65538 TUW65538 UES65538 UOO65538 UYK65538 VIG65538 VSC65538 WBY65538 WLU65538 WVQ65538 C131074 JE131074 TA131074 ACW131074 AMS131074 AWO131074 BGK131074 BQG131074 CAC131074 CJY131074 CTU131074 DDQ131074 DNM131074 DXI131074 EHE131074 ERA131074 FAW131074 FKS131074 FUO131074 GEK131074 GOG131074 GYC131074 HHY131074 HRU131074 IBQ131074 ILM131074 IVI131074 JFE131074 JPA131074 JYW131074 KIS131074 KSO131074 LCK131074 LMG131074 LWC131074 MFY131074 MPU131074 MZQ131074 NJM131074 NTI131074 ODE131074 ONA131074 OWW131074 PGS131074 PQO131074 QAK131074 QKG131074 QUC131074 RDY131074 RNU131074 RXQ131074 SHM131074 SRI131074 TBE131074 TLA131074 TUW131074 UES131074 UOO131074 UYK131074 VIG131074 VSC131074 WBY131074 WLU131074 WVQ131074 C196610 JE196610 TA196610 ACW196610 AMS196610 AWO196610 BGK196610 BQG196610 CAC196610 CJY196610 CTU196610 DDQ196610 DNM196610 DXI196610 EHE196610 ERA196610 FAW196610 FKS196610 FUO196610 GEK196610 GOG196610 GYC196610 HHY196610 HRU196610 IBQ196610 ILM196610 IVI196610 JFE196610 JPA196610 JYW196610 KIS196610 KSO196610 LCK196610 LMG196610 LWC196610 MFY196610 MPU196610 MZQ196610 NJM196610 NTI196610 ODE196610 ONA196610 OWW196610 PGS196610 PQO196610 QAK196610 QKG196610 QUC196610 RDY196610 RNU196610 RXQ196610 SHM196610 SRI196610 TBE196610 TLA196610 TUW196610 UES196610 UOO196610 UYK196610 VIG196610 VSC196610 WBY196610 WLU196610 WVQ196610 C262146 JE262146 TA262146 ACW262146 AMS262146 AWO262146 BGK262146 BQG262146 CAC262146 CJY262146 CTU262146 DDQ262146 DNM262146 DXI262146 EHE262146 ERA262146 FAW262146 FKS262146 FUO262146 GEK262146 GOG262146 GYC262146 HHY262146 HRU262146 IBQ262146 ILM262146 IVI262146 JFE262146 JPA262146 JYW262146 KIS262146 KSO262146 LCK262146 LMG262146 LWC262146 MFY262146 MPU262146 MZQ262146 NJM262146 NTI262146 ODE262146 ONA262146 OWW262146 PGS262146 PQO262146 QAK262146 QKG262146 QUC262146 RDY262146 RNU262146 RXQ262146 SHM262146 SRI262146 TBE262146 TLA262146 TUW262146 UES262146 UOO262146 UYK262146 VIG262146 VSC262146 WBY262146 WLU262146 WVQ262146 C327682 JE327682 TA327682 ACW327682 AMS327682 AWO327682 BGK327682 BQG327682 CAC327682 CJY327682 CTU327682 DDQ327682 DNM327682 DXI327682 EHE327682 ERA327682 FAW327682 FKS327682 FUO327682 GEK327682 GOG327682 GYC327682 HHY327682 HRU327682 IBQ327682 ILM327682 IVI327682 JFE327682 JPA327682 JYW327682 KIS327682 KSO327682 LCK327682 LMG327682 LWC327682 MFY327682 MPU327682 MZQ327682 NJM327682 NTI327682 ODE327682 ONA327682 OWW327682 PGS327682 PQO327682 QAK327682 QKG327682 QUC327682 RDY327682 RNU327682 RXQ327682 SHM327682 SRI327682 TBE327682 TLA327682 TUW327682 UES327682 UOO327682 UYK327682 VIG327682 VSC327682 WBY327682 WLU327682 WVQ327682 C393218 JE393218 TA393218 ACW393218 AMS393218 AWO393218 BGK393218 BQG393218 CAC393218 CJY393218 CTU393218 DDQ393218 DNM393218 DXI393218 EHE393218 ERA393218 FAW393218 FKS393218 FUO393218 GEK393218 GOG393218 GYC393218 HHY393218 HRU393218 IBQ393218 ILM393218 IVI393218 JFE393218 JPA393218 JYW393218 KIS393218 KSO393218 LCK393218 LMG393218 LWC393218 MFY393218 MPU393218 MZQ393218 NJM393218 NTI393218 ODE393218 ONA393218 OWW393218 PGS393218 PQO393218 QAK393218 QKG393218 QUC393218 RDY393218 RNU393218 RXQ393218 SHM393218 SRI393218 TBE393218 TLA393218 TUW393218 UES393218 UOO393218 UYK393218 VIG393218 VSC393218 WBY393218 WLU393218 WVQ393218 C458754 JE458754 TA458754 ACW458754 AMS458754 AWO458754 BGK458754 BQG458754 CAC458754 CJY458754 CTU458754 DDQ458754 DNM458754 DXI458754 EHE458754 ERA458754 FAW458754 FKS458754 FUO458754 GEK458754 GOG458754 GYC458754 HHY458754 HRU458754 IBQ458754 ILM458754 IVI458754 JFE458754 JPA458754 JYW458754 KIS458754 KSO458754 LCK458754 LMG458754 LWC458754 MFY458754 MPU458754 MZQ458754 NJM458754 NTI458754 ODE458754 ONA458754 OWW458754 PGS458754 PQO458754 QAK458754 QKG458754 QUC458754 RDY458754 RNU458754 RXQ458754 SHM458754 SRI458754 TBE458754 TLA458754 TUW458754 UES458754 UOO458754 UYK458754 VIG458754 VSC458754 WBY458754 WLU458754 WVQ458754 C524290 JE524290 TA524290 ACW524290 AMS524290 AWO524290 BGK524290 BQG524290 CAC524290 CJY524290 CTU524290 DDQ524290 DNM524290 DXI524290 EHE524290 ERA524290 FAW524290 FKS524290 FUO524290 GEK524290 GOG524290 GYC524290 HHY524290 HRU524290 IBQ524290 ILM524290 IVI524290 JFE524290 JPA524290 JYW524290 KIS524290 KSO524290 LCK524290 LMG524290 LWC524290 MFY524290 MPU524290 MZQ524290 NJM524290 NTI524290 ODE524290 ONA524290 OWW524290 PGS524290 PQO524290 QAK524290 QKG524290 QUC524290 RDY524290 RNU524290 RXQ524290 SHM524290 SRI524290 TBE524290 TLA524290 TUW524290 UES524290 UOO524290 UYK524290 VIG524290 VSC524290 WBY524290 WLU524290 WVQ524290 C589826 JE589826 TA589826 ACW589826 AMS589826 AWO589826 BGK589826 BQG589826 CAC589826 CJY589826 CTU589826 DDQ589826 DNM589826 DXI589826 EHE589826 ERA589826 FAW589826 FKS589826 FUO589826 GEK589826 GOG589826 GYC589826 HHY589826 HRU589826 IBQ589826 ILM589826 IVI589826 JFE589826 JPA589826 JYW589826 KIS589826 KSO589826 LCK589826 LMG589826 LWC589826 MFY589826 MPU589826 MZQ589826 NJM589826 NTI589826 ODE589826 ONA589826 OWW589826 PGS589826 PQO589826 QAK589826 QKG589826 QUC589826 RDY589826 RNU589826 RXQ589826 SHM589826 SRI589826 TBE589826 TLA589826 TUW589826 UES589826 UOO589826 UYK589826 VIG589826 VSC589826 WBY589826 WLU589826 WVQ589826 C655362 JE655362 TA655362 ACW655362 AMS655362 AWO655362 BGK655362 BQG655362 CAC655362 CJY655362 CTU655362 DDQ655362 DNM655362 DXI655362 EHE655362 ERA655362 FAW655362 FKS655362 FUO655362 GEK655362 GOG655362 GYC655362 HHY655362 HRU655362 IBQ655362 ILM655362 IVI655362 JFE655362 JPA655362 JYW655362 KIS655362 KSO655362 LCK655362 LMG655362 LWC655362 MFY655362 MPU655362 MZQ655362 NJM655362 NTI655362 ODE655362 ONA655362 OWW655362 PGS655362 PQO655362 QAK655362 QKG655362 QUC655362 RDY655362 RNU655362 RXQ655362 SHM655362 SRI655362 TBE655362 TLA655362 TUW655362 UES655362 UOO655362 UYK655362 VIG655362 VSC655362 WBY655362 WLU655362 WVQ655362 C720898 JE720898 TA720898 ACW720898 AMS720898 AWO720898 BGK720898 BQG720898 CAC720898 CJY720898 CTU720898 DDQ720898 DNM720898 DXI720898 EHE720898 ERA720898 FAW720898 FKS720898 FUO720898 GEK720898 GOG720898 GYC720898 HHY720898 HRU720898 IBQ720898 ILM720898 IVI720898 JFE720898 JPA720898 JYW720898 KIS720898 KSO720898 LCK720898 LMG720898 LWC720898 MFY720898 MPU720898 MZQ720898 NJM720898 NTI720898 ODE720898 ONA720898 OWW720898 PGS720898 PQO720898 QAK720898 QKG720898 QUC720898 RDY720898 RNU720898 RXQ720898 SHM720898 SRI720898 TBE720898 TLA720898 TUW720898 UES720898 UOO720898 UYK720898 VIG720898 VSC720898 WBY720898 WLU720898 WVQ720898 C786434 JE786434 TA786434 ACW786434 AMS786434 AWO786434 BGK786434 BQG786434 CAC786434 CJY786434 CTU786434 DDQ786434 DNM786434 DXI786434 EHE786434 ERA786434 FAW786434 FKS786434 FUO786434 GEK786434 GOG786434 GYC786434 HHY786434 HRU786434 IBQ786434 ILM786434 IVI786434 JFE786434 JPA786434 JYW786434 KIS786434 KSO786434 LCK786434 LMG786434 LWC786434 MFY786434 MPU786434 MZQ786434 NJM786434 NTI786434 ODE786434 ONA786434 OWW786434 PGS786434 PQO786434 QAK786434 QKG786434 QUC786434 RDY786434 RNU786434 RXQ786434 SHM786434 SRI786434 TBE786434 TLA786434 TUW786434 UES786434 UOO786434 UYK786434 VIG786434 VSC786434 WBY786434 WLU786434 WVQ786434 C851970 JE851970 TA851970 ACW851970 AMS851970 AWO851970 BGK851970 BQG851970 CAC851970 CJY851970 CTU851970 DDQ851970 DNM851970 DXI851970 EHE851970 ERA851970 FAW851970 FKS851970 FUO851970 GEK851970 GOG851970 GYC851970 HHY851970 HRU851970 IBQ851970 ILM851970 IVI851970 JFE851970 JPA851970 JYW851970 KIS851970 KSO851970 LCK851970 LMG851970 LWC851970 MFY851970 MPU851970 MZQ851970 NJM851970 NTI851970 ODE851970 ONA851970 OWW851970 PGS851970 PQO851970 QAK851970 QKG851970 QUC851970 RDY851970 RNU851970 RXQ851970 SHM851970 SRI851970 TBE851970 TLA851970 TUW851970 UES851970 UOO851970 UYK851970 VIG851970 VSC851970 WBY851970 WLU851970 WVQ851970 C917506 JE917506 TA917506 ACW917506 AMS917506 AWO917506 BGK917506 BQG917506 CAC917506 CJY917506 CTU917506 DDQ917506 DNM917506 DXI917506 EHE917506 ERA917506 FAW917506 FKS917506 FUO917506 GEK917506 GOG917506 GYC917506 HHY917506 HRU917506 IBQ917506 ILM917506 IVI917506 JFE917506 JPA917506 JYW917506 KIS917506 KSO917506 LCK917506 LMG917506 LWC917506 MFY917506 MPU917506 MZQ917506 NJM917506 NTI917506 ODE917506 ONA917506 OWW917506 PGS917506 PQO917506 QAK917506 QKG917506 QUC917506 RDY917506 RNU917506 RXQ917506 SHM917506 SRI917506 TBE917506 TLA917506 TUW917506 UES917506 UOO917506 UYK917506 VIG917506 VSC917506 WBY917506 WLU917506 WVQ917506 C983042 JE983042 TA983042 ACW983042 AMS983042 AWO983042 BGK983042 BQG983042 CAC983042 CJY983042 CTU983042 DDQ983042 DNM983042 DXI983042 EHE983042 ERA983042 FAW983042 FKS983042 FUO983042 GEK983042 GOG983042 GYC983042 HHY983042 HRU983042 IBQ983042 ILM983042 IVI983042 JFE983042 JPA983042 JYW983042 KIS983042 KSO983042 LCK983042 LMG983042 LWC983042 MFY983042 MPU983042 MZQ983042 NJM983042 NTI983042 ODE983042 ONA983042 OWW983042 PGS983042 PQO983042 QAK983042 QKG983042 QUC983042 RDY983042 RNU983042 RXQ983042 SHM983042 SRI983042 TBE983042 TLA983042 TUW983042 UES983042 UOO983042 UYK983042 VIG983042 VSC983042 WBY983042 WLU983042">
      <formula1>0</formula1>
      <formula2>10000</formula2>
    </dataValidation>
    <dataValidation type="textLength" errorStyle="information" allowBlank="1" showInputMessage="1" error="XLBVal:5=1400_x000d_&#10;" sqref="B65539 JD65539 SZ65539 ACV65539 AMR65539 AWN65539 BGJ65539 BQF65539 CAB65539 CJX65539 CTT65539 DDP65539 DNL65539 DXH65539 EHD65539 EQZ65539 FAV65539 FKR65539 FUN65539 GEJ65539 GOF65539 GYB65539 HHX65539 HRT65539 IBP65539 ILL65539 IVH65539 JFD65539 JOZ65539 JYV65539 KIR65539 KSN65539 LCJ65539 LMF65539 LWB65539 MFX65539 MPT65539 MZP65539 NJL65539 NTH65539 ODD65539 OMZ65539 OWV65539 PGR65539 PQN65539 QAJ65539 QKF65539 QUB65539 RDX65539 RNT65539 RXP65539 SHL65539 SRH65539 TBD65539 TKZ65539 TUV65539 UER65539 UON65539 UYJ65539 VIF65539 VSB65539 WBX65539 WLT65539 WVP65539 B131075 JD131075 SZ131075 ACV131075 AMR131075 AWN131075 BGJ131075 BQF131075 CAB131075 CJX131075 CTT131075 DDP131075 DNL131075 DXH131075 EHD131075 EQZ131075 FAV131075 FKR131075 FUN131075 GEJ131075 GOF131075 GYB131075 HHX131075 HRT131075 IBP131075 ILL131075 IVH131075 JFD131075 JOZ131075 JYV131075 KIR131075 KSN131075 LCJ131075 LMF131075 LWB131075 MFX131075 MPT131075 MZP131075 NJL131075 NTH131075 ODD131075 OMZ131075 OWV131075 PGR131075 PQN131075 QAJ131075 QKF131075 QUB131075 RDX131075 RNT131075 RXP131075 SHL131075 SRH131075 TBD131075 TKZ131075 TUV131075 UER131075 UON131075 UYJ131075 VIF131075 VSB131075 WBX131075 WLT131075 WVP131075 B196611 JD196611 SZ196611 ACV196611 AMR196611 AWN196611 BGJ196611 BQF196611 CAB196611 CJX196611 CTT196611 DDP196611 DNL196611 DXH196611 EHD196611 EQZ196611 FAV196611 FKR196611 FUN196611 GEJ196611 GOF196611 GYB196611 HHX196611 HRT196611 IBP196611 ILL196611 IVH196611 JFD196611 JOZ196611 JYV196611 KIR196611 KSN196611 LCJ196611 LMF196611 LWB196611 MFX196611 MPT196611 MZP196611 NJL196611 NTH196611 ODD196611 OMZ196611 OWV196611 PGR196611 PQN196611 QAJ196611 QKF196611 QUB196611 RDX196611 RNT196611 RXP196611 SHL196611 SRH196611 TBD196611 TKZ196611 TUV196611 UER196611 UON196611 UYJ196611 VIF196611 VSB196611 WBX196611 WLT196611 WVP196611 B262147 JD262147 SZ262147 ACV262147 AMR262147 AWN262147 BGJ262147 BQF262147 CAB262147 CJX262147 CTT262147 DDP262147 DNL262147 DXH262147 EHD262147 EQZ262147 FAV262147 FKR262147 FUN262147 GEJ262147 GOF262147 GYB262147 HHX262147 HRT262147 IBP262147 ILL262147 IVH262147 JFD262147 JOZ262147 JYV262147 KIR262147 KSN262147 LCJ262147 LMF262147 LWB262147 MFX262147 MPT262147 MZP262147 NJL262147 NTH262147 ODD262147 OMZ262147 OWV262147 PGR262147 PQN262147 QAJ262147 QKF262147 QUB262147 RDX262147 RNT262147 RXP262147 SHL262147 SRH262147 TBD262147 TKZ262147 TUV262147 UER262147 UON262147 UYJ262147 VIF262147 VSB262147 WBX262147 WLT262147 WVP262147 B327683 JD327683 SZ327683 ACV327683 AMR327683 AWN327683 BGJ327683 BQF327683 CAB327683 CJX327683 CTT327683 DDP327683 DNL327683 DXH327683 EHD327683 EQZ327683 FAV327683 FKR327683 FUN327683 GEJ327683 GOF327683 GYB327683 HHX327683 HRT327683 IBP327683 ILL327683 IVH327683 JFD327683 JOZ327683 JYV327683 KIR327683 KSN327683 LCJ327683 LMF327683 LWB327683 MFX327683 MPT327683 MZP327683 NJL327683 NTH327683 ODD327683 OMZ327683 OWV327683 PGR327683 PQN327683 QAJ327683 QKF327683 QUB327683 RDX327683 RNT327683 RXP327683 SHL327683 SRH327683 TBD327683 TKZ327683 TUV327683 UER327683 UON327683 UYJ327683 VIF327683 VSB327683 WBX327683 WLT327683 WVP327683 B393219 JD393219 SZ393219 ACV393219 AMR393219 AWN393219 BGJ393219 BQF393219 CAB393219 CJX393219 CTT393219 DDP393219 DNL393219 DXH393219 EHD393219 EQZ393219 FAV393219 FKR393219 FUN393219 GEJ393219 GOF393219 GYB393219 HHX393219 HRT393219 IBP393219 ILL393219 IVH393219 JFD393219 JOZ393219 JYV393219 KIR393219 KSN393219 LCJ393219 LMF393219 LWB393219 MFX393219 MPT393219 MZP393219 NJL393219 NTH393219 ODD393219 OMZ393219 OWV393219 PGR393219 PQN393219 QAJ393219 QKF393219 QUB393219 RDX393219 RNT393219 RXP393219 SHL393219 SRH393219 TBD393219 TKZ393219 TUV393219 UER393219 UON393219 UYJ393219 VIF393219 VSB393219 WBX393219 WLT393219 WVP393219 B458755 JD458755 SZ458755 ACV458755 AMR458755 AWN458755 BGJ458755 BQF458755 CAB458755 CJX458755 CTT458755 DDP458755 DNL458755 DXH458755 EHD458755 EQZ458755 FAV458755 FKR458755 FUN458755 GEJ458755 GOF458755 GYB458755 HHX458755 HRT458755 IBP458755 ILL458755 IVH458755 JFD458755 JOZ458755 JYV458755 KIR458755 KSN458755 LCJ458755 LMF458755 LWB458755 MFX458755 MPT458755 MZP458755 NJL458755 NTH458755 ODD458755 OMZ458755 OWV458755 PGR458755 PQN458755 QAJ458755 QKF458755 QUB458755 RDX458755 RNT458755 RXP458755 SHL458755 SRH458755 TBD458755 TKZ458755 TUV458755 UER458755 UON458755 UYJ458755 VIF458755 VSB458755 WBX458755 WLT458755 WVP458755 B524291 JD524291 SZ524291 ACV524291 AMR524291 AWN524291 BGJ524291 BQF524291 CAB524291 CJX524291 CTT524291 DDP524291 DNL524291 DXH524291 EHD524291 EQZ524291 FAV524291 FKR524291 FUN524291 GEJ524291 GOF524291 GYB524291 HHX524291 HRT524291 IBP524291 ILL524291 IVH524291 JFD524291 JOZ524291 JYV524291 KIR524291 KSN524291 LCJ524291 LMF524291 LWB524291 MFX524291 MPT524291 MZP524291 NJL524291 NTH524291 ODD524291 OMZ524291 OWV524291 PGR524291 PQN524291 QAJ524291 QKF524291 QUB524291 RDX524291 RNT524291 RXP524291 SHL524291 SRH524291 TBD524291 TKZ524291 TUV524291 UER524291 UON524291 UYJ524291 VIF524291 VSB524291 WBX524291 WLT524291 WVP524291 B589827 JD589827 SZ589827 ACV589827 AMR589827 AWN589827 BGJ589827 BQF589827 CAB589827 CJX589827 CTT589827 DDP589827 DNL589827 DXH589827 EHD589827 EQZ589827 FAV589827 FKR589827 FUN589827 GEJ589827 GOF589827 GYB589827 HHX589827 HRT589827 IBP589827 ILL589827 IVH589827 JFD589827 JOZ589827 JYV589827 KIR589827 KSN589827 LCJ589827 LMF589827 LWB589827 MFX589827 MPT589827 MZP589827 NJL589827 NTH589827 ODD589827 OMZ589827 OWV589827 PGR589827 PQN589827 QAJ589827 QKF589827 QUB589827 RDX589827 RNT589827 RXP589827 SHL589827 SRH589827 TBD589827 TKZ589827 TUV589827 UER589827 UON589827 UYJ589827 VIF589827 VSB589827 WBX589827 WLT589827 WVP589827 B655363 JD655363 SZ655363 ACV655363 AMR655363 AWN655363 BGJ655363 BQF655363 CAB655363 CJX655363 CTT655363 DDP655363 DNL655363 DXH655363 EHD655363 EQZ655363 FAV655363 FKR655363 FUN655363 GEJ655363 GOF655363 GYB655363 HHX655363 HRT655363 IBP655363 ILL655363 IVH655363 JFD655363 JOZ655363 JYV655363 KIR655363 KSN655363 LCJ655363 LMF655363 LWB655363 MFX655363 MPT655363 MZP655363 NJL655363 NTH655363 ODD655363 OMZ655363 OWV655363 PGR655363 PQN655363 QAJ655363 QKF655363 QUB655363 RDX655363 RNT655363 RXP655363 SHL655363 SRH655363 TBD655363 TKZ655363 TUV655363 UER655363 UON655363 UYJ655363 VIF655363 VSB655363 WBX655363 WLT655363 WVP655363 B720899 JD720899 SZ720899 ACV720899 AMR720899 AWN720899 BGJ720899 BQF720899 CAB720899 CJX720899 CTT720899 DDP720899 DNL720899 DXH720899 EHD720899 EQZ720899 FAV720899 FKR720899 FUN720899 GEJ720899 GOF720899 GYB720899 HHX720899 HRT720899 IBP720899 ILL720899 IVH720899 JFD720899 JOZ720899 JYV720899 KIR720899 KSN720899 LCJ720899 LMF720899 LWB720899 MFX720899 MPT720899 MZP720899 NJL720899 NTH720899 ODD720899 OMZ720899 OWV720899 PGR720899 PQN720899 QAJ720899 QKF720899 QUB720899 RDX720899 RNT720899 RXP720899 SHL720899 SRH720899 TBD720899 TKZ720899 TUV720899 UER720899 UON720899 UYJ720899 VIF720899 VSB720899 WBX720899 WLT720899 WVP720899 B786435 JD786435 SZ786435 ACV786435 AMR786435 AWN786435 BGJ786435 BQF786435 CAB786435 CJX786435 CTT786435 DDP786435 DNL786435 DXH786435 EHD786435 EQZ786435 FAV786435 FKR786435 FUN786435 GEJ786435 GOF786435 GYB786435 HHX786435 HRT786435 IBP786435 ILL786435 IVH786435 JFD786435 JOZ786435 JYV786435 KIR786435 KSN786435 LCJ786435 LMF786435 LWB786435 MFX786435 MPT786435 MZP786435 NJL786435 NTH786435 ODD786435 OMZ786435 OWV786435 PGR786435 PQN786435 QAJ786435 QKF786435 QUB786435 RDX786435 RNT786435 RXP786435 SHL786435 SRH786435 TBD786435 TKZ786435 TUV786435 UER786435 UON786435 UYJ786435 VIF786435 VSB786435 WBX786435 WLT786435 WVP786435 B851971 JD851971 SZ851971 ACV851971 AMR851971 AWN851971 BGJ851971 BQF851971 CAB851971 CJX851971 CTT851971 DDP851971 DNL851971 DXH851971 EHD851971 EQZ851971 FAV851971 FKR851971 FUN851971 GEJ851971 GOF851971 GYB851971 HHX851971 HRT851971 IBP851971 ILL851971 IVH851971 JFD851971 JOZ851971 JYV851971 KIR851971 KSN851971 LCJ851971 LMF851971 LWB851971 MFX851971 MPT851971 MZP851971 NJL851971 NTH851971 ODD851971 OMZ851971 OWV851971 PGR851971 PQN851971 QAJ851971 QKF851971 QUB851971 RDX851971 RNT851971 RXP851971 SHL851971 SRH851971 TBD851971 TKZ851971 TUV851971 UER851971 UON851971 UYJ851971 VIF851971 VSB851971 WBX851971 WLT851971 WVP851971 B917507 JD917507 SZ917507 ACV917507 AMR917507 AWN917507 BGJ917507 BQF917507 CAB917507 CJX917507 CTT917507 DDP917507 DNL917507 DXH917507 EHD917507 EQZ917507 FAV917507 FKR917507 FUN917507 GEJ917507 GOF917507 GYB917507 HHX917507 HRT917507 IBP917507 ILL917507 IVH917507 JFD917507 JOZ917507 JYV917507 KIR917507 KSN917507 LCJ917507 LMF917507 LWB917507 MFX917507 MPT917507 MZP917507 NJL917507 NTH917507 ODD917507 OMZ917507 OWV917507 PGR917507 PQN917507 QAJ917507 QKF917507 QUB917507 RDX917507 RNT917507 RXP917507 SHL917507 SRH917507 TBD917507 TKZ917507 TUV917507 UER917507 UON917507 UYJ917507 VIF917507 VSB917507 WBX917507 WLT917507 WVP917507 B983043 JD983043 SZ983043 ACV983043 AMR983043 AWN983043 BGJ983043 BQF983043 CAB983043 CJX983043 CTT983043 DDP983043 DNL983043 DXH983043 EHD983043 EQZ983043 FAV983043 FKR983043 FUN983043 GEJ983043 GOF983043 GYB983043 HHX983043 HRT983043 IBP983043 ILL983043 IVH983043 JFD983043 JOZ983043 JYV983043 KIR983043 KSN983043 LCJ983043 LMF983043 LWB983043 MFX983043 MPT983043 MZP983043 NJL983043 NTH983043 ODD983043 OMZ983043 OWV983043 PGR983043 PQN983043 QAJ983043 QKF983043 QUB983043 RDX983043 RNT983043 RXP983043 SHL983043 SRH983043 TBD983043 TKZ983043 TUV983043 UER983043 UON983043 UYJ983043 VIF983043 VSB983043 WBX983043 WLT983043 WVP983043">
      <formula1>0</formula1>
      <formula2>10000</formula2>
    </dataValidation>
    <dataValidation type="textLength" errorStyle="information" allowBlank="1" showInputMessage="1" error="XLBVal:5=4.48215143268769E-02_x000d_&#10;" sqref="C65539 JE65539 TA65539 ACW65539 AMS65539 AWO65539 BGK65539 BQG65539 CAC65539 CJY65539 CTU65539 DDQ65539 DNM65539 DXI65539 EHE65539 ERA65539 FAW65539 FKS65539 FUO65539 GEK65539 GOG65539 GYC65539 HHY65539 HRU65539 IBQ65539 ILM65539 IVI65539 JFE65539 JPA65539 JYW65539 KIS65539 KSO65539 LCK65539 LMG65539 LWC65539 MFY65539 MPU65539 MZQ65539 NJM65539 NTI65539 ODE65539 ONA65539 OWW65539 PGS65539 PQO65539 QAK65539 QKG65539 QUC65539 RDY65539 RNU65539 RXQ65539 SHM65539 SRI65539 TBE65539 TLA65539 TUW65539 UES65539 UOO65539 UYK65539 VIG65539 VSC65539 WBY65539 WLU65539 WVQ65539 C131075 JE131075 TA131075 ACW131075 AMS131075 AWO131075 BGK131075 BQG131075 CAC131075 CJY131075 CTU131075 DDQ131075 DNM131075 DXI131075 EHE131075 ERA131075 FAW131075 FKS131075 FUO131075 GEK131075 GOG131075 GYC131075 HHY131075 HRU131075 IBQ131075 ILM131075 IVI131075 JFE131075 JPA131075 JYW131075 KIS131075 KSO131075 LCK131075 LMG131075 LWC131075 MFY131075 MPU131075 MZQ131075 NJM131075 NTI131075 ODE131075 ONA131075 OWW131075 PGS131075 PQO131075 QAK131075 QKG131075 QUC131075 RDY131075 RNU131075 RXQ131075 SHM131075 SRI131075 TBE131075 TLA131075 TUW131075 UES131075 UOO131075 UYK131075 VIG131075 VSC131075 WBY131075 WLU131075 WVQ131075 C196611 JE196611 TA196611 ACW196611 AMS196611 AWO196611 BGK196611 BQG196611 CAC196611 CJY196611 CTU196611 DDQ196611 DNM196611 DXI196611 EHE196611 ERA196611 FAW196611 FKS196611 FUO196611 GEK196611 GOG196611 GYC196611 HHY196611 HRU196611 IBQ196611 ILM196611 IVI196611 JFE196611 JPA196611 JYW196611 KIS196611 KSO196611 LCK196611 LMG196611 LWC196611 MFY196611 MPU196611 MZQ196611 NJM196611 NTI196611 ODE196611 ONA196611 OWW196611 PGS196611 PQO196611 QAK196611 QKG196611 QUC196611 RDY196611 RNU196611 RXQ196611 SHM196611 SRI196611 TBE196611 TLA196611 TUW196611 UES196611 UOO196611 UYK196611 VIG196611 VSC196611 WBY196611 WLU196611 WVQ196611 C262147 JE262147 TA262147 ACW262147 AMS262147 AWO262147 BGK262147 BQG262147 CAC262147 CJY262147 CTU262147 DDQ262147 DNM262147 DXI262147 EHE262147 ERA262147 FAW262147 FKS262147 FUO262147 GEK262147 GOG262147 GYC262147 HHY262147 HRU262147 IBQ262147 ILM262147 IVI262147 JFE262147 JPA262147 JYW262147 KIS262147 KSO262147 LCK262147 LMG262147 LWC262147 MFY262147 MPU262147 MZQ262147 NJM262147 NTI262147 ODE262147 ONA262147 OWW262147 PGS262147 PQO262147 QAK262147 QKG262147 QUC262147 RDY262147 RNU262147 RXQ262147 SHM262147 SRI262147 TBE262147 TLA262147 TUW262147 UES262147 UOO262147 UYK262147 VIG262147 VSC262147 WBY262147 WLU262147 WVQ262147 C327683 JE327683 TA327683 ACW327683 AMS327683 AWO327683 BGK327683 BQG327683 CAC327683 CJY327683 CTU327683 DDQ327683 DNM327683 DXI327683 EHE327683 ERA327683 FAW327683 FKS327683 FUO327683 GEK327683 GOG327683 GYC327683 HHY327683 HRU327683 IBQ327683 ILM327683 IVI327683 JFE327683 JPA327683 JYW327683 KIS327683 KSO327683 LCK327683 LMG327683 LWC327683 MFY327683 MPU327683 MZQ327683 NJM327683 NTI327683 ODE327683 ONA327683 OWW327683 PGS327683 PQO327683 QAK327683 QKG327683 QUC327683 RDY327683 RNU327683 RXQ327683 SHM327683 SRI327683 TBE327683 TLA327683 TUW327683 UES327683 UOO327683 UYK327683 VIG327683 VSC327683 WBY327683 WLU327683 WVQ327683 C393219 JE393219 TA393219 ACW393219 AMS393219 AWO393219 BGK393219 BQG393219 CAC393219 CJY393219 CTU393219 DDQ393219 DNM393219 DXI393219 EHE393219 ERA393219 FAW393219 FKS393219 FUO393219 GEK393219 GOG393219 GYC393219 HHY393219 HRU393219 IBQ393219 ILM393219 IVI393219 JFE393219 JPA393219 JYW393219 KIS393219 KSO393219 LCK393219 LMG393219 LWC393219 MFY393219 MPU393219 MZQ393219 NJM393219 NTI393219 ODE393219 ONA393219 OWW393219 PGS393219 PQO393219 QAK393219 QKG393219 QUC393219 RDY393219 RNU393219 RXQ393219 SHM393219 SRI393219 TBE393219 TLA393219 TUW393219 UES393219 UOO393219 UYK393219 VIG393219 VSC393219 WBY393219 WLU393219 WVQ393219 C458755 JE458755 TA458755 ACW458755 AMS458755 AWO458755 BGK458755 BQG458755 CAC458755 CJY458755 CTU458755 DDQ458755 DNM458755 DXI458755 EHE458755 ERA458755 FAW458755 FKS458755 FUO458755 GEK458755 GOG458755 GYC458755 HHY458755 HRU458755 IBQ458755 ILM458755 IVI458755 JFE458755 JPA458755 JYW458755 KIS458755 KSO458755 LCK458755 LMG458755 LWC458755 MFY458755 MPU458755 MZQ458755 NJM458755 NTI458755 ODE458755 ONA458755 OWW458755 PGS458755 PQO458755 QAK458755 QKG458755 QUC458755 RDY458755 RNU458755 RXQ458755 SHM458755 SRI458755 TBE458755 TLA458755 TUW458755 UES458755 UOO458755 UYK458755 VIG458755 VSC458755 WBY458755 WLU458755 WVQ458755 C524291 JE524291 TA524291 ACW524291 AMS524291 AWO524291 BGK524291 BQG524291 CAC524291 CJY524291 CTU524291 DDQ524291 DNM524291 DXI524291 EHE524291 ERA524291 FAW524291 FKS524291 FUO524291 GEK524291 GOG524291 GYC524291 HHY524291 HRU524291 IBQ524291 ILM524291 IVI524291 JFE524291 JPA524291 JYW524291 KIS524291 KSO524291 LCK524291 LMG524291 LWC524291 MFY524291 MPU524291 MZQ524291 NJM524291 NTI524291 ODE524291 ONA524291 OWW524291 PGS524291 PQO524291 QAK524291 QKG524291 QUC524291 RDY524291 RNU524291 RXQ524291 SHM524291 SRI524291 TBE524291 TLA524291 TUW524291 UES524291 UOO524291 UYK524291 VIG524291 VSC524291 WBY524291 WLU524291 WVQ524291 C589827 JE589827 TA589827 ACW589827 AMS589827 AWO589827 BGK589827 BQG589827 CAC589827 CJY589827 CTU589827 DDQ589827 DNM589827 DXI589827 EHE589827 ERA589827 FAW589827 FKS589827 FUO589827 GEK589827 GOG589827 GYC589827 HHY589827 HRU589827 IBQ589827 ILM589827 IVI589827 JFE589827 JPA589827 JYW589827 KIS589827 KSO589827 LCK589827 LMG589827 LWC589827 MFY589827 MPU589827 MZQ589827 NJM589827 NTI589827 ODE589827 ONA589827 OWW589827 PGS589827 PQO589827 QAK589827 QKG589827 QUC589827 RDY589827 RNU589827 RXQ589827 SHM589827 SRI589827 TBE589827 TLA589827 TUW589827 UES589827 UOO589827 UYK589827 VIG589827 VSC589827 WBY589827 WLU589827 WVQ589827 C655363 JE655363 TA655363 ACW655363 AMS655363 AWO655363 BGK655363 BQG655363 CAC655363 CJY655363 CTU655363 DDQ655363 DNM655363 DXI655363 EHE655363 ERA655363 FAW655363 FKS655363 FUO655363 GEK655363 GOG655363 GYC655363 HHY655363 HRU655363 IBQ655363 ILM655363 IVI655363 JFE655363 JPA655363 JYW655363 KIS655363 KSO655363 LCK655363 LMG655363 LWC655363 MFY655363 MPU655363 MZQ655363 NJM655363 NTI655363 ODE655363 ONA655363 OWW655363 PGS655363 PQO655363 QAK655363 QKG655363 QUC655363 RDY655363 RNU655363 RXQ655363 SHM655363 SRI655363 TBE655363 TLA655363 TUW655363 UES655363 UOO655363 UYK655363 VIG655363 VSC655363 WBY655363 WLU655363 WVQ655363 C720899 JE720899 TA720899 ACW720899 AMS720899 AWO720899 BGK720899 BQG720899 CAC720899 CJY720899 CTU720899 DDQ720899 DNM720899 DXI720899 EHE720899 ERA720899 FAW720899 FKS720899 FUO720899 GEK720899 GOG720899 GYC720899 HHY720899 HRU720899 IBQ720899 ILM720899 IVI720899 JFE720899 JPA720899 JYW720899 KIS720899 KSO720899 LCK720899 LMG720899 LWC720899 MFY720899 MPU720899 MZQ720899 NJM720899 NTI720899 ODE720899 ONA720899 OWW720899 PGS720899 PQO720899 QAK720899 QKG720899 QUC720899 RDY720899 RNU720899 RXQ720899 SHM720899 SRI720899 TBE720899 TLA720899 TUW720899 UES720899 UOO720899 UYK720899 VIG720899 VSC720899 WBY720899 WLU720899 WVQ720899 C786435 JE786435 TA786435 ACW786435 AMS786435 AWO786435 BGK786435 BQG786435 CAC786435 CJY786435 CTU786435 DDQ786435 DNM786435 DXI786435 EHE786435 ERA786435 FAW786435 FKS786435 FUO786435 GEK786435 GOG786435 GYC786435 HHY786435 HRU786435 IBQ786435 ILM786435 IVI786435 JFE786435 JPA786435 JYW786435 KIS786435 KSO786435 LCK786435 LMG786435 LWC786435 MFY786435 MPU786435 MZQ786435 NJM786435 NTI786435 ODE786435 ONA786435 OWW786435 PGS786435 PQO786435 QAK786435 QKG786435 QUC786435 RDY786435 RNU786435 RXQ786435 SHM786435 SRI786435 TBE786435 TLA786435 TUW786435 UES786435 UOO786435 UYK786435 VIG786435 VSC786435 WBY786435 WLU786435 WVQ786435 C851971 JE851971 TA851971 ACW851971 AMS851971 AWO851971 BGK851971 BQG851971 CAC851971 CJY851971 CTU851971 DDQ851971 DNM851971 DXI851971 EHE851971 ERA851971 FAW851971 FKS851971 FUO851971 GEK851971 GOG851971 GYC851971 HHY851971 HRU851971 IBQ851971 ILM851971 IVI851971 JFE851971 JPA851971 JYW851971 KIS851971 KSO851971 LCK851971 LMG851971 LWC851971 MFY851971 MPU851971 MZQ851971 NJM851971 NTI851971 ODE851971 ONA851971 OWW851971 PGS851971 PQO851971 QAK851971 QKG851971 QUC851971 RDY851971 RNU851971 RXQ851971 SHM851971 SRI851971 TBE851971 TLA851971 TUW851971 UES851971 UOO851971 UYK851971 VIG851971 VSC851971 WBY851971 WLU851971 WVQ851971 C917507 JE917507 TA917507 ACW917507 AMS917507 AWO917507 BGK917507 BQG917507 CAC917507 CJY917507 CTU917507 DDQ917507 DNM917507 DXI917507 EHE917507 ERA917507 FAW917507 FKS917507 FUO917507 GEK917507 GOG917507 GYC917507 HHY917507 HRU917507 IBQ917507 ILM917507 IVI917507 JFE917507 JPA917507 JYW917507 KIS917507 KSO917507 LCK917507 LMG917507 LWC917507 MFY917507 MPU917507 MZQ917507 NJM917507 NTI917507 ODE917507 ONA917507 OWW917507 PGS917507 PQO917507 QAK917507 QKG917507 QUC917507 RDY917507 RNU917507 RXQ917507 SHM917507 SRI917507 TBE917507 TLA917507 TUW917507 UES917507 UOO917507 UYK917507 VIG917507 VSC917507 WBY917507 WLU917507 WVQ917507 C983043 JE983043 TA983043 ACW983043 AMS983043 AWO983043 BGK983043 BQG983043 CAC983043 CJY983043 CTU983043 DDQ983043 DNM983043 DXI983043 EHE983043 ERA983043 FAW983043 FKS983043 FUO983043 GEK983043 GOG983043 GYC983043 HHY983043 HRU983043 IBQ983043 ILM983043 IVI983043 JFE983043 JPA983043 JYW983043 KIS983043 KSO983043 LCK983043 LMG983043 LWC983043 MFY983043 MPU983043 MZQ983043 NJM983043 NTI983043 ODE983043 ONA983043 OWW983043 PGS983043 PQO983043 QAK983043 QKG983043 QUC983043 RDY983043 RNU983043 RXQ983043 SHM983043 SRI983043 TBE983043 TLA983043 TUW983043 UES983043 UOO983043 UYK983043 VIG983043 VSC983043 WBY983043 WLU983043 WVQ983043">
      <formula1>0</formula1>
      <formula2>10000</formula2>
    </dataValidation>
    <dataValidation type="textLength" errorStyle="information" allowBlank="1" showInputMessage="1" error="XLBVal:5=16.2282608695652_x000d_&#10;" sqref="B65544 JD65544 SZ65544 ACV65544 AMR65544 AWN65544 BGJ65544 BQF65544 CAB65544 CJX65544 CTT65544 DDP65544 DNL65544 DXH65544 EHD65544 EQZ65544 FAV65544 FKR65544 FUN65544 GEJ65544 GOF65544 GYB65544 HHX65544 HRT65544 IBP65544 ILL65544 IVH65544 JFD65544 JOZ65544 JYV65544 KIR65544 KSN65544 LCJ65544 LMF65544 LWB65544 MFX65544 MPT65544 MZP65544 NJL65544 NTH65544 ODD65544 OMZ65544 OWV65544 PGR65544 PQN65544 QAJ65544 QKF65544 QUB65544 RDX65544 RNT65544 RXP65544 SHL65544 SRH65544 TBD65544 TKZ65544 TUV65544 UER65544 UON65544 UYJ65544 VIF65544 VSB65544 WBX65544 WLT65544 WVP65544 B131080 JD131080 SZ131080 ACV131080 AMR131080 AWN131080 BGJ131080 BQF131080 CAB131080 CJX131080 CTT131080 DDP131080 DNL131080 DXH131080 EHD131080 EQZ131080 FAV131080 FKR131080 FUN131080 GEJ131080 GOF131080 GYB131080 HHX131080 HRT131080 IBP131080 ILL131080 IVH131080 JFD131080 JOZ131080 JYV131080 KIR131080 KSN131080 LCJ131080 LMF131080 LWB131080 MFX131080 MPT131080 MZP131080 NJL131080 NTH131080 ODD131080 OMZ131080 OWV131080 PGR131080 PQN131080 QAJ131080 QKF131080 QUB131080 RDX131080 RNT131080 RXP131080 SHL131080 SRH131080 TBD131080 TKZ131080 TUV131080 UER131080 UON131080 UYJ131080 VIF131080 VSB131080 WBX131080 WLT131080 WVP131080 B196616 JD196616 SZ196616 ACV196616 AMR196616 AWN196616 BGJ196616 BQF196616 CAB196616 CJX196616 CTT196616 DDP196616 DNL196616 DXH196616 EHD196616 EQZ196616 FAV196616 FKR196616 FUN196616 GEJ196616 GOF196616 GYB196616 HHX196616 HRT196616 IBP196616 ILL196616 IVH196616 JFD196616 JOZ196616 JYV196616 KIR196616 KSN196616 LCJ196616 LMF196616 LWB196616 MFX196616 MPT196616 MZP196616 NJL196616 NTH196616 ODD196616 OMZ196616 OWV196616 PGR196616 PQN196616 QAJ196616 QKF196616 QUB196616 RDX196616 RNT196616 RXP196616 SHL196616 SRH196616 TBD196616 TKZ196616 TUV196616 UER196616 UON196616 UYJ196616 VIF196616 VSB196616 WBX196616 WLT196616 WVP196616 B262152 JD262152 SZ262152 ACV262152 AMR262152 AWN262152 BGJ262152 BQF262152 CAB262152 CJX262152 CTT262152 DDP262152 DNL262152 DXH262152 EHD262152 EQZ262152 FAV262152 FKR262152 FUN262152 GEJ262152 GOF262152 GYB262152 HHX262152 HRT262152 IBP262152 ILL262152 IVH262152 JFD262152 JOZ262152 JYV262152 KIR262152 KSN262152 LCJ262152 LMF262152 LWB262152 MFX262152 MPT262152 MZP262152 NJL262152 NTH262152 ODD262152 OMZ262152 OWV262152 PGR262152 PQN262152 QAJ262152 QKF262152 QUB262152 RDX262152 RNT262152 RXP262152 SHL262152 SRH262152 TBD262152 TKZ262152 TUV262152 UER262152 UON262152 UYJ262152 VIF262152 VSB262152 WBX262152 WLT262152 WVP262152 B327688 JD327688 SZ327688 ACV327688 AMR327688 AWN327688 BGJ327688 BQF327688 CAB327688 CJX327688 CTT327688 DDP327688 DNL327688 DXH327688 EHD327688 EQZ327688 FAV327688 FKR327688 FUN327688 GEJ327688 GOF327688 GYB327688 HHX327688 HRT327688 IBP327688 ILL327688 IVH327688 JFD327688 JOZ327688 JYV327688 KIR327688 KSN327688 LCJ327688 LMF327688 LWB327688 MFX327688 MPT327688 MZP327688 NJL327688 NTH327688 ODD327688 OMZ327688 OWV327688 PGR327688 PQN327688 QAJ327688 QKF327688 QUB327688 RDX327688 RNT327688 RXP327688 SHL327688 SRH327688 TBD327688 TKZ327688 TUV327688 UER327688 UON327688 UYJ327688 VIF327688 VSB327688 WBX327688 WLT327688 WVP327688 B393224 JD393224 SZ393224 ACV393224 AMR393224 AWN393224 BGJ393224 BQF393224 CAB393224 CJX393224 CTT393224 DDP393224 DNL393224 DXH393224 EHD393224 EQZ393224 FAV393224 FKR393224 FUN393224 GEJ393224 GOF393224 GYB393224 HHX393224 HRT393224 IBP393224 ILL393224 IVH393224 JFD393224 JOZ393224 JYV393224 KIR393224 KSN393224 LCJ393224 LMF393224 LWB393224 MFX393224 MPT393224 MZP393224 NJL393224 NTH393224 ODD393224 OMZ393224 OWV393224 PGR393224 PQN393224 QAJ393224 QKF393224 QUB393224 RDX393224 RNT393224 RXP393224 SHL393224 SRH393224 TBD393224 TKZ393224 TUV393224 UER393224 UON393224 UYJ393224 VIF393224 VSB393224 WBX393224 WLT393224 WVP393224 B458760 JD458760 SZ458760 ACV458760 AMR458760 AWN458760 BGJ458760 BQF458760 CAB458760 CJX458760 CTT458760 DDP458760 DNL458760 DXH458760 EHD458760 EQZ458760 FAV458760 FKR458760 FUN458760 GEJ458760 GOF458760 GYB458760 HHX458760 HRT458760 IBP458760 ILL458760 IVH458760 JFD458760 JOZ458760 JYV458760 KIR458760 KSN458760 LCJ458760 LMF458760 LWB458760 MFX458760 MPT458760 MZP458760 NJL458760 NTH458760 ODD458760 OMZ458760 OWV458760 PGR458760 PQN458760 QAJ458760 QKF458760 QUB458760 RDX458760 RNT458760 RXP458760 SHL458760 SRH458760 TBD458760 TKZ458760 TUV458760 UER458760 UON458760 UYJ458760 VIF458760 VSB458760 WBX458760 WLT458760 WVP458760 B524296 JD524296 SZ524296 ACV524296 AMR524296 AWN524296 BGJ524296 BQF524296 CAB524296 CJX524296 CTT524296 DDP524296 DNL524296 DXH524296 EHD524296 EQZ524296 FAV524296 FKR524296 FUN524296 GEJ524296 GOF524296 GYB524296 HHX524296 HRT524296 IBP524296 ILL524296 IVH524296 JFD524296 JOZ524296 JYV524296 KIR524296 KSN524296 LCJ524296 LMF524296 LWB524296 MFX524296 MPT524296 MZP524296 NJL524296 NTH524296 ODD524296 OMZ524296 OWV524296 PGR524296 PQN524296 QAJ524296 QKF524296 QUB524296 RDX524296 RNT524296 RXP524296 SHL524296 SRH524296 TBD524296 TKZ524296 TUV524296 UER524296 UON524296 UYJ524296 VIF524296 VSB524296 WBX524296 WLT524296 WVP524296 B589832 JD589832 SZ589832 ACV589832 AMR589832 AWN589832 BGJ589832 BQF589832 CAB589832 CJX589832 CTT589832 DDP589832 DNL589832 DXH589832 EHD589832 EQZ589832 FAV589832 FKR589832 FUN589832 GEJ589832 GOF589832 GYB589832 HHX589832 HRT589832 IBP589832 ILL589832 IVH589832 JFD589832 JOZ589832 JYV589832 KIR589832 KSN589832 LCJ589832 LMF589832 LWB589832 MFX589832 MPT589832 MZP589832 NJL589832 NTH589832 ODD589832 OMZ589832 OWV589832 PGR589832 PQN589832 QAJ589832 QKF589832 QUB589832 RDX589832 RNT589832 RXP589832 SHL589832 SRH589832 TBD589832 TKZ589832 TUV589832 UER589832 UON589832 UYJ589832 VIF589832 VSB589832 WBX589832 WLT589832 WVP589832 B655368 JD655368 SZ655368 ACV655368 AMR655368 AWN655368 BGJ655368 BQF655368 CAB655368 CJX655368 CTT655368 DDP655368 DNL655368 DXH655368 EHD655368 EQZ655368 FAV655368 FKR655368 FUN655368 GEJ655368 GOF655368 GYB655368 HHX655368 HRT655368 IBP655368 ILL655368 IVH655368 JFD655368 JOZ655368 JYV655368 KIR655368 KSN655368 LCJ655368 LMF655368 LWB655368 MFX655368 MPT655368 MZP655368 NJL655368 NTH655368 ODD655368 OMZ655368 OWV655368 PGR655368 PQN655368 QAJ655368 QKF655368 QUB655368 RDX655368 RNT655368 RXP655368 SHL655368 SRH655368 TBD655368 TKZ655368 TUV655368 UER655368 UON655368 UYJ655368 VIF655368 VSB655368 WBX655368 WLT655368 WVP655368 B720904 JD720904 SZ720904 ACV720904 AMR720904 AWN720904 BGJ720904 BQF720904 CAB720904 CJX720904 CTT720904 DDP720904 DNL720904 DXH720904 EHD720904 EQZ720904 FAV720904 FKR720904 FUN720904 GEJ720904 GOF720904 GYB720904 HHX720904 HRT720904 IBP720904 ILL720904 IVH720904 JFD720904 JOZ720904 JYV720904 KIR720904 KSN720904 LCJ720904 LMF720904 LWB720904 MFX720904 MPT720904 MZP720904 NJL720904 NTH720904 ODD720904 OMZ720904 OWV720904 PGR720904 PQN720904 QAJ720904 QKF720904 QUB720904 RDX720904 RNT720904 RXP720904 SHL720904 SRH720904 TBD720904 TKZ720904 TUV720904 UER720904 UON720904 UYJ720904 VIF720904 VSB720904 WBX720904 WLT720904 WVP720904 B786440 JD786440 SZ786440 ACV786440 AMR786440 AWN786440 BGJ786440 BQF786440 CAB786440 CJX786440 CTT786440 DDP786440 DNL786440 DXH786440 EHD786440 EQZ786440 FAV786440 FKR786440 FUN786440 GEJ786440 GOF786440 GYB786440 HHX786440 HRT786440 IBP786440 ILL786440 IVH786440 JFD786440 JOZ786440 JYV786440 KIR786440 KSN786440 LCJ786440 LMF786440 LWB786440 MFX786440 MPT786440 MZP786440 NJL786440 NTH786440 ODD786440 OMZ786440 OWV786440 PGR786440 PQN786440 QAJ786440 QKF786440 QUB786440 RDX786440 RNT786440 RXP786440 SHL786440 SRH786440 TBD786440 TKZ786440 TUV786440 UER786440 UON786440 UYJ786440 VIF786440 VSB786440 WBX786440 WLT786440 WVP786440 B851976 JD851976 SZ851976 ACV851976 AMR851976 AWN851976 BGJ851976 BQF851976 CAB851976 CJX851976 CTT851976 DDP851976 DNL851976 DXH851976 EHD851976 EQZ851976 FAV851976 FKR851976 FUN851976 GEJ851976 GOF851976 GYB851976 HHX851976 HRT851976 IBP851976 ILL851976 IVH851976 JFD851976 JOZ851976 JYV851976 KIR851976 KSN851976 LCJ851976 LMF851976 LWB851976 MFX851976 MPT851976 MZP851976 NJL851976 NTH851976 ODD851976 OMZ851976 OWV851976 PGR851976 PQN851976 QAJ851976 QKF851976 QUB851976 RDX851976 RNT851976 RXP851976 SHL851976 SRH851976 TBD851976 TKZ851976 TUV851976 UER851976 UON851976 UYJ851976 VIF851976 VSB851976 WBX851976 WLT851976 WVP851976 B917512 JD917512 SZ917512 ACV917512 AMR917512 AWN917512 BGJ917512 BQF917512 CAB917512 CJX917512 CTT917512 DDP917512 DNL917512 DXH917512 EHD917512 EQZ917512 FAV917512 FKR917512 FUN917512 GEJ917512 GOF917512 GYB917512 HHX917512 HRT917512 IBP917512 ILL917512 IVH917512 JFD917512 JOZ917512 JYV917512 KIR917512 KSN917512 LCJ917512 LMF917512 LWB917512 MFX917512 MPT917512 MZP917512 NJL917512 NTH917512 ODD917512 OMZ917512 OWV917512 PGR917512 PQN917512 QAJ917512 QKF917512 QUB917512 RDX917512 RNT917512 RXP917512 SHL917512 SRH917512 TBD917512 TKZ917512 TUV917512 UER917512 UON917512 UYJ917512 VIF917512 VSB917512 WBX917512 WLT917512 WVP917512 B983048 JD983048 SZ983048 ACV983048 AMR983048 AWN983048 BGJ983048 BQF983048 CAB983048 CJX983048 CTT983048 DDP983048 DNL983048 DXH983048 EHD983048 EQZ983048 FAV983048 FKR983048 FUN983048 GEJ983048 GOF983048 GYB983048 HHX983048 HRT983048 IBP983048 ILL983048 IVH983048 JFD983048 JOZ983048 JYV983048 KIR983048 KSN983048 LCJ983048 LMF983048 LWB983048 MFX983048 MPT983048 MZP983048 NJL983048 NTH983048 ODD983048 OMZ983048 OWV983048 PGR983048 PQN983048 QAJ983048 QKF983048 QUB983048 RDX983048 RNT983048 RXP983048 SHL983048 SRH983048 TBD983048 TKZ983048 TUV983048 UER983048 UON983048 UYJ983048 VIF983048 VSB983048 WBX983048 WLT983048 WVP983048">
      <formula1>0</formula1>
      <formula2>10000</formula2>
    </dataValidation>
    <dataValidation type="textLength" errorStyle="information" allowBlank="1" showInputMessage="1" error="XLBVal:5=9331.25_x000d_&#10;" sqref="B65542 JD65542 SZ65542 ACV65542 AMR65542 AWN65542 BGJ65542 BQF65542 CAB65542 CJX65542 CTT65542 DDP65542 DNL65542 DXH65542 EHD65542 EQZ65542 FAV65542 FKR65542 FUN65542 GEJ65542 GOF65542 GYB65542 HHX65542 HRT65542 IBP65542 ILL65542 IVH65542 JFD65542 JOZ65542 JYV65542 KIR65542 KSN65542 LCJ65542 LMF65542 LWB65542 MFX65542 MPT65542 MZP65542 NJL65542 NTH65542 ODD65542 OMZ65542 OWV65542 PGR65542 PQN65542 QAJ65542 QKF65542 QUB65542 RDX65542 RNT65542 RXP65542 SHL65542 SRH65542 TBD65542 TKZ65542 TUV65542 UER65542 UON65542 UYJ65542 VIF65542 VSB65542 WBX65542 WLT65542 WVP65542 B131078 JD131078 SZ131078 ACV131078 AMR131078 AWN131078 BGJ131078 BQF131078 CAB131078 CJX131078 CTT131078 DDP131078 DNL131078 DXH131078 EHD131078 EQZ131078 FAV131078 FKR131078 FUN131078 GEJ131078 GOF131078 GYB131078 HHX131078 HRT131078 IBP131078 ILL131078 IVH131078 JFD131078 JOZ131078 JYV131078 KIR131078 KSN131078 LCJ131078 LMF131078 LWB131078 MFX131078 MPT131078 MZP131078 NJL131078 NTH131078 ODD131078 OMZ131078 OWV131078 PGR131078 PQN131078 QAJ131078 QKF131078 QUB131078 RDX131078 RNT131078 RXP131078 SHL131078 SRH131078 TBD131078 TKZ131078 TUV131078 UER131078 UON131078 UYJ131078 VIF131078 VSB131078 WBX131078 WLT131078 WVP131078 B196614 JD196614 SZ196614 ACV196614 AMR196614 AWN196614 BGJ196614 BQF196614 CAB196614 CJX196614 CTT196614 DDP196614 DNL196614 DXH196614 EHD196614 EQZ196614 FAV196614 FKR196614 FUN196614 GEJ196614 GOF196614 GYB196614 HHX196614 HRT196614 IBP196614 ILL196614 IVH196614 JFD196614 JOZ196614 JYV196614 KIR196614 KSN196614 LCJ196614 LMF196614 LWB196614 MFX196614 MPT196614 MZP196614 NJL196614 NTH196614 ODD196614 OMZ196614 OWV196614 PGR196614 PQN196614 QAJ196614 QKF196614 QUB196614 RDX196614 RNT196614 RXP196614 SHL196614 SRH196614 TBD196614 TKZ196614 TUV196614 UER196614 UON196614 UYJ196614 VIF196614 VSB196614 WBX196614 WLT196614 WVP196614 B262150 JD262150 SZ262150 ACV262150 AMR262150 AWN262150 BGJ262150 BQF262150 CAB262150 CJX262150 CTT262150 DDP262150 DNL262150 DXH262150 EHD262150 EQZ262150 FAV262150 FKR262150 FUN262150 GEJ262150 GOF262150 GYB262150 HHX262150 HRT262150 IBP262150 ILL262150 IVH262150 JFD262150 JOZ262150 JYV262150 KIR262150 KSN262150 LCJ262150 LMF262150 LWB262150 MFX262150 MPT262150 MZP262150 NJL262150 NTH262150 ODD262150 OMZ262150 OWV262150 PGR262150 PQN262150 QAJ262150 QKF262150 QUB262150 RDX262150 RNT262150 RXP262150 SHL262150 SRH262150 TBD262150 TKZ262150 TUV262150 UER262150 UON262150 UYJ262150 VIF262150 VSB262150 WBX262150 WLT262150 WVP262150 B327686 JD327686 SZ327686 ACV327686 AMR327686 AWN327686 BGJ327686 BQF327686 CAB327686 CJX327686 CTT327686 DDP327686 DNL327686 DXH327686 EHD327686 EQZ327686 FAV327686 FKR327686 FUN327686 GEJ327686 GOF327686 GYB327686 HHX327686 HRT327686 IBP327686 ILL327686 IVH327686 JFD327686 JOZ327686 JYV327686 KIR327686 KSN327686 LCJ327686 LMF327686 LWB327686 MFX327686 MPT327686 MZP327686 NJL327686 NTH327686 ODD327686 OMZ327686 OWV327686 PGR327686 PQN327686 QAJ327686 QKF327686 QUB327686 RDX327686 RNT327686 RXP327686 SHL327686 SRH327686 TBD327686 TKZ327686 TUV327686 UER327686 UON327686 UYJ327686 VIF327686 VSB327686 WBX327686 WLT327686 WVP327686 B393222 JD393222 SZ393222 ACV393222 AMR393222 AWN393222 BGJ393222 BQF393222 CAB393222 CJX393222 CTT393222 DDP393222 DNL393222 DXH393222 EHD393222 EQZ393222 FAV393222 FKR393222 FUN393222 GEJ393222 GOF393222 GYB393222 HHX393222 HRT393222 IBP393222 ILL393222 IVH393222 JFD393222 JOZ393222 JYV393222 KIR393222 KSN393222 LCJ393222 LMF393222 LWB393222 MFX393222 MPT393222 MZP393222 NJL393222 NTH393222 ODD393222 OMZ393222 OWV393222 PGR393222 PQN393222 QAJ393222 QKF393222 QUB393222 RDX393222 RNT393222 RXP393222 SHL393222 SRH393222 TBD393222 TKZ393222 TUV393222 UER393222 UON393222 UYJ393222 VIF393222 VSB393222 WBX393222 WLT393222 WVP393222 B458758 JD458758 SZ458758 ACV458758 AMR458758 AWN458758 BGJ458758 BQF458758 CAB458758 CJX458758 CTT458758 DDP458758 DNL458758 DXH458758 EHD458758 EQZ458758 FAV458758 FKR458758 FUN458758 GEJ458758 GOF458758 GYB458758 HHX458758 HRT458758 IBP458758 ILL458758 IVH458758 JFD458758 JOZ458758 JYV458758 KIR458758 KSN458758 LCJ458758 LMF458758 LWB458758 MFX458758 MPT458758 MZP458758 NJL458758 NTH458758 ODD458758 OMZ458758 OWV458758 PGR458758 PQN458758 QAJ458758 QKF458758 QUB458758 RDX458758 RNT458758 RXP458758 SHL458758 SRH458758 TBD458758 TKZ458758 TUV458758 UER458758 UON458758 UYJ458758 VIF458758 VSB458758 WBX458758 WLT458758 WVP458758 B524294 JD524294 SZ524294 ACV524294 AMR524294 AWN524294 BGJ524294 BQF524294 CAB524294 CJX524294 CTT524294 DDP524294 DNL524294 DXH524294 EHD524294 EQZ524294 FAV524294 FKR524294 FUN524294 GEJ524294 GOF524294 GYB524294 HHX524294 HRT524294 IBP524294 ILL524294 IVH524294 JFD524294 JOZ524294 JYV524294 KIR524294 KSN524294 LCJ524294 LMF524294 LWB524294 MFX524294 MPT524294 MZP524294 NJL524294 NTH524294 ODD524294 OMZ524294 OWV524294 PGR524294 PQN524294 QAJ524294 QKF524294 QUB524294 RDX524294 RNT524294 RXP524294 SHL524294 SRH524294 TBD524294 TKZ524294 TUV524294 UER524294 UON524294 UYJ524294 VIF524294 VSB524294 WBX524294 WLT524294 WVP524294 B589830 JD589830 SZ589830 ACV589830 AMR589830 AWN589830 BGJ589830 BQF589830 CAB589830 CJX589830 CTT589830 DDP589830 DNL589830 DXH589830 EHD589830 EQZ589830 FAV589830 FKR589830 FUN589830 GEJ589830 GOF589830 GYB589830 HHX589830 HRT589830 IBP589830 ILL589830 IVH589830 JFD589830 JOZ589830 JYV589830 KIR589830 KSN589830 LCJ589830 LMF589830 LWB589830 MFX589830 MPT589830 MZP589830 NJL589830 NTH589830 ODD589830 OMZ589830 OWV589830 PGR589830 PQN589830 QAJ589830 QKF589830 QUB589830 RDX589830 RNT589830 RXP589830 SHL589830 SRH589830 TBD589830 TKZ589830 TUV589830 UER589830 UON589830 UYJ589830 VIF589830 VSB589830 WBX589830 WLT589830 WVP589830 B655366 JD655366 SZ655366 ACV655366 AMR655366 AWN655366 BGJ655366 BQF655366 CAB655366 CJX655366 CTT655366 DDP655366 DNL655366 DXH655366 EHD655366 EQZ655366 FAV655366 FKR655366 FUN655366 GEJ655366 GOF655366 GYB655366 HHX655366 HRT655366 IBP655366 ILL655366 IVH655366 JFD655366 JOZ655366 JYV655366 KIR655366 KSN655366 LCJ655366 LMF655366 LWB655366 MFX655366 MPT655366 MZP655366 NJL655366 NTH655366 ODD655366 OMZ655366 OWV655366 PGR655366 PQN655366 QAJ655366 QKF655366 QUB655366 RDX655366 RNT655366 RXP655366 SHL655366 SRH655366 TBD655366 TKZ655366 TUV655366 UER655366 UON655366 UYJ655366 VIF655366 VSB655366 WBX655366 WLT655366 WVP655366 B720902 JD720902 SZ720902 ACV720902 AMR720902 AWN720902 BGJ720902 BQF720902 CAB720902 CJX720902 CTT720902 DDP720902 DNL720902 DXH720902 EHD720902 EQZ720902 FAV720902 FKR720902 FUN720902 GEJ720902 GOF720902 GYB720902 HHX720902 HRT720902 IBP720902 ILL720902 IVH720902 JFD720902 JOZ720902 JYV720902 KIR720902 KSN720902 LCJ720902 LMF720902 LWB720902 MFX720902 MPT720902 MZP720902 NJL720902 NTH720902 ODD720902 OMZ720902 OWV720902 PGR720902 PQN720902 QAJ720902 QKF720902 QUB720902 RDX720902 RNT720902 RXP720902 SHL720902 SRH720902 TBD720902 TKZ720902 TUV720902 UER720902 UON720902 UYJ720902 VIF720902 VSB720902 WBX720902 WLT720902 WVP720902 B786438 JD786438 SZ786438 ACV786438 AMR786438 AWN786438 BGJ786438 BQF786438 CAB786438 CJX786438 CTT786438 DDP786438 DNL786438 DXH786438 EHD786438 EQZ786438 FAV786438 FKR786438 FUN786438 GEJ786438 GOF786438 GYB786438 HHX786438 HRT786438 IBP786438 ILL786438 IVH786438 JFD786438 JOZ786438 JYV786438 KIR786438 KSN786438 LCJ786438 LMF786438 LWB786438 MFX786438 MPT786438 MZP786438 NJL786438 NTH786438 ODD786438 OMZ786438 OWV786438 PGR786438 PQN786438 QAJ786438 QKF786438 QUB786438 RDX786438 RNT786438 RXP786438 SHL786438 SRH786438 TBD786438 TKZ786438 TUV786438 UER786438 UON786438 UYJ786438 VIF786438 VSB786438 WBX786438 WLT786438 WVP786438 B851974 JD851974 SZ851974 ACV851974 AMR851974 AWN851974 BGJ851974 BQF851974 CAB851974 CJX851974 CTT851974 DDP851974 DNL851974 DXH851974 EHD851974 EQZ851974 FAV851974 FKR851974 FUN851974 GEJ851974 GOF851974 GYB851974 HHX851974 HRT851974 IBP851974 ILL851974 IVH851974 JFD851974 JOZ851974 JYV851974 KIR851974 KSN851974 LCJ851974 LMF851974 LWB851974 MFX851974 MPT851974 MZP851974 NJL851974 NTH851974 ODD851974 OMZ851974 OWV851974 PGR851974 PQN851974 QAJ851974 QKF851974 QUB851974 RDX851974 RNT851974 RXP851974 SHL851974 SRH851974 TBD851974 TKZ851974 TUV851974 UER851974 UON851974 UYJ851974 VIF851974 VSB851974 WBX851974 WLT851974 WVP851974 B917510 JD917510 SZ917510 ACV917510 AMR917510 AWN917510 BGJ917510 BQF917510 CAB917510 CJX917510 CTT917510 DDP917510 DNL917510 DXH917510 EHD917510 EQZ917510 FAV917510 FKR917510 FUN917510 GEJ917510 GOF917510 GYB917510 HHX917510 HRT917510 IBP917510 ILL917510 IVH917510 JFD917510 JOZ917510 JYV917510 KIR917510 KSN917510 LCJ917510 LMF917510 LWB917510 MFX917510 MPT917510 MZP917510 NJL917510 NTH917510 ODD917510 OMZ917510 OWV917510 PGR917510 PQN917510 QAJ917510 QKF917510 QUB917510 RDX917510 RNT917510 RXP917510 SHL917510 SRH917510 TBD917510 TKZ917510 TUV917510 UER917510 UON917510 UYJ917510 VIF917510 VSB917510 WBX917510 WLT917510 WVP917510 B983046 JD983046 SZ983046 ACV983046 AMR983046 AWN983046 BGJ983046 BQF983046 CAB983046 CJX983046 CTT983046 DDP983046 DNL983046 DXH983046 EHD983046 EQZ983046 FAV983046 FKR983046 FUN983046 GEJ983046 GOF983046 GYB983046 HHX983046 HRT983046 IBP983046 ILL983046 IVH983046 JFD983046 JOZ983046 JYV983046 KIR983046 KSN983046 LCJ983046 LMF983046 LWB983046 MFX983046 MPT983046 MZP983046 NJL983046 NTH983046 ODD983046 OMZ983046 OWV983046 PGR983046 PQN983046 QAJ983046 QKF983046 QUB983046 RDX983046 RNT983046 RXP983046 SHL983046 SRH983046 TBD983046 TKZ983046 TUV983046 UER983046 UON983046 UYJ983046 VIF983046 VSB983046 WBX983046 WLT983046 WVP983046">
      <formula1>0</formula1>
      <formula2>10000</formula2>
    </dataValidation>
    <dataValidation type="textLength" errorStyle="information" allowBlank="1" showInputMessage="1" error="XLBVal:5=1.42859843948442E-02_x000d_&#10;" sqref="C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C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C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C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C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C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C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C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C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C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C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C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C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C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C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0</formula1>
      <formula2>10000</formula2>
    </dataValidation>
    <dataValidation type="textLength" errorStyle="information" allowBlank="1" showInputMessage="1" error="XLBVal:5=575_x000d_&#10;" sqref="B65543 JD65543 SZ65543 ACV65543 AMR65543 AWN65543 BGJ65543 BQF65543 CAB65543 CJX65543 CTT65543 DDP65543 DNL65543 DXH65543 EHD65543 EQZ65543 FAV65543 FKR65543 FUN65543 GEJ65543 GOF65543 GYB65543 HHX65543 HRT65543 IBP65543 ILL65543 IVH65543 JFD65543 JOZ65543 JYV65543 KIR65543 KSN65543 LCJ65543 LMF65543 LWB65543 MFX65543 MPT65543 MZP65543 NJL65543 NTH65543 ODD65543 OMZ65543 OWV65543 PGR65543 PQN65543 QAJ65543 QKF65543 QUB65543 RDX65543 RNT65543 RXP65543 SHL65543 SRH65543 TBD65543 TKZ65543 TUV65543 UER65543 UON65543 UYJ65543 VIF65543 VSB65543 WBX65543 WLT65543 WVP65543 B131079 JD131079 SZ131079 ACV131079 AMR131079 AWN131079 BGJ131079 BQF131079 CAB131079 CJX131079 CTT131079 DDP131079 DNL131079 DXH131079 EHD131079 EQZ131079 FAV131079 FKR131079 FUN131079 GEJ131079 GOF131079 GYB131079 HHX131079 HRT131079 IBP131079 ILL131079 IVH131079 JFD131079 JOZ131079 JYV131079 KIR131079 KSN131079 LCJ131079 LMF131079 LWB131079 MFX131079 MPT131079 MZP131079 NJL131079 NTH131079 ODD131079 OMZ131079 OWV131079 PGR131079 PQN131079 QAJ131079 QKF131079 QUB131079 RDX131079 RNT131079 RXP131079 SHL131079 SRH131079 TBD131079 TKZ131079 TUV131079 UER131079 UON131079 UYJ131079 VIF131079 VSB131079 WBX131079 WLT131079 WVP131079 B196615 JD196615 SZ196615 ACV196615 AMR196615 AWN196615 BGJ196615 BQF196615 CAB196615 CJX196615 CTT196615 DDP196615 DNL196615 DXH196615 EHD196615 EQZ196615 FAV196615 FKR196615 FUN196615 GEJ196615 GOF196615 GYB196615 HHX196615 HRT196615 IBP196615 ILL196615 IVH196615 JFD196615 JOZ196615 JYV196615 KIR196615 KSN196615 LCJ196615 LMF196615 LWB196615 MFX196615 MPT196615 MZP196615 NJL196615 NTH196615 ODD196615 OMZ196615 OWV196615 PGR196615 PQN196615 QAJ196615 QKF196615 QUB196615 RDX196615 RNT196615 RXP196615 SHL196615 SRH196615 TBD196615 TKZ196615 TUV196615 UER196615 UON196615 UYJ196615 VIF196615 VSB196615 WBX196615 WLT196615 WVP196615 B262151 JD262151 SZ262151 ACV262151 AMR262151 AWN262151 BGJ262151 BQF262151 CAB262151 CJX262151 CTT262151 DDP262151 DNL262151 DXH262151 EHD262151 EQZ262151 FAV262151 FKR262151 FUN262151 GEJ262151 GOF262151 GYB262151 HHX262151 HRT262151 IBP262151 ILL262151 IVH262151 JFD262151 JOZ262151 JYV262151 KIR262151 KSN262151 LCJ262151 LMF262151 LWB262151 MFX262151 MPT262151 MZP262151 NJL262151 NTH262151 ODD262151 OMZ262151 OWV262151 PGR262151 PQN262151 QAJ262151 QKF262151 QUB262151 RDX262151 RNT262151 RXP262151 SHL262151 SRH262151 TBD262151 TKZ262151 TUV262151 UER262151 UON262151 UYJ262151 VIF262151 VSB262151 WBX262151 WLT262151 WVP262151 B327687 JD327687 SZ327687 ACV327687 AMR327687 AWN327687 BGJ327687 BQF327687 CAB327687 CJX327687 CTT327687 DDP327687 DNL327687 DXH327687 EHD327687 EQZ327687 FAV327687 FKR327687 FUN327687 GEJ327687 GOF327687 GYB327687 HHX327687 HRT327687 IBP327687 ILL327687 IVH327687 JFD327687 JOZ327687 JYV327687 KIR327687 KSN327687 LCJ327687 LMF327687 LWB327687 MFX327687 MPT327687 MZP327687 NJL327687 NTH327687 ODD327687 OMZ327687 OWV327687 PGR327687 PQN327687 QAJ327687 QKF327687 QUB327687 RDX327687 RNT327687 RXP327687 SHL327687 SRH327687 TBD327687 TKZ327687 TUV327687 UER327687 UON327687 UYJ327687 VIF327687 VSB327687 WBX327687 WLT327687 WVP327687 B393223 JD393223 SZ393223 ACV393223 AMR393223 AWN393223 BGJ393223 BQF393223 CAB393223 CJX393223 CTT393223 DDP393223 DNL393223 DXH393223 EHD393223 EQZ393223 FAV393223 FKR393223 FUN393223 GEJ393223 GOF393223 GYB393223 HHX393223 HRT393223 IBP393223 ILL393223 IVH393223 JFD393223 JOZ393223 JYV393223 KIR393223 KSN393223 LCJ393223 LMF393223 LWB393223 MFX393223 MPT393223 MZP393223 NJL393223 NTH393223 ODD393223 OMZ393223 OWV393223 PGR393223 PQN393223 QAJ393223 QKF393223 QUB393223 RDX393223 RNT393223 RXP393223 SHL393223 SRH393223 TBD393223 TKZ393223 TUV393223 UER393223 UON393223 UYJ393223 VIF393223 VSB393223 WBX393223 WLT393223 WVP393223 B458759 JD458759 SZ458759 ACV458759 AMR458759 AWN458759 BGJ458759 BQF458759 CAB458759 CJX458759 CTT458759 DDP458759 DNL458759 DXH458759 EHD458759 EQZ458759 FAV458759 FKR458759 FUN458759 GEJ458759 GOF458759 GYB458759 HHX458759 HRT458759 IBP458759 ILL458759 IVH458759 JFD458759 JOZ458759 JYV458759 KIR458759 KSN458759 LCJ458759 LMF458759 LWB458759 MFX458759 MPT458759 MZP458759 NJL458759 NTH458759 ODD458759 OMZ458759 OWV458759 PGR458759 PQN458759 QAJ458759 QKF458759 QUB458759 RDX458759 RNT458759 RXP458759 SHL458759 SRH458759 TBD458759 TKZ458759 TUV458759 UER458759 UON458759 UYJ458759 VIF458759 VSB458759 WBX458759 WLT458759 WVP458759 B524295 JD524295 SZ524295 ACV524295 AMR524295 AWN524295 BGJ524295 BQF524295 CAB524295 CJX524295 CTT524295 DDP524295 DNL524295 DXH524295 EHD524295 EQZ524295 FAV524295 FKR524295 FUN524295 GEJ524295 GOF524295 GYB524295 HHX524295 HRT524295 IBP524295 ILL524295 IVH524295 JFD524295 JOZ524295 JYV524295 KIR524295 KSN524295 LCJ524295 LMF524295 LWB524295 MFX524295 MPT524295 MZP524295 NJL524295 NTH524295 ODD524295 OMZ524295 OWV524295 PGR524295 PQN524295 QAJ524295 QKF524295 QUB524295 RDX524295 RNT524295 RXP524295 SHL524295 SRH524295 TBD524295 TKZ524295 TUV524295 UER524295 UON524295 UYJ524295 VIF524295 VSB524295 WBX524295 WLT524295 WVP524295 B589831 JD589831 SZ589831 ACV589831 AMR589831 AWN589831 BGJ589831 BQF589831 CAB589831 CJX589831 CTT589831 DDP589831 DNL589831 DXH589831 EHD589831 EQZ589831 FAV589831 FKR589831 FUN589831 GEJ589831 GOF589831 GYB589831 HHX589831 HRT589831 IBP589831 ILL589831 IVH589831 JFD589831 JOZ589831 JYV589831 KIR589831 KSN589831 LCJ589831 LMF589831 LWB589831 MFX589831 MPT589831 MZP589831 NJL589831 NTH589831 ODD589831 OMZ589831 OWV589831 PGR589831 PQN589831 QAJ589831 QKF589831 QUB589831 RDX589831 RNT589831 RXP589831 SHL589831 SRH589831 TBD589831 TKZ589831 TUV589831 UER589831 UON589831 UYJ589831 VIF589831 VSB589831 WBX589831 WLT589831 WVP589831 B655367 JD655367 SZ655367 ACV655367 AMR655367 AWN655367 BGJ655367 BQF655367 CAB655367 CJX655367 CTT655367 DDP655367 DNL655367 DXH655367 EHD655367 EQZ655367 FAV655367 FKR655367 FUN655367 GEJ655367 GOF655367 GYB655367 HHX655367 HRT655367 IBP655367 ILL655367 IVH655367 JFD655367 JOZ655367 JYV655367 KIR655367 KSN655367 LCJ655367 LMF655367 LWB655367 MFX655367 MPT655367 MZP655367 NJL655367 NTH655367 ODD655367 OMZ655367 OWV655367 PGR655367 PQN655367 QAJ655367 QKF655367 QUB655367 RDX655367 RNT655367 RXP655367 SHL655367 SRH655367 TBD655367 TKZ655367 TUV655367 UER655367 UON655367 UYJ655367 VIF655367 VSB655367 WBX655367 WLT655367 WVP655367 B720903 JD720903 SZ720903 ACV720903 AMR720903 AWN720903 BGJ720903 BQF720903 CAB720903 CJX720903 CTT720903 DDP720903 DNL720903 DXH720903 EHD720903 EQZ720903 FAV720903 FKR720903 FUN720903 GEJ720903 GOF720903 GYB720903 HHX720903 HRT720903 IBP720903 ILL720903 IVH720903 JFD720903 JOZ720903 JYV720903 KIR720903 KSN720903 LCJ720903 LMF720903 LWB720903 MFX720903 MPT720903 MZP720903 NJL720903 NTH720903 ODD720903 OMZ720903 OWV720903 PGR720903 PQN720903 QAJ720903 QKF720903 QUB720903 RDX720903 RNT720903 RXP720903 SHL720903 SRH720903 TBD720903 TKZ720903 TUV720903 UER720903 UON720903 UYJ720903 VIF720903 VSB720903 WBX720903 WLT720903 WVP720903 B786439 JD786439 SZ786439 ACV786439 AMR786439 AWN786439 BGJ786439 BQF786439 CAB786439 CJX786439 CTT786439 DDP786439 DNL786439 DXH786439 EHD786439 EQZ786439 FAV786439 FKR786439 FUN786439 GEJ786439 GOF786439 GYB786439 HHX786439 HRT786439 IBP786439 ILL786439 IVH786439 JFD786439 JOZ786439 JYV786439 KIR786439 KSN786439 LCJ786439 LMF786439 LWB786439 MFX786439 MPT786439 MZP786439 NJL786439 NTH786439 ODD786439 OMZ786439 OWV786439 PGR786439 PQN786439 QAJ786439 QKF786439 QUB786439 RDX786439 RNT786439 RXP786439 SHL786439 SRH786439 TBD786439 TKZ786439 TUV786439 UER786439 UON786439 UYJ786439 VIF786439 VSB786439 WBX786439 WLT786439 WVP786439 B851975 JD851975 SZ851975 ACV851975 AMR851975 AWN851975 BGJ851975 BQF851975 CAB851975 CJX851975 CTT851975 DDP851975 DNL851975 DXH851975 EHD851975 EQZ851975 FAV851975 FKR851975 FUN851975 GEJ851975 GOF851975 GYB851975 HHX851975 HRT851975 IBP851975 ILL851975 IVH851975 JFD851975 JOZ851975 JYV851975 KIR851975 KSN851975 LCJ851975 LMF851975 LWB851975 MFX851975 MPT851975 MZP851975 NJL851975 NTH851975 ODD851975 OMZ851975 OWV851975 PGR851975 PQN851975 QAJ851975 QKF851975 QUB851975 RDX851975 RNT851975 RXP851975 SHL851975 SRH851975 TBD851975 TKZ851975 TUV851975 UER851975 UON851975 UYJ851975 VIF851975 VSB851975 WBX851975 WLT851975 WVP851975 B917511 JD917511 SZ917511 ACV917511 AMR917511 AWN917511 BGJ917511 BQF917511 CAB917511 CJX917511 CTT917511 DDP917511 DNL917511 DXH917511 EHD917511 EQZ917511 FAV917511 FKR917511 FUN917511 GEJ917511 GOF917511 GYB917511 HHX917511 HRT917511 IBP917511 ILL917511 IVH917511 JFD917511 JOZ917511 JYV917511 KIR917511 KSN917511 LCJ917511 LMF917511 LWB917511 MFX917511 MPT917511 MZP917511 NJL917511 NTH917511 ODD917511 OMZ917511 OWV917511 PGR917511 PQN917511 QAJ917511 QKF917511 QUB917511 RDX917511 RNT917511 RXP917511 SHL917511 SRH917511 TBD917511 TKZ917511 TUV917511 UER917511 UON917511 UYJ917511 VIF917511 VSB917511 WBX917511 WLT917511 WVP917511 B983047 JD983047 SZ983047 ACV983047 AMR983047 AWN983047 BGJ983047 BQF983047 CAB983047 CJX983047 CTT983047 DDP983047 DNL983047 DXH983047 EHD983047 EQZ983047 FAV983047 FKR983047 FUN983047 GEJ983047 GOF983047 GYB983047 HHX983047 HRT983047 IBP983047 ILL983047 IVH983047 JFD983047 JOZ983047 JYV983047 KIR983047 KSN983047 LCJ983047 LMF983047 LWB983047 MFX983047 MPT983047 MZP983047 NJL983047 NTH983047 ODD983047 OMZ983047 OWV983047 PGR983047 PQN983047 QAJ983047 QKF983047 QUB983047 RDX983047 RNT983047 RXP983047 SHL983047 SRH983047 TBD983047 TKZ983047 TUV983047 UER983047 UON983047 UYJ983047 VIF983047 VSB983047 WBX983047 WLT983047 WVP983047">
      <formula1>0</formula1>
      <formula2>10000</formula2>
    </dataValidation>
    <dataValidation type="textLength" errorStyle="information" allowBlank="1" showInputMessage="1" error="XLBVal:5=1.84088362413959E-02_x000d_&#10;" sqref="C65543 JE65543 TA65543 ACW65543 AMS65543 AWO65543 BGK65543 BQG65543 CAC65543 CJY65543 CTU65543 DDQ65543 DNM65543 DXI65543 EHE65543 ERA65543 FAW65543 FKS65543 FUO65543 GEK65543 GOG65543 GYC65543 HHY65543 HRU65543 IBQ65543 ILM65543 IVI65543 JFE65543 JPA65543 JYW65543 KIS65543 KSO65543 LCK65543 LMG65543 LWC65543 MFY65543 MPU65543 MZQ65543 NJM65543 NTI65543 ODE65543 ONA65543 OWW65543 PGS65543 PQO65543 QAK65543 QKG65543 QUC65543 RDY65543 RNU65543 RXQ65543 SHM65543 SRI65543 TBE65543 TLA65543 TUW65543 UES65543 UOO65543 UYK65543 VIG65543 VSC65543 WBY65543 WLU65543 WVQ65543 C131079 JE131079 TA131079 ACW131079 AMS131079 AWO131079 BGK131079 BQG131079 CAC131079 CJY131079 CTU131079 DDQ131079 DNM131079 DXI131079 EHE131079 ERA131079 FAW131079 FKS131079 FUO131079 GEK131079 GOG131079 GYC131079 HHY131079 HRU131079 IBQ131079 ILM131079 IVI131079 JFE131079 JPA131079 JYW131079 KIS131079 KSO131079 LCK131079 LMG131079 LWC131079 MFY131079 MPU131079 MZQ131079 NJM131079 NTI131079 ODE131079 ONA131079 OWW131079 PGS131079 PQO131079 QAK131079 QKG131079 QUC131079 RDY131079 RNU131079 RXQ131079 SHM131079 SRI131079 TBE131079 TLA131079 TUW131079 UES131079 UOO131079 UYK131079 VIG131079 VSC131079 WBY131079 WLU131079 WVQ131079 C196615 JE196615 TA196615 ACW196615 AMS196615 AWO196615 BGK196615 BQG196615 CAC196615 CJY196615 CTU196615 DDQ196615 DNM196615 DXI196615 EHE196615 ERA196615 FAW196615 FKS196615 FUO196615 GEK196615 GOG196615 GYC196615 HHY196615 HRU196615 IBQ196615 ILM196615 IVI196615 JFE196615 JPA196615 JYW196615 KIS196615 KSO196615 LCK196615 LMG196615 LWC196615 MFY196615 MPU196615 MZQ196615 NJM196615 NTI196615 ODE196615 ONA196615 OWW196615 PGS196615 PQO196615 QAK196615 QKG196615 QUC196615 RDY196615 RNU196615 RXQ196615 SHM196615 SRI196615 TBE196615 TLA196615 TUW196615 UES196615 UOO196615 UYK196615 VIG196615 VSC196615 WBY196615 WLU196615 WVQ196615 C262151 JE262151 TA262151 ACW262151 AMS262151 AWO262151 BGK262151 BQG262151 CAC262151 CJY262151 CTU262151 DDQ262151 DNM262151 DXI262151 EHE262151 ERA262151 FAW262151 FKS262151 FUO262151 GEK262151 GOG262151 GYC262151 HHY262151 HRU262151 IBQ262151 ILM262151 IVI262151 JFE262151 JPA262151 JYW262151 KIS262151 KSO262151 LCK262151 LMG262151 LWC262151 MFY262151 MPU262151 MZQ262151 NJM262151 NTI262151 ODE262151 ONA262151 OWW262151 PGS262151 PQO262151 QAK262151 QKG262151 QUC262151 RDY262151 RNU262151 RXQ262151 SHM262151 SRI262151 TBE262151 TLA262151 TUW262151 UES262151 UOO262151 UYK262151 VIG262151 VSC262151 WBY262151 WLU262151 WVQ262151 C327687 JE327687 TA327687 ACW327687 AMS327687 AWO327687 BGK327687 BQG327687 CAC327687 CJY327687 CTU327687 DDQ327687 DNM327687 DXI327687 EHE327687 ERA327687 FAW327687 FKS327687 FUO327687 GEK327687 GOG327687 GYC327687 HHY327687 HRU327687 IBQ327687 ILM327687 IVI327687 JFE327687 JPA327687 JYW327687 KIS327687 KSO327687 LCK327687 LMG327687 LWC327687 MFY327687 MPU327687 MZQ327687 NJM327687 NTI327687 ODE327687 ONA327687 OWW327687 PGS327687 PQO327687 QAK327687 QKG327687 QUC327687 RDY327687 RNU327687 RXQ327687 SHM327687 SRI327687 TBE327687 TLA327687 TUW327687 UES327687 UOO327687 UYK327687 VIG327687 VSC327687 WBY327687 WLU327687 WVQ327687 C393223 JE393223 TA393223 ACW393223 AMS393223 AWO393223 BGK393223 BQG393223 CAC393223 CJY393223 CTU393223 DDQ393223 DNM393223 DXI393223 EHE393223 ERA393223 FAW393223 FKS393223 FUO393223 GEK393223 GOG393223 GYC393223 HHY393223 HRU393223 IBQ393223 ILM393223 IVI393223 JFE393223 JPA393223 JYW393223 KIS393223 KSO393223 LCK393223 LMG393223 LWC393223 MFY393223 MPU393223 MZQ393223 NJM393223 NTI393223 ODE393223 ONA393223 OWW393223 PGS393223 PQO393223 QAK393223 QKG393223 QUC393223 RDY393223 RNU393223 RXQ393223 SHM393223 SRI393223 TBE393223 TLA393223 TUW393223 UES393223 UOO393223 UYK393223 VIG393223 VSC393223 WBY393223 WLU393223 WVQ393223 C458759 JE458759 TA458759 ACW458759 AMS458759 AWO458759 BGK458759 BQG458759 CAC458759 CJY458759 CTU458759 DDQ458759 DNM458759 DXI458759 EHE458759 ERA458759 FAW458759 FKS458759 FUO458759 GEK458759 GOG458759 GYC458759 HHY458759 HRU458759 IBQ458759 ILM458759 IVI458759 JFE458759 JPA458759 JYW458759 KIS458759 KSO458759 LCK458759 LMG458759 LWC458759 MFY458759 MPU458759 MZQ458759 NJM458759 NTI458759 ODE458759 ONA458759 OWW458759 PGS458759 PQO458759 QAK458759 QKG458759 QUC458759 RDY458759 RNU458759 RXQ458759 SHM458759 SRI458759 TBE458759 TLA458759 TUW458759 UES458759 UOO458759 UYK458759 VIG458759 VSC458759 WBY458759 WLU458759 WVQ458759 C524295 JE524295 TA524295 ACW524295 AMS524295 AWO524295 BGK524295 BQG524295 CAC524295 CJY524295 CTU524295 DDQ524295 DNM524295 DXI524295 EHE524295 ERA524295 FAW524295 FKS524295 FUO524295 GEK524295 GOG524295 GYC524295 HHY524295 HRU524295 IBQ524295 ILM524295 IVI524295 JFE524295 JPA524295 JYW524295 KIS524295 KSO524295 LCK524295 LMG524295 LWC524295 MFY524295 MPU524295 MZQ524295 NJM524295 NTI524295 ODE524295 ONA524295 OWW524295 PGS524295 PQO524295 QAK524295 QKG524295 QUC524295 RDY524295 RNU524295 RXQ524295 SHM524295 SRI524295 TBE524295 TLA524295 TUW524295 UES524295 UOO524295 UYK524295 VIG524295 VSC524295 WBY524295 WLU524295 WVQ524295 C589831 JE589831 TA589831 ACW589831 AMS589831 AWO589831 BGK589831 BQG589831 CAC589831 CJY589831 CTU589831 DDQ589831 DNM589831 DXI589831 EHE589831 ERA589831 FAW589831 FKS589831 FUO589831 GEK589831 GOG589831 GYC589831 HHY589831 HRU589831 IBQ589831 ILM589831 IVI589831 JFE589831 JPA589831 JYW589831 KIS589831 KSO589831 LCK589831 LMG589831 LWC589831 MFY589831 MPU589831 MZQ589831 NJM589831 NTI589831 ODE589831 ONA589831 OWW589831 PGS589831 PQO589831 QAK589831 QKG589831 QUC589831 RDY589831 RNU589831 RXQ589831 SHM589831 SRI589831 TBE589831 TLA589831 TUW589831 UES589831 UOO589831 UYK589831 VIG589831 VSC589831 WBY589831 WLU589831 WVQ589831 C655367 JE655367 TA655367 ACW655367 AMS655367 AWO655367 BGK655367 BQG655367 CAC655367 CJY655367 CTU655367 DDQ655367 DNM655367 DXI655367 EHE655367 ERA655367 FAW655367 FKS655367 FUO655367 GEK655367 GOG655367 GYC655367 HHY655367 HRU655367 IBQ655367 ILM655367 IVI655367 JFE655367 JPA655367 JYW655367 KIS655367 KSO655367 LCK655367 LMG655367 LWC655367 MFY655367 MPU655367 MZQ655367 NJM655367 NTI655367 ODE655367 ONA655367 OWW655367 PGS655367 PQO655367 QAK655367 QKG655367 QUC655367 RDY655367 RNU655367 RXQ655367 SHM655367 SRI655367 TBE655367 TLA655367 TUW655367 UES655367 UOO655367 UYK655367 VIG655367 VSC655367 WBY655367 WLU655367 WVQ655367 C720903 JE720903 TA720903 ACW720903 AMS720903 AWO720903 BGK720903 BQG720903 CAC720903 CJY720903 CTU720903 DDQ720903 DNM720903 DXI720903 EHE720903 ERA720903 FAW720903 FKS720903 FUO720903 GEK720903 GOG720903 GYC720903 HHY720903 HRU720903 IBQ720903 ILM720903 IVI720903 JFE720903 JPA720903 JYW720903 KIS720903 KSO720903 LCK720903 LMG720903 LWC720903 MFY720903 MPU720903 MZQ720903 NJM720903 NTI720903 ODE720903 ONA720903 OWW720903 PGS720903 PQO720903 QAK720903 QKG720903 QUC720903 RDY720903 RNU720903 RXQ720903 SHM720903 SRI720903 TBE720903 TLA720903 TUW720903 UES720903 UOO720903 UYK720903 VIG720903 VSC720903 WBY720903 WLU720903 WVQ720903 C786439 JE786439 TA786439 ACW786439 AMS786439 AWO786439 BGK786439 BQG786439 CAC786439 CJY786439 CTU786439 DDQ786439 DNM786439 DXI786439 EHE786439 ERA786439 FAW786439 FKS786439 FUO786439 GEK786439 GOG786439 GYC786439 HHY786439 HRU786439 IBQ786439 ILM786439 IVI786439 JFE786439 JPA786439 JYW786439 KIS786439 KSO786439 LCK786439 LMG786439 LWC786439 MFY786439 MPU786439 MZQ786439 NJM786439 NTI786439 ODE786439 ONA786439 OWW786439 PGS786439 PQO786439 QAK786439 QKG786439 QUC786439 RDY786439 RNU786439 RXQ786439 SHM786439 SRI786439 TBE786439 TLA786439 TUW786439 UES786439 UOO786439 UYK786439 VIG786439 VSC786439 WBY786439 WLU786439 WVQ786439 C851975 JE851975 TA851975 ACW851975 AMS851975 AWO851975 BGK851975 BQG851975 CAC851975 CJY851975 CTU851975 DDQ851975 DNM851975 DXI851975 EHE851975 ERA851975 FAW851975 FKS851975 FUO851975 GEK851975 GOG851975 GYC851975 HHY851975 HRU851975 IBQ851975 ILM851975 IVI851975 JFE851975 JPA851975 JYW851975 KIS851975 KSO851975 LCK851975 LMG851975 LWC851975 MFY851975 MPU851975 MZQ851975 NJM851975 NTI851975 ODE851975 ONA851975 OWW851975 PGS851975 PQO851975 QAK851975 QKG851975 QUC851975 RDY851975 RNU851975 RXQ851975 SHM851975 SRI851975 TBE851975 TLA851975 TUW851975 UES851975 UOO851975 UYK851975 VIG851975 VSC851975 WBY851975 WLU851975 WVQ851975 C917511 JE917511 TA917511 ACW917511 AMS917511 AWO917511 BGK917511 BQG917511 CAC917511 CJY917511 CTU917511 DDQ917511 DNM917511 DXI917511 EHE917511 ERA917511 FAW917511 FKS917511 FUO917511 GEK917511 GOG917511 GYC917511 HHY917511 HRU917511 IBQ917511 ILM917511 IVI917511 JFE917511 JPA917511 JYW917511 KIS917511 KSO917511 LCK917511 LMG917511 LWC917511 MFY917511 MPU917511 MZQ917511 NJM917511 NTI917511 ODE917511 ONA917511 OWW917511 PGS917511 PQO917511 QAK917511 QKG917511 QUC917511 RDY917511 RNU917511 RXQ917511 SHM917511 SRI917511 TBE917511 TLA917511 TUW917511 UES917511 UOO917511 UYK917511 VIG917511 VSC917511 WBY917511 WLU917511 WVQ917511 C983047 JE983047 TA983047 ACW983047 AMS983047 AWO983047 BGK983047 BQG983047 CAC983047 CJY983047 CTU983047 DDQ983047 DNM983047 DXI983047 EHE983047 ERA983047 FAW983047 FKS983047 FUO983047 GEK983047 GOG983047 GYC983047 HHY983047 HRU983047 IBQ983047 ILM983047 IVI983047 JFE983047 JPA983047 JYW983047 KIS983047 KSO983047 LCK983047 LMG983047 LWC983047 MFY983047 MPU983047 MZQ983047 NJM983047 NTI983047 ODE983047 ONA983047 OWW983047 PGS983047 PQO983047 QAK983047 QKG983047 QUC983047 RDY983047 RNU983047 RXQ983047 SHM983047 SRI983047 TBE983047 TLA983047 TUW983047 UES983047 UOO983047 UYK983047 VIG983047 VSC983047 WBY983047 WLU983047 WVQ983047">
      <formula1>0</formula1>
      <formula2>10000</formula2>
    </dataValidation>
    <dataValidation type="textLength" errorStyle="information" allowBlank="1" showInputMessage="1" error="XLBVal:5=15.6018018018018_x000d_&#10;" sqref="B46 JD46 SZ46 ACV46 AMR46 AWN46 BGJ46 BQF46 CAB46 CJX46 CTT46 DDP46 DNL46 DXH46 EHD46 EQZ46 FAV46 FKR46 FUN46 GEJ46 GOF46 GYB46 HHX46 HRT46 IBP46 ILL46 IVH46 JFD46 JOZ46 JYV46 KIR46 KSN46 LCJ46 LMF46 LWB46 MFX46 MPT46 MZP46 NJL46 NTH46 ODD46 OMZ46 OWV46 PGR46 PQN46 QAJ46 QKF46 QUB46 RDX46 RNT46 RXP46 SHL46 SRH46 TBD46 TKZ46 TUV46 UER46 UON46 UYJ46 VIF46 VSB46 WBX46 WLT46 WVP46 B65548 JD65548 SZ65548 ACV65548 AMR65548 AWN65548 BGJ65548 BQF65548 CAB65548 CJX65548 CTT65548 DDP65548 DNL65548 DXH65548 EHD65548 EQZ65548 FAV65548 FKR65548 FUN65548 GEJ65548 GOF65548 GYB65548 HHX65548 HRT65548 IBP65548 ILL65548 IVH65548 JFD65548 JOZ65548 JYV65548 KIR65548 KSN65548 LCJ65548 LMF65548 LWB65548 MFX65548 MPT65548 MZP65548 NJL65548 NTH65548 ODD65548 OMZ65548 OWV65548 PGR65548 PQN65548 QAJ65548 QKF65548 QUB65548 RDX65548 RNT65548 RXP65548 SHL65548 SRH65548 TBD65548 TKZ65548 TUV65548 UER65548 UON65548 UYJ65548 VIF65548 VSB65548 WBX65548 WLT65548 WVP65548 B131084 JD131084 SZ131084 ACV131084 AMR131084 AWN131084 BGJ131084 BQF131084 CAB131084 CJX131084 CTT131084 DDP131084 DNL131084 DXH131084 EHD131084 EQZ131084 FAV131084 FKR131084 FUN131084 GEJ131084 GOF131084 GYB131084 HHX131084 HRT131084 IBP131084 ILL131084 IVH131084 JFD131084 JOZ131084 JYV131084 KIR131084 KSN131084 LCJ131084 LMF131084 LWB131084 MFX131084 MPT131084 MZP131084 NJL131084 NTH131084 ODD131084 OMZ131084 OWV131084 PGR131084 PQN131084 QAJ131084 QKF131084 QUB131084 RDX131084 RNT131084 RXP131084 SHL131084 SRH131084 TBD131084 TKZ131084 TUV131084 UER131084 UON131084 UYJ131084 VIF131084 VSB131084 WBX131084 WLT131084 WVP131084 B196620 JD196620 SZ196620 ACV196620 AMR196620 AWN196620 BGJ196620 BQF196620 CAB196620 CJX196620 CTT196620 DDP196620 DNL196620 DXH196620 EHD196620 EQZ196620 FAV196620 FKR196620 FUN196620 GEJ196620 GOF196620 GYB196620 HHX196620 HRT196620 IBP196620 ILL196620 IVH196620 JFD196620 JOZ196620 JYV196620 KIR196620 KSN196620 LCJ196620 LMF196620 LWB196620 MFX196620 MPT196620 MZP196620 NJL196620 NTH196620 ODD196620 OMZ196620 OWV196620 PGR196620 PQN196620 QAJ196620 QKF196620 QUB196620 RDX196620 RNT196620 RXP196620 SHL196620 SRH196620 TBD196620 TKZ196620 TUV196620 UER196620 UON196620 UYJ196620 VIF196620 VSB196620 WBX196620 WLT196620 WVP196620 B262156 JD262156 SZ262156 ACV262156 AMR262156 AWN262156 BGJ262156 BQF262156 CAB262156 CJX262156 CTT262156 DDP262156 DNL262156 DXH262156 EHD262156 EQZ262156 FAV262156 FKR262156 FUN262156 GEJ262156 GOF262156 GYB262156 HHX262156 HRT262156 IBP262156 ILL262156 IVH262156 JFD262156 JOZ262156 JYV262156 KIR262156 KSN262156 LCJ262156 LMF262156 LWB262156 MFX262156 MPT262156 MZP262156 NJL262156 NTH262156 ODD262156 OMZ262156 OWV262156 PGR262156 PQN262156 QAJ262156 QKF262156 QUB262156 RDX262156 RNT262156 RXP262156 SHL262156 SRH262156 TBD262156 TKZ262156 TUV262156 UER262156 UON262156 UYJ262156 VIF262156 VSB262156 WBX262156 WLT262156 WVP262156 B327692 JD327692 SZ327692 ACV327692 AMR327692 AWN327692 BGJ327692 BQF327692 CAB327692 CJX327692 CTT327692 DDP327692 DNL327692 DXH327692 EHD327692 EQZ327692 FAV327692 FKR327692 FUN327692 GEJ327692 GOF327692 GYB327692 HHX327692 HRT327692 IBP327692 ILL327692 IVH327692 JFD327692 JOZ327692 JYV327692 KIR327692 KSN327692 LCJ327692 LMF327692 LWB327692 MFX327692 MPT327692 MZP327692 NJL327692 NTH327692 ODD327692 OMZ327692 OWV327692 PGR327692 PQN327692 QAJ327692 QKF327692 QUB327692 RDX327692 RNT327692 RXP327692 SHL327692 SRH327692 TBD327692 TKZ327692 TUV327692 UER327692 UON327692 UYJ327692 VIF327692 VSB327692 WBX327692 WLT327692 WVP327692 B393228 JD393228 SZ393228 ACV393228 AMR393228 AWN393228 BGJ393228 BQF393228 CAB393228 CJX393228 CTT393228 DDP393228 DNL393228 DXH393228 EHD393228 EQZ393228 FAV393228 FKR393228 FUN393228 GEJ393228 GOF393228 GYB393228 HHX393228 HRT393228 IBP393228 ILL393228 IVH393228 JFD393228 JOZ393228 JYV393228 KIR393228 KSN393228 LCJ393228 LMF393228 LWB393228 MFX393228 MPT393228 MZP393228 NJL393228 NTH393228 ODD393228 OMZ393228 OWV393228 PGR393228 PQN393228 QAJ393228 QKF393228 QUB393228 RDX393228 RNT393228 RXP393228 SHL393228 SRH393228 TBD393228 TKZ393228 TUV393228 UER393228 UON393228 UYJ393228 VIF393228 VSB393228 WBX393228 WLT393228 WVP393228 B458764 JD458764 SZ458764 ACV458764 AMR458764 AWN458764 BGJ458764 BQF458764 CAB458764 CJX458764 CTT458764 DDP458764 DNL458764 DXH458764 EHD458764 EQZ458764 FAV458764 FKR458764 FUN458764 GEJ458764 GOF458764 GYB458764 HHX458764 HRT458764 IBP458764 ILL458764 IVH458764 JFD458764 JOZ458764 JYV458764 KIR458764 KSN458764 LCJ458764 LMF458764 LWB458764 MFX458764 MPT458764 MZP458764 NJL458764 NTH458764 ODD458764 OMZ458764 OWV458764 PGR458764 PQN458764 QAJ458764 QKF458764 QUB458764 RDX458764 RNT458764 RXP458764 SHL458764 SRH458764 TBD458764 TKZ458764 TUV458764 UER458764 UON458764 UYJ458764 VIF458764 VSB458764 WBX458764 WLT458764 WVP458764 B524300 JD524300 SZ524300 ACV524300 AMR524300 AWN524300 BGJ524300 BQF524300 CAB524300 CJX524300 CTT524300 DDP524300 DNL524300 DXH524300 EHD524300 EQZ524300 FAV524300 FKR524300 FUN524300 GEJ524300 GOF524300 GYB524300 HHX524300 HRT524300 IBP524300 ILL524300 IVH524300 JFD524300 JOZ524300 JYV524300 KIR524300 KSN524300 LCJ524300 LMF524300 LWB524300 MFX524300 MPT524300 MZP524300 NJL524300 NTH524300 ODD524300 OMZ524300 OWV524300 PGR524300 PQN524300 QAJ524300 QKF524300 QUB524300 RDX524300 RNT524300 RXP524300 SHL524300 SRH524300 TBD524300 TKZ524300 TUV524300 UER524300 UON524300 UYJ524300 VIF524300 VSB524300 WBX524300 WLT524300 WVP524300 B589836 JD589836 SZ589836 ACV589836 AMR589836 AWN589836 BGJ589836 BQF589836 CAB589836 CJX589836 CTT589836 DDP589836 DNL589836 DXH589836 EHD589836 EQZ589836 FAV589836 FKR589836 FUN589836 GEJ589836 GOF589836 GYB589836 HHX589836 HRT589836 IBP589836 ILL589836 IVH589836 JFD589836 JOZ589836 JYV589836 KIR589836 KSN589836 LCJ589836 LMF589836 LWB589836 MFX589836 MPT589836 MZP589836 NJL589836 NTH589836 ODD589836 OMZ589836 OWV589836 PGR589836 PQN589836 QAJ589836 QKF589836 QUB589836 RDX589836 RNT589836 RXP589836 SHL589836 SRH589836 TBD589836 TKZ589836 TUV589836 UER589836 UON589836 UYJ589836 VIF589836 VSB589836 WBX589836 WLT589836 WVP589836 B655372 JD655372 SZ655372 ACV655372 AMR655372 AWN655372 BGJ655372 BQF655372 CAB655372 CJX655372 CTT655372 DDP655372 DNL655372 DXH655372 EHD655372 EQZ655372 FAV655372 FKR655372 FUN655372 GEJ655372 GOF655372 GYB655372 HHX655372 HRT655372 IBP655372 ILL655372 IVH655372 JFD655372 JOZ655372 JYV655372 KIR655372 KSN655372 LCJ655372 LMF655372 LWB655372 MFX655372 MPT655372 MZP655372 NJL655372 NTH655372 ODD655372 OMZ655372 OWV655372 PGR655372 PQN655372 QAJ655372 QKF655372 QUB655372 RDX655372 RNT655372 RXP655372 SHL655372 SRH655372 TBD655372 TKZ655372 TUV655372 UER655372 UON655372 UYJ655372 VIF655372 VSB655372 WBX655372 WLT655372 WVP655372 B720908 JD720908 SZ720908 ACV720908 AMR720908 AWN720908 BGJ720908 BQF720908 CAB720908 CJX720908 CTT720908 DDP720908 DNL720908 DXH720908 EHD720908 EQZ720908 FAV720908 FKR720908 FUN720908 GEJ720908 GOF720908 GYB720908 HHX720908 HRT720908 IBP720908 ILL720908 IVH720908 JFD720908 JOZ720908 JYV720908 KIR720908 KSN720908 LCJ720908 LMF720908 LWB720908 MFX720908 MPT720908 MZP720908 NJL720908 NTH720908 ODD720908 OMZ720908 OWV720908 PGR720908 PQN720908 QAJ720908 QKF720908 QUB720908 RDX720908 RNT720908 RXP720908 SHL720908 SRH720908 TBD720908 TKZ720908 TUV720908 UER720908 UON720908 UYJ720908 VIF720908 VSB720908 WBX720908 WLT720908 WVP720908 B786444 JD786444 SZ786444 ACV786444 AMR786444 AWN786444 BGJ786444 BQF786444 CAB786444 CJX786444 CTT786444 DDP786444 DNL786444 DXH786444 EHD786444 EQZ786444 FAV786444 FKR786444 FUN786444 GEJ786444 GOF786444 GYB786444 HHX786444 HRT786444 IBP786444 ILL786444 IVH786444 JFD786444 JOZ786444 JYV786444 KIR786444 KSN786444 LCJ786444 LMF786444 LWB786444 MFX786444 MPT786444 MZP786444 NJL786444 NTH786444 ODD786444 OMZ786444 OWV786444 PGR786444 PQN786444 QAJ786444 QKF786444 QUB786444 RDX786444 RNT786444 RXP786444 SHL786444 SRH786444 TBD786444 TKZ786444 TUV786444 UER786444 UON786444 UYJ786444 VIF786444 VSB786444 WBX786444 WLT786444 WVP786444 B851980 JD851980 SZ851980 ACV851980 AMR851980 AWN851980 BGJ851980 BQF851980 CAB851980 CJX851980 CTT851980 DDP851980 DNL851980 DXH851980 EHD851980 EQZ851980 FAV851980 FKR851980 FUN851980 GEJ851980 GOF851980 GYB851980 HHX851980 HRT851980 IBP851980 ILL851980 IVH851980 JFD851980 JOZ851980 JYV851980 KIR851980 KSN851980 LCJ851980 LMF851980 LWB851980 MFX851980 MPT851980 MZP851980 NJL851980 NTH851980 ODD851980 OMZ851980 OWV851980 PGR851980 PQN851980 QAJ851980 QKF851980 QUB851980 RDX851980 RNT851980 RXP851980 SHL851980 SRH851980 TBD851980 TKZ851980 TUV851980 UER851980 UON851980 UYJ851980 VIF851980 VSB851980 WBX851980 WLT851980 WVP851980 B917516 JD917516 SZ917516 ACV917516 AMR917516 AWN917516 BGJ917516 BQF917516 CAB917516 CJX917516 CTT917516 DDP917516 DNL917516 DXH917516 EHD917516 EQZ917516 FAV917516 FKR917516 FUN917516 GEJ917516 GOF917516 GYB917516 HHX917516 HRT917516 IBP917516 ILL917516 IVH917516 JFD917516 JOZ917516 JYV917516 KIR917516 KSN917516 LCJ917516 LMF917516 LWB917516 MFX917516 MPT917516 MZP917516 NJL917516 NTH917516 ODD917516 OMZ917516 OWV917516 PGR917516 PQN917516 QAJ917516 QKF917516 QUB917516 RDX917516 RNT917516 RXP917516 SHL917516 SRH917516 TBD917516 TKZ917516 TUV917516 UER917516 UON917516 UYJ917516 VIF917516 VSB917516 WBX917516 WLT917516 WVP917516 B983052 JD983052 SZ983052 ACV983052 AMR983052 AWN983052 BGJ983052 BQF983052 CAB983052 CJX983052 CTT983052 DDP983052 DNL983052 DXH983052 EHD983052 EQZ983052 FAV983052 FKR983052 FUN983052 GEJ983052 GOF983052 GYB983052 HHX983052 HRT983052 IBP983052 ILL983052 IVH983052 JFD983052 JOZ983052 JYV983052 KIR983052 KSN983052 LCJ983052 LMF983052 LWB983052 MFX983052 MPT983052 MZP983052 NJL983052 NTH983052 ODD983052 OMZ983052 OWV983052 PGR983052 PQN983052 QAJ983052 QKF983052 QUB983052 RDX983052 RNT983052 RXP983052 SHL983052 SRH983052 TBD983052 TKZ983052 TUV983052 UER983052 UON983052 UYJ983052 VIF983052 VSB983052 WBX983052 WLT983052 WVP983052 B15 JD15 SZ15 ACV15 AMR15 AWN15 BGJ15 BQF15 CAB15 CJX15 CTT15 DDP15 DNL15 DXH15 EHD15 EQZ15 FAV15 FKR15 FUN15 GEJ15 GOF15 GYB15 HHX15 HRT15 IBP15 ILL15 IVH15 JFD15 JOZ15 JYV15 KIR15 KSN15 LCJ15 LMF15 LWB15 MFX15 MPT15 MZP15 NJL15 NTH15 ODD15 OMZ15 OWV15 PGR15 PQN15 QAJ15 QKF15 QUB15 RDX15 RNT15 RXP15 SHL15 SRH15 TBD15 TKZ15 TUV15 UER15 UON15 UYJ15 VIF15 VSB15 WBX15 WLT15 WVP15">
      <formula1>0</formula1>
      <formula2>10000</formula2>
    </dataValidation>
    <dataValidation type="textLength" errorStyle="information" allowBlank="1" showInputMessage="1" error="XLBVal:5=86590_x000d_&#10;" sqref="B65546 JD65546 SZ65546 ACV65546 AMR65546 AWN65546 BGJ65546 BQF65546 CAB65546 CJX65546 CTT65546 DDP65546 DNL65546 DXH65546 EHD65546 EQZ65546 FAV65546 FKR65546 FUN65546 GEJ65546 GOF65546 GYB65546 HHX65546 HRT65546 IBP65546 ILL65546 IVH65546 JFD65546 JOZ65546 JYV65546 KIR65546 KSN65546 LCJ65546 LMF65546 LWB65546 MFX65546 MPT65546 MZP65546 NJL65546 NTH65546 ODD65546 OMZ65546 OWV65546 PGR65546 PQN65546 QAJ65546 QKF65546 QUB65546 RDX65546 RNT65546 RXP65546 SHL65546 SRH65546 TBD65546 TKZ65546 TUV65546 UER65546 UON65546 UYJ65546 VIF65546 VSB65546 WBX65546 WLT65546 WVP65546 B131082 JD131082 SZ131082 ACV131082 AMR131082 AWN131082 BGJ131082 BQF131082 CAB131082 CJX131082 CTT131082 DDP131082 DNL131082 DXH131082 EHD131082 EQZ131082 FAV131082 FKR131082 FUN131082 GEJ131082 GOF131082 GYB131082 HHX131082 HRT131082 IBP131082 ILL131082 IVH131082 JFD131082 JOZ131082 JYV131082 KIR131082 KSN131082 LCJ131082 LMF131082 LWB131082 MFX131082 MPT131082 MZP131082 NJL131082 NTH131082 ODD131082 OMZ131082 OWV131082 PGR131082 PQN131082 QAJ131082 QKF131082 QUB131082 RDX131082 RNT131082 RXP131082 SHL131082 SRH131082 TBD131082 TKZ131082 TUV131082 UER131082 UON131082 UYJ131082 VIF131082 VSB131082 WBX131082 WLT131082 WVP131082 B196618 JD196618 SZ196618 ACV196618 AMR196618 AWN196618 BGJ196618 BQF196618 CAB196618 CJX196618 CTT196618 DDP196618 DNL196618 DXH196618 EHD196618 EQZ196618 FAV196618 FKR196618 FUN196618 GEJ196618 GOF196618 GYB196618 HHX196618 HRT196618 IBP196618 ILL196618 IVH196618 JFD196618 JOZ196618 JYV196618 KIR196618 KSN196618 LCJ196618 LMF196618 LWB196618 MFX196618 MPT196618 MZP196618 NJL196618 NTH196618 ODD196618 OMZ196618 OWV196618 PGR196618 PQN196618 QAJ196618 QKF196618 QUB196618 RDX196618 RNT196618 RXP196618 SHL196618 SRH196618 TBD196618 TKZ196618 TUV196618 UER196618 UON196618 UYJ196618 VIF196618 VSB196618 WBX196618 WLT196618 WVP196618 B262154 JD262154 SZ262154 ACV262154 AMR262154 AWN262154 BGJ262154 BQF262154 CAB262154 CJX262154 CTT262154 DDP262154 DNL262154 DXH262154 EHD262154 EQZ262154 FAV262154 FKR262154 FUN262154 GEJ262154 GOF262154 GYB262154 HHX262154 HRT262154 IBP262154 ILL262154 IVH262154 JFD262154 JOZ262154 JYV262154 KIR262154 KSN262154 LCJ262154 LMF262154 LWB262154 MFX262154 MPT262154 MZP262154 NJL262154 NTH262154 ODD262154 OMZ262154 OWV262154 PGR262154 PQN262154 QAJ262154 QKF262154 QUB262154 RDX262154 RNT262154 RXP262154 SHL262154 SRH262154 TBD262154 TKZ262154 TUV262154 UER262154 UON262154 UYJ262154 VIF262154 VSB262154 WBX262154 WLT262154 WVP262154 B327690 JD327690 SZ327690 ACV327690 AMR327690 AWN327690 BGJ327690 BQF327690 CAB327690 CJX327690 CTT327690 DDP327690 DNL327690 DXH327690 EHD327690 EQZ327690 FAV327690 FKR327690 FUN327690 GEJ327690 GOF327690 GYB327690 HHX327690 HRT327690 IBP327690 ILL327690 IVH327690 JFD327690 JOZ327690 JYV327690 KIR327690 KSN327690 LCJ327690 LMF327690 LWB327690 MFX327690 MPT327690 MZP327690 NJL327690 NTH327690 ODD327690 OMZ327690 OWV327690 PGR327690 PQN327690 QAJ327690 QKF327690 QUB327690 RDX327690 RNT327690 RXP327690 SHL327690 SRH327690 TBD327690 TKZ327690 TUV327690 UER327690 UON327690 UYJ327690 VIF327690 VSB327690 WBX327690 WLT327690 WVP327690 B393226 JD393226 SZ393226 ACV393226 AMR393226 AWN393226 BGJ393226 BQF393226 CAB393226 CJX393226 CTT393226 DDP393226 DNL393226 DXH393226 EHD393226 EQZ393226 FAV393226 FKR393226 FUN393226 GEJ393226 GOF393226 GYB393226 HHX393226 HRT393226 IBP393226 ILL393226 IVH393226 JFD393226 JOZ393226 JYV393226 KIR393226 KSN393226 LCJ393226 LMF393226 LWB393226 MFX393226 MPT393226 MZP393226 NJL393226 NTH393226 ODD393226 OMZ393226 OWV393226 PGR393226 PQN393226 QAJ393226 QKF393226 QUB393226 RDX393226 RNT393226 RXP393226 SHL393226 SRH393226 TBD393226 TKZ393226 TUV393226 UER393226 UON393226 UYJ393226 VIF393226 VSB393226 WBX393226 WLT393226 WVP393226 B458762 JD458762 SZ458762 ACV458762 AMR458762 AWN458762 BGJ458762 BQF458762 CAB458762 CJX458762 CTT458762 DDP458762 DNL458762 DXH458762 EHD458762 EQZ458762 FAV458762 FKR458762 FUN458762 GEJ458762 GOF458762 GYB458762 HHX458762 HRT458762 IBP458762 ILL458762 IVH458762 JFD458762 JOZ458762 JYV458762 KIR458762 KSN458762 LCJ458762 LMF458762 LWB458762 MFX458762 MPT458762 MZP458762 NJL458762 NTH458762 ODD458762 OMZ458762 OWV458762 PGR458762 PQN458762 QAJ458762 QKF458762 QUB458762 RDX458762 RNT458762 RXP458762 SHL458762 SRH458762 TBD458762 TKZ458762 TUV458762 UER458762 UON458762 UYJ458762 VIF458762 VSB458762 WBX458762 WLT458762 WVP458762 B524298 JD524298 SZ524298 ACV524298 AMR524298 AWN524298 BGJ524298 BQF524298 CAB524298 CJX524298 CTT524298 DDP524298 DNL524298 DXH524298 EHD524298 EQZ524298 FAV524298 FKR524298 FUN524298 GEJ524298 GOF524298 GYB524298 HHX524298 HRT524298 IBP524298 ILL524298 IVH524298 JFD524298 JOZ524298 JYV524298 KIR524298 KSN524298 LCJ524298 LMF524298 LWB524298 MFX524298 MPT524298 MZP524298 NJL524298 NTH524298 ODD524298 OMZ524298 OWV524298 PGR524298 PQN524298 QAJ524298 QKF524298 QUB524298 RDX524298 RNT524298 RXP524298 SHL524298 SRH524298 TBD524298 TKZ524298 TUV524298 UER524298 UON524298 UYJ524298 VIF524298 VSB524298 WBX524298 WLT524298 WVP524298 B589834 JD589834 SZ589834 ACV589834 AMR589834 AWN589834 BGJ589834 BQF589834 CAB589834 CJX589834 CTT589834 DDP589834 DNL589834 DXH589834 EHD589834 EQZ589834 FAV589834 FKR589834 FUN589834 GEJ589834 GOF589834 GYB589834 HHX589834 HRT589834 IBP589834 ILL589834 IVH589834 JFD589834 JOZ589834 JYV589834 KIR589834 KSN589834 LCJ589834 LMF589834 LWB589834 MFX589834 MPT589834 MZP589834 NJL589834 NTH589834 ODD589834 OMZ589834 OWV589834 PGR589834 PQN589834 QAJ589834 QKF589834 QUB589834 RDX589834 RNT589834 RXP589834 SHL589834 SRH589834 TBD589834 TKZ589834 TUV589834 UER589834 UON589834 UYJ589834 VIF589834 VSB589834 WBX589834 WLT589834 WVP589834 B655370 JD655370 SZ655370 ACV655370 AMR655370 AWN655370 BGJ655370 BQF655370 CAB655370 CJX655370 CTT655370 DDP655370 DNL655370 DXH655370 EHD655370 EQZ655370 FAV655370 FKR655370 FUN655370 GEJ655370 GOF655370 GYB655370 HHX655370 HRT655370 IBP655370 ILL655370 IVH655370 JFD655370 JOZ655370 JYV655370 KIR655370 KSN655370 LCJ655370 LMF655370 LWB655370 MFX655370 MPT655370 MZP655370 NJL655370 NTH655370 ODD655370 OMZ655370 OWV655370 PGR655370 PQN655370 QAJ655370 QKF655370 QUB655370 RDX655370 RNT655370 RXP655370 SHL655370 SRH655370 TBD655370 TKZ655370 TUV655370 UER655370 UON655370 UYJ655370 VIF655370 VSB655370 WBX655370 WLT655370 WVP655370 B720906 JD720906 SZ720906 ACV720906 AMR720906 AWN720906 BGJ720906 BQF720906 CAB720906 CJX720906 CTT720906 DDP720906 DNL720906 DXH720906 EHD720906 EQZ720906 FAV720906 FKR720906 FUN720906 GEJ720906 GOF720906 GYB720906 HHX720906 HRT720906 IBP720906 ILL720906 IVH720906 JFD720906 JOZ720906 JYV720906 KIR720906 KSN720906 LCJ720906 LMF720906 LWB720906 MFX720906 MPT720906 MZP720906 NJL720906 NTH720906 ODD720906 OMZ720906 OWV720906 PGR720906 PQN720906 QAJ720906 QKF720906 QUB720906 RDX720906 RNT720906 RXP720906 SHL720906 SRH720906 TBD720906 TKZ720906 TUV720906 UER720906 UON720906 UYJ720906 VIF720906 VSB720906 WBX720906 WLT720906 WVP720906 B786442 JD786442 SZ786442 ACV786442 AMR786442 AWN786442 BGJ786442 BQF786442 CAB786442 CJX786442 CTT786442 DDP786442 DNL786442 DXH786442 EHD786442 EQZ786442 FAV786442 FKR786442 FUN786442 GEJ786442 GOF786442 GYB786442 HHX786442 HRT786442 IBP786442 ILL786442 IVH786442 JFD786442 JOZ786442 JYV786442 KIR786442 KSN786442 LCJ786442 LMF786442 LWB786442 MFX786442 MPT786442 MZP786442 NJL786442 NTH786442 ODD786442 OMZ786442 OWV786442 PGR786442 PQN786442 QAJ786442 QKF786442 QUB786442 RDX786442 RNT786442 RXP786442 SHL786442 SRH786442 TBD786442 TKZ786442 TUV786442 UER786442 UON786442 UYJ786442 VIF786442 VSB786442 WBX786442 WLT786442 WVP786442 B851978 JD851978 SZ851978 ACV851978 AMR851978 AWN851978 BGJ851978 BQF851978 CAB851978 CJX851978 CTT851978 DDP851978 DNL851978 DXH851978 EHD851978 EQZ851978 FAV851978 FKR851978 FUN851978 GEJ851978 GOF851978 GYB851978 HHX851978 HRT851978 IBP851978 ILL851978 IVH851978 JFD851978 JOZ851978 JYV851978 KIR851978 KSN851978 LCJ851978 LMF851978 LWB851978 MFX851978 MPT851978 MZP851978 NJL851978 NTH851978 ODD851978 OMZ851978 OWV851978 PGR851978 PQN851978 QAJ851978 QKF851978 QUB851978 RDX851978 RNT851978 RXP851978 SHL851978 SRH851978 TBD851978 TKZ851978 TUV851978 UER851978 UON851978 UYJ851978 VIF851978 VSB851978 WBX851978 WLT851978 WVP851978 B917514 JD917514 SZ917514 ACV917514 AMR917514 AWN917514 BGJ917514 BQF917514 CAB917514 CJX917514 CTT917514 DDP917514 DNL917514 DXH917514 EHD917514 EQZ917514 FAV917514 FKR917514 FUN917514 GEJ917514 GOF917514 GYB917514 HHX917514 HRT917514 IBP917514 ILL917514 IVH917514 JFD917514 JOZ917514 JYV917514 KIR917514 KSN917514 LCJ917514 LMF917514 LWB917514 MFX917514 MPT917514 MZP917514 NJL917514 NTH917514 ODD917514 OMZ917514 OWV917514 PGR917514 PQN917514 QAJ917514 QKF917514 QUB917514 RDX917514 RNT917514 RXP917514 SHL917514 SRH917514 TBD917514 TKZ917514 TUV917514 UER917514 UON917514 UYJ917514 VIF917514 VSB917514 WBX917514 WLT917514 WVP917514 B983050 JD983050 SZ983050 ACV983050 AMR983050 AWN983050 BGJ983050 BQF983050 CAB983050 CJX983050 CTT983050 DDP983050 DNL983050 DXH983050 EHD983050 EQZ983050 FAV983050 FKR983050 FUN983050 GEJ983050 GOF983050 GYB983050 HHX983050 HRT983050 IBP983050 ILL983050 IVH983050 JFD983050 JOZ983050 JYV983050 KIR983050 KSN983050 LCJ983050 LMF983050 LWB983050 MFX983050 MPT983050 MZP983050 NJL983050 NTH983050 ODD983050 OMZ983050 OWV983050 PGR983050 PQN983050 QAJ983050 QKF983050 QUB983050 RDX983050 RNT983050 RXP983050 SHL983050 SRH983050 TBD983050 TKZ983050 TUV983050 UER983050 UON983050 UYJ983050 VIF983050 VSB983050 WBX983050 WLT983050 WVP983050 WVP44 WVP55 WLT44 WLT55 WBX44 WBX55 VSB44 VSB55 VIF44 VIF55 UYJ44 UYJ55 UON44 UON55 UER44 UER55 TUV44 TUV55 TKZ44 TKZ55 TBD44 TBD55 SRH44 SRH55 SHL44 SHL55 RXP44 RXP55 RNT44 RNT55 RDX44 RDX55 QUB44 QUB55 QKF44 QKF55 QAJ44 QAJ55 PQN44 PQN55 PGR44 PGR55 OWV44 OWV55 OMZ44 OMZ55 ODD44 ODD55 NTH44 NTH55 NJL44 NJL55 MZP44 MZP55 MPT44 MPT55 MFX44 MFX55 LWB44 LWB55 LMF44 LMF55 LCJ44 LCJ55 KSN44 KSN55 KIR44 KIR55 JYV44 JYV55 JOZ44 JOZ55 JFD44 JFD55 IVH44 IVH55 ILL44 ILL55 IBP44 IBP55 HRT44 HRT55 HHX44 HHX55 GYB44 GYB55 GOF44 GOF55 GEJ44 GEJ55 FUN44 FUN55 FKR44 FKR55 FAV44 FAV55 EQZ44 EQZ55 EHD44 EHD55 DXH44 DXH55 DNL44 DNL55 DDP44 DDP55 CTT44 CTT55 CJX44 CJX55 CAB44 CAB55 BQF44 BQF55 BGJ44 BGJ55 AWN44 AWN55 AMR44 AMR55 ACV44 ACV55 SZ44 SZ55 JD44 JD55 B54:B55 WVP13 WVP23 WLT13 WLT23 WBX13 WBX23 VSB13 VSB23 VIF13 VIF23 UYJ13 UYJ23 UON13 UON23 UER13 UER23 TUV13 TUV23 TKZ13 TKZ23 TBD13 TBD23 SRH13 SRH23 SHL13 SHL23 RXP13 RXP23 RNT13 RNT23 RDX13 RDX23 QUB13 QUB23 QKF13 QKF23 QAJ13 QAJ23 PQN13 PQN23 PGR13 PGR23 OWV13 OWV23 OMZ13 OMZ23 ODD13 ODD23 NTH13 NTH23 NJL13 NJL23 MZP13 MZP23 MPT13 MPT23 MFX13 MFX23 LWB13 LWB23 LMF13 LMF23 LCJ13 LCJ23 KSN13 KSN23 KIR13 KIR23 JYV13 JYV23 JOZ13 JOZ23 JFD13 JFD23 IVH13 IVH23 ILL13 ILL23 IBP13 IBP23 HRT13 HRT23 HHX13 HHX23 GYB13 GYB23 GOF13 GOF23 GEJ13 GEJ23 FUN13 FUN23 FKR13 FKR23 FAV13 FAV23 EQZ13 EQZ23 EHD13 EHD23 DXH13 DXH23 DNL13 DNL23 DDP13 DDP23 CTT13 CTT23 CJX13 CJX23 CAB13 CAB23 BQF13 BQF23 BGJ13 BGJ23 AWN13 AWN23 AMR13 AMR23 ACV13 ACV23 SZ13 SZ23 JD13 JD23 B22:B23 B5">
      <formula1>0</formula1>
      <formula2>10000</formula2>
    </dataValidation>
    <dataValidation type="textLength" errorStyle="information" allowBlank="1" showInputMessage="1" error="XLBVal:5=0.132567811252464_x000d_&#10;" sqref="C65546 JE65546 TA65546 ACW65546 AMS65546 AWO65546 BGK65546 BQG65546 CAC65546 CJY65546 CTU65546 DDQ65546 DNM65546 DXI65546 EHE65546 ERA65546 FAW65546 FKS65546 FUO65546 GEK65546 GOG65546 GYC65546 HHY65546 HRU65546 IBQ65546 ILM65546 IVI65546 JFE65546 JPA65546 JYW65546 KIS65546 KSO65546 LCK65546 LMG65546 LWC65546 MFY65546 MPU65546 MZQ65546 NJM65546 NTI65546 ODE65546 ONA65546 OWW65546 PGS65546 PQO65546 QAK65546 QKG65546 QUC65546 RDY65546 RNU65546 RXQ65546 SHM65546 SRI65546 TBE65546 TLA65546 TUW65546 UES65546 UOO65546 UYK65546 VIG65546 VSC65546 WBY65546 WLU65546 WVQ65546 C131082 JE131082 TA131082 ACW131082 AMS131082 AWO131082 BGK131082 BQG131082 CAC131082 CJY131082 CTU131082 DDQ131082 DNM131082 DXI131082 EHE131082 ERA131082 FAW131082 FKS131082 FUO131082 GEK131082 GOG131082 GYC131082 HHY131082 HRU131082 IBQ131082 ILM131082 IVI131082 JFE131082 JPA131082 JYW131082 KIS131082 KSO131082 LCK131082 LMG131082 LWC131082 MFY131082 MPU131082 MZQ131082 NJM131082 NTI131082 ODE131082 ONA131082 OWW131082 PGS131082 PQO131082 QAK131082 QKG131082 QUC131082 RDY131082 RNU131082 RXQ131082 SHM131082 SRI131082 TBE131082 TLA131082 TUW131082 UES131082 UOO131082 UYK131082 VIG131082 VSC131082 WBY131082 WLU131082 WVQ131082 C196618 JE196618 TA196618 ACW196618 AMS196618 AWO196618 BGK196618 BQG196618 CAC196618 CJY196618 CTU196618 DDQ196618 DNM196618 DXI196618 EHE196618 ERA196618 FAW196618 FKS196618 FUO196618 GEK196618 GOG196618 GYC196618 HHY196618 HRU196618 IBQ196618 ILM196618 IVI196618 JFE196618 JPA196618 JYW196618 KIS196618 KSO196618 LCK196618 LMG196618 LWC196618 MFY196618 MPU196618 MZQ196618 NJM196618 NTI196618 ODE196618 ONA196618 OWW196618 PGS196618 PQO196618 QAK196618 QKG196618 QUC196618 RDY196618 RNU196618 RXQ196618 SHM196618 SRI196618 TBE196618 TLA196618 TUW196618 UES196618 UOO196618 UYK196618 VIG196618 VSC196618 WBY196618 WLU196618 WVQ196618 C262154 JE262154 TA262154 ACW262154 AMS262154 AWO262154 BGK262154 BQG262154 CAC262154 CJY262154 CTU262154 DDQ262154 DNM262154 DXI262154 EHE262154 ERA262154 FAW262154 FKS262154 FUO262154 GEK262154 GOG262154 GYC262154 HHY262154 HRU262154 IBQ262154 ILM262154 IVI262154 JFE262154 JPA262154 JYW262154 KIS262154 KSO262154 LCK262154 LMG262154 LWC262154 MFY262154 MPU262154 MZQ262154 NJM262154 NTI262154 ODE262154 ONA262154 OWW262154 PGS262154 PQO262154 QAK262154 QKG262154 QUC262154 RDY262154 RNU262154 RXQ262154 SHM262154 SRI262154 TBE262154 TLA262154 TUW262154 UES262154 UOO262154 UYK262154 VIG262154 VSC262154 WBY262154 WLU262154 WVQ262154 C327690 JE327690 TA327690 ACW327690 AMS327690 AWO327690 BGK327690 BQG327690 CAC327690 CJY327690 CTU327690 DDQ327690 DNM327690 DXI327690 EHE327690 ERA327690 FAW327690 FKS327690 FUO327690 GEK327690 GOG327690 GYC327690 HHY327690 HRU327690 IBQ327690 ILM327690 IVI327690 JFE327690 JPA327690 JYW327690 KIS327690 KSO327690 LCK327690 LMG327690 LWC327690 MFY327690 MPU327690 MZQ327690 NJM327690 NTI327690 ODE327690 ONA327690 OWW327690 PGS327690 PQO327690 QAK327690 QKG327690 QUC327690 RDY327690 RNU327690 RXQ327690 SHM327690 SRI327690 TBE327690 TLA327690 TUW327690 UES327690 UOO327690 UYK327690 VIG327690 VSC327690 WBY327690 WLU327690 WVQ327690 C393226 JE393226 TA393226 ACW393226 AMS393226 AWO393226 BGK393226 BQG393226 CAC393226 CJY393226 CTU393226 DDQ393226 DNM393226 DXI393226 EHE393226 ERA393226 FAW393226 FKS393226 FUO393226 GEK393226 GOG393226 GYC393226 HHY393226 HRU393226 IBQ393226 ILM393226 IVI393226 JFE393226 JPA393226 JYW393226 KIS393226 KSO393226 LCK393226 LMG393226 LWC393226 MFY393226 MPU393226 MZQ393226 NJM393226 NTI393226 ODE393226 ONA393226 OWW393226 PGS393226 PQO393226 QAK393226 QKG393226 QUC393226 RDY393226 RNU393226 RXQ393226 SHM393226 SRI393226 TBE393226 TLA393226 TUW393226 UES393226 UOO393226 UYK393226 VIG393226 VSC393226 WBY393226 WLU393226 WVQ393226 C458762 JE458762 TA458762 ACW458762 AMS458762 AWO458762 BGK458762 BQG458762 CAC458762 CJY458762 CTU458762 DDQ458762 DNM458762 DXI458762 EHE458762 ERA458762 FAW458762 FKS458762 FUO458762 GEK458762 GOG458762 GYC458762 HHY458762 HRU458762 IBQ458762 ILM458762 IVI458762 JFE458762 JPA458762 JYW458762 KIS458762 KSO458762 LCK458762 LMG458762 LWC458762 MFY458762 MPU458762 MZQ458762 NJM458762 NTI458762 ODE458762 ONA458762 OWW458762 PGS458762 PQO458762 QAK458762 QKG458762 QUC458762 RDY458762 RNU458762 RXQ458762 SHM458762 SRI458762 TBE458762 TLA458762 TUW458762 UES458762 UOO458762 UYK458762 VIG458762 VSC458762 WBY458762 WLU458762 WVQ458762 C524298 JE524298 TA524298 ACW524298 AMS524298 AWO524298 BGK524298 BQG524298 CAC524298 CJY524298 CTU524298 DDQ524298 DNM524298 DXI524298 EHE524298 ERA524298 FAW524298 FKS524298 FUO524298 GEK524298 GOG524298 GYC524298 HHY524298 HRU524298 IBQ524298 ILM524298 IVI524298 JFE524298 JPA524298 JYW524298 KIS524298 KSO524298 LCK524298 LMG524298 LWC524298 MFY524298 MPU524298 MZQ524298 NJM524298 NTI524298 ODE524298 ONA524298 OWW524298 PGS524298 PQO524298 QAK524298 QKG524298 QUC524298 RDY524298 RNU524298 RXQ524298 SHM524298 SRI524298 TBE524298 TLA524298 TUW524298 UES524298 UOO524298 UYK524298 VIG524298 VSC524298 WBY524298 WLU524298 WVQ524298 C589834 JE589834 TA589834 ACW589834 AMS589834 AWO589834 BGK589834 BQG589834 CAC589834 CJY589834 CTU589834 DDQ589834 DNM589834 DXI589834 EHE589834 ERA589834 FAW589834 FKS589834 FUO589834 GEK589834 GOG589834 GYC589834 HHY589834 HRU589834 IBQ589834 ILM589834 IVI589834 JFE589834 JPA589834 JYW589834 KIS589834 KSO589834 LCK589834 LMG589834 LWC589834 MFY589834 MPU589834 MZQ589834 NJM589834 NTI589834 ODE589834 ONA589834 OWW589834 PGS589834 PQO589834 QAK589834 QKG589834 QUC589834 RDY589834 RNU589834 RXQ589834 SHM589834 SRI589834 TBE589834 TLA589834 TUW589834 UES589834 UOO589834 UYK589834 VIG589834 VSC589834 WBY589834 WLU589834 WVQ589834 C655370 JE655370 TA655370 ACW655370 AMS655370 AWO655370 BGK655370 BQG655370 CAC655370 CJY655370 CTU655370 DDQ655370 DNM655370 DXI655370 EHE655370 ERA655370 FAW655370 FKS655370 FUO655370 GEK655370 GOG655370 GYC655370 HHY655370 HRU655370 IBQ655370 ILM655370 IVI655370 JFE655370 JPA655370 JYW655370 KIS655370 KSO655370 LCK655370 LMG655370 LWC655370 MFY655370 MPU655370 MZQ655370 NJM655370 NTI655370 ODE655370 ONA655370 OWW655370 PGS655370 PQO655370 QAK655370 QKG655370 QUC655370 RDY655370 RNU655370 RXQ655370 SHM655370 SRI655370 TBE655370 TLA655370 TUW655370 UES655370 UOO655370 UYK655370 VIG655370 VSC655370 WBY655370 WLU655370 WVQ655370 C720906 JE720906 TA720906 ACW720906 AMS720906 AWO720906 BGK720906 BQG720906 CAC720906 CJY720906 CTU720906 DDQ720906 DNM720906 DXI720906 EHE720906 ERA720906 FAW720906 FKS720906 FUO720906 GEK720906 GOG720906 GYC720906 HHY720906 HRU720906 IBQ720906 ILM720906 IVI720906 JFE720906 JPA720906 JYW720906 KIS720906 KSO720906 LCK720906 LMG720906 LWC720906 MFY720906 MPU720906 MZQ720906 NJM720906 NTI720906 ODE720906 ONA720906 OWW720906 PGS720906 PQO720906 QAK720906 QKG720906 QUC720906 RDY720906 RNU720906 RXQ720906 SHM720906 SRI720906 TBE720906 TLA720906 TUW720906 UES720906 UOO720906 UYK720906 VIG720906 VSC720906 WBY720906 WLU720906 WVQ720906 C786442 JE786442 TA786442 ACW786442 AMS786442 AWO786442 BGK786442 BQG786442 CAC786442 CJY786442 CTU786442 DDQ786442 DNM786442 DXI786442 EHE786442 ERA786442 FAW786442 FKS786442 FUO786442 GEK786442 GOG786442 GYC786442 HHY786442 HRU786442 IBQ786442 ILM786442 IVI786442 JFE786442 JPA786442 JYW786442 KIS786442 KSO786442 LCK786442 LMG786442 LWC786442 MFY786442 MPU786442 MZQ786442 NJM786442 NTI786442 ODE786442 ONA786442 OWW786442 PGS786442 PQO786442 QAK786442 QKG786442 QUC786442 RDY786442 RNU786442 RXQ786442 SHM786442 SRI786442 TBE786442 TLA786442 TUW786442 UES786442 UOO786442 UYK786442 VIG786442 VSC786442 WBY786442 WLU786442 WVQ786442 C851978 JE851978 TA851978 ACW851978 AMS851978 AWO851978 BGK851978 BQG851978 CAC851978 CJY851978 CTU851978 DDQ851978 DNM851978 DXI851978 EHE851978 ERA851978 FAW851978 FKS851978 FUO851978 GEK851978 GOG851978 GYC851978 HHY851978 HRU851978 IBQ851978 ILM851978 IVI851978 JFE851978 JPA851978 JYW851978 KIS851978 KSO851978 LCK851978 LMG851978 LWC851978 MFY851978 MPU851978 MZQ851978 NJM851978 NTI851978 ODE851978 ONA851978 OWW851978 PGS851978 PQO851978 QAK851978 QKG851978 QUC851978 RDY851978 RNU851978 RXQ851978 SHM851978 SRI851978 TBE851978 TLA851978 TUW851978 UES851978 UOO851978 UYK851978 VIG851978 VSC851978 WBY851978 WLU851978 WVQ851978 C917514 JE917514 TA917514 ACW917514 AMS917514 AWO917514 BGK917514 BQG917514 CAC917514 CJY917514 CTU917514 DDQ917514 DNM917514 DXI917514 EHE917514 ERA917514 FAW917514 FKS917514 FUO917514 GEK917514 GOG917514 GYC917514 HHY917514 HRU917514 IBQ917514 ILM917514 IVI917514 JFE917514 JPA917514 JYW917514 KIS917514 KSO917514 LCK917514 LMG917514 LWC917514 MFY917514 MPU917514 MZQ917514 NJM917514 NTI917514 ODE917514 ONA917514 OWW917514 PGS917514 PQO917514 QAK917514 QKG917514 QUC917514 RDY917514 RNU917514 RXQ917514 SHM917514 SRI917514 TBE917514 TLA917514 TUW917514 UES917514 UOO917514 UYK917514 VIG917514 VSC917514 WBY917514 WLU917514 WVQ917514 C983050 JE983050 TA983050 ACW983050 AMS983050 AWO983050 BGK983050 BQG983050 CAC983050 CJY983050 CTU983050 DDQ983050 DNM983050 DXI983050 EHE983050 ERA983050 FAW983050 FKS983050 FUO983050 GEK983050 GOG983050 GYC983050 HHY983050 HRU983050 IBQ983050 ILM983050 IVI983050 JFE983050 JPA983050 JYW983050 KIS983050 KSO983050 LCK983050 LMG983050 LWC983050 MFY983050 MPU983050 MZQ983050 NJM983050 NTI983050 ODE983050 ONA983050 OWW983050 PGS983050 PQO983050 QAK983050 QKG983050 QUC983050 RDY983050 RNU983050 RXQ983050 SHM983050 SRI983050 TBE983050 TLA983050 TUW983050 UES983050 UOO983050 UYK983050 VIG983050 VSC983050 WBY983050 WLU983050 WVQ983050 WVQ44 WVQ55 WLU44 WLU55 WBY44 WBY55 VSC44 VSC55 VIG44 VIG55 UYK44 UYK55 UOO44 UOO55 UES44 UES55 TUW44 TUW55 TLA44 TLA55 TBE44 TBE55 SRI44 SRI55 SHM44 SHM55 RXQ44 RXQ55 RNU44 RNU55 RDY44 RDY55 QUC44 QUC55 QKG44 QKG55 QAK44 QAK55 PQO44 PQO55 PGS44 PGS55 OWW44 OWW55 ONA44 ONA55 ODE44 ODE55 NTI44 NTI55 NJM44 NJM55 MZQ44 MZQ55 MPU44 MPU55 MFY44 MFY55 LWC44 LWC55 LMG44 LMG55 LCK44 LCK55 KSO44 KSO55 KIS44 KIS55 JYW44 JYW55 JPA44 JPA55 JFE44 JFE55 IVI44 IVI55 ILM44 ILM55 IBQ44 IBQ55 HRU44 HRU55 HHY44 HHY55 GYC44 GYC55 GOG44 GOG55 GEK44 GEK55 FUO44 FUO55 FKS44 FKS55 FAW44 FAW55 ERA44 ERA55 EHE44 EHE55 DXI44 DXI55 DNM44 DNM55 DDQ44 DDQ55 CTU44 CTU55 CJY44 CJY55 CAC44 CAC55 BQG44 BQG55 BGK44 BGK55 AWO44 AWO55 AMS44 AMS55 ACW44 ACW55 TA44 TA55 JE44 JE55 C44 C55 WVQ13 WVQ23 WLU13 WLU23 WBY13 WBY23 VSC13 VSC23 VIG13 VIG23 UYK13 UYK23 UOO13 UOO23 UES13 UES23 TUW13 TUW23 TLA13 TLA23 TBE13 TBE23 SRI13 SRI23 SHM13 SHM23 RXQ13 RXQ23 RNU13 RNU23 RDY13 RDY23 QUC13 QUC23 QKG13 QKG23 QAK13 QAK23 PQO13 PQO23 PGS13 PGS23 OWW13 OWW23 ONA13 ONA23 ODE13 ODE23 NTI13 NTI23 NJM13 NJM23 MZQ13 MZQ23 MPU13 MPU23 MFY13 MFY23 LWC13 LWC23 LMG13 LMG23 LCK13 LCK23 KSO13 KSO23 KIS13 KIS23 JYW13 JYW23 JPA13 JPA23 JFE13 JFE23 IVI13 IVI23 ILM13 ILM23 IBQ13 IBQ23 HRU13 HRU23 HHY13 HHY23 GYC13 GYC23 GOG13 GOG23 GEK13 GEK23 FUO13 FUO23 FKS13 FKS23 FAW13 FAW23 ERA13 ERA23 EHE13 EHE23 DXI13 DXI23 DNM13 DNM23 DDQ13 DDQ23 CTU13 CTU23 CJY13 CJY23 CAC13 CAC23 BQG13 BQG23 BGK13 BGK23 AWO13 AWO23 AMS13 AMS23 ACW13 ACW23 TA13 TA23 JE13 JE23 C13 C23 C5">
      <formula1>0</formula1>
      <formula2>10000</formula2>
    </dataValidation>
    <dataValidation type="textLength" errorStyle="information" allowBlank="1" showInputMessage="1" error="XLBVal:5=5550_x000d_&#10;" sqref="A45 JD45 SZ45 ACV45 AMR45 AWN45 BGJ45 BQF45 CAB45 CJX45 CTT45 DDP45 DNL45 DXH45 EHD45 EQZ45 FAV45 FKR45 FUN45 GEJ45 GOF45 GYB45 HHX45 HRT45 IBP45 ILL45 IVH45 JFD45 JOZ45 JYV45 KIR45 KSN45 LCJ45 LMF45 LWB45 MFX45 MPT45 MZP45 NJL45 NTH45 ODD45 OMZ45 OWV45 PGR45 PQN45 QAJ45 QKF45 QUB45 RDX45 RNT45 RXP45 SHL45 SRH45 TBD45 TKZ45 TUV45 UER45 UON45 UYJ45 VIF45 VSB45 WBX45 WLT45 WVP45 B65547 JD65547 SZ65547 ACV65547 AMR65547 AWN65547 BGJ65547 BQF65547 CAB65547 CJX65547 CTT65547 DDP65547 DNL65547 DXH65547 EHD65547 EQZ65547 FAV65547 FKR65547 FUN65547 GEJ65547 GOF65547 GYB65547 HHX65547 HRT65547 IBP65547 ILL65547 IVH65547 JFD65547 JOZ65547 JYV65547 KIR65547 KSN65547 LCJ65547 LMF65547 LWB65547 MFX65547 MPT65547 MZP65547 NJL65547 NTH65547 ODD65547 OMZ65547 OWV65547 PGR65547 PQN65547 QAJ65547 QKF65547 QUB65547 RDX65547 RNT65547 RXP65547 SHL65547 SRH65547 TBD65547 TKZ65547 TUV65547 UER65547 UON65547 UYJ65547 VIF65547 VSB65547 WBX65547 WLT65547 WVP65547 B131083 JD131083 SZ131083 ACV131083 AMR131083 AWN131083 BGJ131083 BQF131083 CAB131083 CJX131083 CTT131083 DDP131083 DNL131083 DXH131083 EHD131083 EQZ131083 FAV131083 FKR131083 FUN131083 GEJ131083 GOF131083 GYB131083 HHX131083 HRT131083 IBP131083 ILL131083 IVH131083 JFD131083 JOZ131083 JYV131083 KIR131083 KSN131083 LCJ131083 LMF131083 LWB131083 MFX131083 MPT131083 MZP131083 NJL131083 NTH131083 ODD131083 OMZ131083 OWV131083 PGR131083 PQN131083 QAJ131083 QKF131083 QUB131083 RDX131083 RNT131083 RXP131083 SHL131083 SRH131083 TBD131083 TKZ131083 TUV131083 UER131083 UON131083 UYJ131083 VIF131083 VSB131083 WBX131083 WLT131083 WVP131083 B196619 JD196619 SZ196619 ACV196619 AMR196619 AWN196619 BGJ196619 BQF196619 CAB196619 CJX196619 CTT196619 DDP196619 DNL196619 DXH196619 EHD196619 EQZ196619 FAV196619 FKR196619 FUN196619 GEJ196619 GOF196619 GYB196619 HHX196619 HRT196619 IBP196619 ILL196619 IVH196619 JFD196619 JOZ196619 JYV196619 KIR196619 KSN196619 LCJ196619 LMF196619 LWB196619 MFX196619 MPT196619 MZP196619 NJL196619 NTH196619 ODD196619 OMZ196619 OWV196619 PGR196619 PQN196619 QAJ196619 QKF196619 QUB196619 RDX196619 RNT196619 RXP196619 SHL196619 SRH196619 TBD196619 TKZ196619 TUV196619 UER196619 UON196619 UYJ196619 VIF196619 VSB196619 WBX196619 WLT196619 WVP196619 B262155 JD262155 SZ262155 ACV262155 AMR262155 AWN262155 BGJ262155 BQF262155 CAB262155 CJX262155 CTT262155 DDP262155 DNL262155 DXH262155 EHD262155 EQZ262155 FAV262155 FKR262155 FUN262155 GEJ262155 GOF262155 GYB262155 HHX262155 HRT262155 IBP262155 ILL262155 IVH262155 JFD262155 JOZ262155 JYV262155 KIR262155 KSN262155 LCJ262155 LMF262155 LWB262155 MFX262155 MPT262155 MZP262155 NJL262155 NTH262155 ODD262155 OMZ262155 OWV262155 PGR262155 PQN262155 QAJ262155 QKF262155 QUB262155 RDX262155 RNT262155 RXP262155 SHL262155 SRH262155 TBD262155 TKZ262155 TUV262155 UER262155 UON262155 UYJ262155 VIF262155 VSB262155 WBX262155 WLT262155 WVP262155 B327691 JD327691 SZ327691 ACV327691 AMR327691 AWN327691 BGJ327691 BQF327691 CAB327691 CJX327691 CTT327691 DDP327691 DNL327691 DXH327691 EHD327691 EQZ327691 FAV327691 FKR327691 FUN327691 GEJ327691 GOF327691 GYB327691 HHX327691 HRT327691 IBP327691 ILL327691 IVH327691 JFD327691 JOZ327691 JYV327691 KIR327691 KSN327691 LCJ327691 LMF327691 LWB327691 MFX327691 MPT327691 MZP327691 NJL327691 NTH327691 ODD327691 OMZ327691 OWV327691 PGR327691 PQN327691 QAJ327691 QKF327691 QUB327691 RDX327691 RNT327691 RXP327691 SHL327691 SRH327691 TBD327691 TKZ327691 TUV327691 UER327691 UON327691 UYJ327691 VIF327691 VSB327691 WBX327691 WLT327691 WVP327691 B393227 JD393227 SZ393227 ACV393227 AMR393227 AWN393227 BGJ393227 BQF393227 CAB393227 CJX393227 CTT393227 DDP393227 DNL393227 DXH393227 EHD393227 EQZ393227 FAV393227 FKR393227 FUN393227 GEJ393227 GOF393227 GYB393227 HHX393227 HRT393227 IBP393227 ILL393227 IVH393227 JFD393227 JOZ393227 JYV393227 KIR393227 KSN393227 LCJ393227 LMF393227 LWB393227 MFX393227 MPT393227 MZP393227 NJL393227 NTH393227 ODD393227 OMZ393227 OWV393227 PGR393227 PQN393227 QAJ393227 QKF393227 QUB393227 RDX393227 RNT393227 RXP393227 SHL393227 SRH393227 TBD393227 TKZ393227 TUV393227 UER393227 UON393227 UYJ393227 VIF393227 VSB393227 WBX393227 WLT393227 WVP393227 B458763 JD458763 SZ458763 ACV458763 AMR458763 AWN458763 BGJ458763 BQF458763 CAB458763 CJX458763 CTT458763 DDP458763 DNL458763 DXH458763 EHD458763 EQZ458763 FAV458763 FKR458763 FUN458763 GEJ458763 GOF458763 GYB458763 HHX458763 HRT458763 IBP458763 ILL458763 IVH458763 JFD458763 JOZ458763 JYV458763 KIR458763 KSN458763 LCJ458763 LMF458763 LWB458763 MFX458763 MPT458763 MZP458763 NJL458763 NTH458763 ODD458763 OMZ458763 OWV458763 PGR458763 PQN458763 QAJ458763 QKF458763 QUB458763 RDX458763 RNT458763 RXP458763 SHL458763 SRH458763 TBD458763 TKZ458763 TUV458763 UER458763 UON458763 UYJ458763 VIF458763 VSB458763 WBX458763 WLT458763 WVP458763 B524299 JD524299 SZ524299 ACV524299 AMR524299 AWN524299 BGJ524299 BQF524299 CAB524299 CJX524299 CTT524299 DDP524299 DNL524299 DXH524299 EHD524299 EQZ524299 FAV524299 FKR524299 FUN524299 GEJ524299 GOF524299 GYB524299 HHX524299 HRT524299 IBP524299 ILL524299 IVH524299 JFD524299 JOZ524299 JYV524299 KIR524299 KSN524299 LCJ524299 LMF524299 LWB524299 MFX524299 MPT524299 MZP524299 NJL524299 NTH524299 ODD524299 OMZ524299 OWV524299 PGR524299 PQN524299 QAJ524299 QKF524299 QUB524299 RDX524299 RNT524299 RXP524299 SHL524299 SRH524299 TBD524299 TKZ524299 TUV524299 UER524299 UON524299 UYJ524299 VIF524299 VSB524299 WBX524299 WLT524299 WVP524299 B589835 JD589835 SZ589835 ACV589835 AMR589835 AWN589835 BGJ589835 BQF589835 CAB589835 CJX589835 CTT589835 DDP589835 DNL589835 DXH589835 EHD589835 EQZ589835 FAV589835 FKR589835 FUN589835 GEJ589835 GOF589835 GYB589835 HHX589835 HRT589835 IBP589835 ILL589835 IVH589835 JFD589835 JOZ589835 JYV589835 KIR589835 KSN589835 LCJ589835 LMF589835 LWB589835 MFX589835 MPT589835 MZP589835 NJL589835 NTH589835 ODD589835 OMZ589835 OWV589835 PGR589835 PQN589835 QAJ589835 QKF589835 QUB589835 RDX589835 RNT589835 RXP589835 SHL589835 SRH589835 TBD589835 TKZ589835 TUV589835 UER589835 UON589835 UYJ589835 VIF589835 VSB589835 WBX589835 WLT589835 WVP589835 B655371 JD655371 SZ655371 ACV655371 AMR655371 AWN655371 BGJ655371 BQF655371 CAB655371 CJX655371 CTT655371 DDP655371 DNL655371 DXH655371 EHD655371 EQZ655371 FAV655371 FKR655371 FUN655371 GEJ655371 GOF655371 GYB655371 HHX655371 HRT655371 IBP655371 ILL655371 IVH655371 JFD655371 JOZ655371 JYV655371 KIR655371 KSN655371 LCJ655371 LMF655371 LWB655371 MFX655371 MPT655371 MZP655371 NJL655371 NTH655371 ODD655371 OMZ655371 OWV655371 PGR655371 PQN655371 QAJ655371 QKF655371 QUB655371 RDX655371 RNT655371 RXP655371 SHL655371 SRH655371 TBD655371 TKZ655371 TUV655371 UER655371 UON655371 UYJ655371 VIF655371 VSB655371 WBX655371 WLT655371 WVP655371 B720907 JD720907 SZ720907 ACV720907 AMR720907 AWN720907 BGJ720907 BQF720907 CAB720907 CJX720907 CTT720907 DDP720907 DNL720907 DXH720907 EHD720907 EQZ720907 FAV720907 FKR720907 FUN720907 GEJ720907 GOF720907 GYB720907 HHX720907 HRT720907 IBP720907 ILL720907 IVH720907 JFD720907 JOZ720907 JYV720907 KIR720907 KSN720907 LCJ720907 LMF720907 LWB720907 MFX720907 MPT720907 MZP720907 NJL720907 NTH720907 ODD720907 OMZ720907 OWV720907 PGR720907 PQN720907 QAJ720907 QKF720907 QUB720907 RDX720907 RNT720907 RXP720907 SHL720907 SRH720907 TBD720907 TKZ720907 TUV720907 UER720907 UON720907 UYJ720907 VIF720907 VSB720907 WBX720907 WLT720907 WVP720907 B786443 JD786443 SZ786443 ACV786443 AMR786443 AWN786443 BGJ786443 BQF786443 CAB786443 CJX786443 CTT786443 DDP786443 DNL786443 DXH786443 EHD786443 EQZ786443 FAV786443 FKR786443 FUN786443 GEJ786443 GOF786443 GYB786443 HHX786443 HRT786443 IBP786443 ILL786443 IVH786443 JFD786443 JOZ786443 JYV786443 KIR786443 KSN786443 LCJ786443 LMF786443 LWB786443 MFX786443 MPT786443 MZP786443 NJL786443 NTH786443 ODD786443 OMZ786443 OWV786443 PGR786443 PQN786443 QAJ786443 QKF786443 QUB786443 RDX786443 RNT786443 RXP786443 SHL786443 SRH786443 TBD786443 TKZ786443 TUV786443 UER786443 UON786443 UYJ786443 VIF786443 VSB786443 WBX786443 WLT786443 WVP786443 B851979 JD851979 SZ851979 ACV851979 AMR851979 AWN851979 BGJ851979 BQF851979 CAB851979 CJX851979 CTT851979 DDP851979 DNL851979 DXH851979 EHD851979 EQZ851979 FAV851979 FKR851979 FUN851979 GEJ851979 GOF851979 GYB851979 HHX851979 HRT851979 IBP851979 ILL851979 IVH851979 JFD851979 JOZ851979 JYV851979 KIR851979 KSN851979 LCJ851979 LMF851979 LWB851979 MFX851979 MPT851979 MZP851979 NJL851979 NTH851979 ODD851979 OMZ851979 OWV851979 PGR851979 PQN851979 QAJ851979 QKF851979 QUB851979 RDX851979 RNT851979 RXP851979 SHL851979 SRH851979 TBD851979 TKZ851979 TUV851979 UER851979 UON851979 UYJ851979 VIF851979 VSB851979 WBX851979 WLT851979 WVP851979 B917515 JD917515 SZ917515 ACV917515 AMR917515 AWN917515 BGJ917515 BQF917515 CAB917515 CJX917515 CTT917515 DDP917515 DNL917515 DXH917515 EHD917515 EQZ917515 FAV917515 FKR917515 FUN917515 GEJ917515 GOF917515 GYB917515 HHX917515 HRT917515 IBP917515 ILL917515 IVH917515 JFD917515 JOZ917515 JYV917515 KIR917515 KSN917515 LCJ917515 LMF917515 LWB917515 MFX917515 MPT917515 MZP917515 NJL917515 NTH917515 ODD917515 OMZ917515 OWV917515 PGR917515 PQN917515 QAJ917515 QKF917515 QUB917515 RDX917515 RNT917515 RXP917515 SHL917515 SRH917515 TBD917515 TKZ917515 TUV917515 UER917515 UON917515 UYJ917515 VIF917515 VSB917515 WBX917515 WLT917515 WVP917515 B983051 JD983051 SZ983051 ACV983051 AMR983051 AWN983051 BGJ983051 BQF983051 CAB983051 CJX983051 CTT983051 DDP983051 DNL983051 DXH983051 EHD983051 EQZ983051 FAV983051 FKR983051 FUN983051 GEJ983051 GOF983051 GYB983051 HHX983051 HRT983051 IBP983051 ILL983051 IVH983051 JFD983051 JOZ983051 JYV983051 KIR983051 KSN983051 LCJ983051 LMF983051 LWB983051 MFX983051 MPT983051 MZP983051 NJL983051 NTH983051 ODD983051 OMZ983051 OWV983051 PGR983051 PQN983051 QAJ983051 QKF983051 QUB983051 RDX983051 RNT983051 RXP983051 SHL983051 SRH983051 TBD983051 TKZ983051 TUV983051 UER983051 UON983051 UYJ983051 VIF983051 VSB983051 WBX983051 WLT983051 WVP983051 A14 JD14 SZ14 ACV14 AMR14 AWN14 BGJ14 BQF14 CAB14 CJX14 CTT14 DDP14 DNL14 DXH14 EHD14 EQZ14 FAV14 FKR14 FUN14 GEJ14 GOF14 GYB14 HHX14 HRT14 IBP14 ILL14 IVH14 JFD14 JOZ14 JYV14 KIR14 KSN14 LCJ14 LMF14 LWB14 MFX14 MPT14 MZP14 NJL14 NTH14 ODD14 OMZ14 OWV14 PGR14 PQN14 QAJ14 QKF14 QUB14 RDX14 RNT14 RXP14 SHL14 SRH14 TBD14 TKZ14 TUV14 UER14 UON14 UYJ14 VIF14 VSB14 WBX14 WLT14 WVP14">
      <formula1>0</formula1>
      <formula2>10000</formula2>
    </dataValidation>
    <dataValidation type="textLength" errorStyle="information" allowBlank="1" showInputMessage="1" error="XLBVal:5=0.177685288938691_x000d_&#10;" sqref="C45 JE45 TA45 ACW45 AMS45 AWO45 BGK45 BQG45 CAC45 CJY45 CTU45 DDQ45 DNM45 DXI45 EHE45 ERA45 FAW45 FKS45 FUO45 GEK45 GOG45 GYC45 HHY45 HRU45 IBQ45 ILM45 IVI45 JFE45 JPA45 JYW45 KIS45 KSO45 LCK45 LMG45 LWC45 MFY45 MPU45 MZQ45 NJM45 NTI45 ODE45 ONA45 OWW45 PGS45 PQO45 QAK45 QKG45 QUC45 RDY45 RNU45 RXQ45 SHM45 SRI45 TBE45 TLA45 TUW45 UES45 UOO45 UYK45 VIG45 VSC45 WBY45 WLU45 WVQ45 C65547 JE65547 TA65547 ACW65547 AMS65547 AWO65547 BGK65547 BQG65547 CAC65547 CJY65547 CTU65547 DDQ65547 DNM65547 DXI65547 EHE65547 ERA65547 FAW65547 FKS65547 FUO65547 GEK65547 GOG65547 GYC65547 HHY65547 HRU65547 IBQ65547 ILM65547 IVI65547 JFE65547 JPA65547 JYW65547 KIS65547 KSO65547 LCK65547 LMG65547 LWC65547 MFY65547 MPU65547 MZQ65547 NJM65547 NTI65547 ODE65547 ONA65547 OWW65547 PGS65547 PQO65547 QAK65547 QKG65547 QUC65547 RDY65547 RNU65547 RXQ65547 SHM65547 SRI65547 TBE65547 TLA65547 TUW65547 UES65547 UOO65547 UYK65547 VIG65547 VSC65547 WBY65547 WLU65547 WVQ65547 C131083 JE131083 TA131083 ACW131083 AMS131083 AWO131083 BGK131083 BQG131083 CAC131083 CJY131083 CTU131083 DDQ131083 DNM131083 DXI131083 EHE131083 ERA131083 FAW131083 FKS131083 FUO131083 GEK131083 GOG131083 GYC131083 HHY131083 HRU131083 IBQ131083 ILM131083 IVI131083 JFE131083 JPA131083 JYW131083 KIS131083 KSO131083 LCK131083 LMG131083 LWC131083 MFY131083 MPU131083 MZQ131083 NJM131083 NTI131083 ODE131083 ONA131083 OWW131083 PGS131083 PQO131083 QAK131083 QKG131083 QUC131083 RDY131083 RNU131083 RXQ131083 SHM131083 SRI131083 TBE131083 TLA131083 TUW131083 UES131083 UOO131083 UYK131083 VIG131083 VSC131083 WBY131083 WLU131083 WVQ131083 C196619 JE196619 TA196619 ACW196619 AMS196619 AWO196619 BGK196619 BQG196619 CAC196619 CJY196619 CTU196619 DDQ196619 DNM196619 DXI196619 EHE196619 ERA196619 FAW196619 FKS196619 FUO196619 GEK196619 GOG196619 GYC196619 HHY196619 HRU196619 IBQ196619 ILM196619 IVI196619 JFE196619 JPA196619 JYW196619 KIS196619 KSO196619 LCK196619 LMG196619 LWC196619 MFY196619 MPU196619 MZQ196619 NJM196619 NTI196619 ODE196619 ONA196619 OWW196619 PGS196619 PQO196619 QAK196619 QKG196619 QUC196619 RDY196619 RNU196619 RXQ196619 SHM196619 SRI196619 TBE196619 TLA196619 TUW196619 UES196619 UOO196619 UYK196619 VIG196619 VSC196619 WBY196619 WLU196619 WVQ196619 C262155 JE262155 TA262155 ACW262155 AMS262155 AWO262155 BGK262155 BQG262155 CAC262155 CJY262155 CTU262155 DDQ262155 DNM262155 DXI262155 EHE262155 ERA262155 FAW262155 FKS262155 FUO262155 GEK262155 GOG262155 GYC262155 HHY262155 HRU262155 IBQ262155 ILM262155 IVI262155 JFE262155 JPA262155 JYW262155 KIS262155 KSO262155 LCK262155 LMG262155 LWC262155 MFY262155 MPU262155 MZQ262155 NJM262155 NTI262155 ODE262155 ONA262155 OWW262155 PGS262155 PQO262155 QAK262155 QKG262155 QUC262155 RDY262155 RNU262155 RXQ262155 SHM262155 SRI262155 TBE262155 TLA262155 TUW262155 UES262155 UOO262155 UYK262155 VIG262155 VSC262155 WBY262155 WLU262155 WVQ262155 C327691 JE327691 TA327691 ACW327691 AMS327691 AWO327691 BGK327691 BQG327691 CAC327691 CJY327691 CTU327691 DDQ327691 DNM327691 DXI327691 EHE327691 ERA327691 FAW327691 FKS327691 FUO327691 GEK327691 GOG327691 GYC327691 HHY327691 HRU327691 IBQ327691 ILM327691 IVI327691 JFE327691 JPA327691 JYW327691 KIS327691 KSO327691 LCK327691 LMG327691 LWC327691 MFY327691 MPU327691 MZQ327691 NJM327691 NTI327691 ODE327691 ONA327691 OWW327691 PGS327691 PQO327691 QAK327691 QKG327691 QUC327691 RDY327691 RNU327691 RXQ327691 SHM327691 SRI327691 TBE327691 TLA327691 TUW327691 UES327691 UOO327691 UYK327691 VIG327691 VSC327691 WBY327691 WLU327691 WVQ327691 C393227 JE393227 TA393227 ACW393227 AMS393227 AWO393227 BGK393227 BQG393227 CAC393227 CJY393227 CTU393227 DDQ393227 DNM393227 DXI393227 EHE393227 ERA393227 FAW393227 FKS393227 FUO393227 GEK393227 GOG393227 GYC393227 HHY393227 HRU393227 IBQ393227 ILM393227 IVI393227 JFE393227 JPA393227 JYW393227 KIS393227 KSO393227 LCK393227 LMG393227 LWC393227 MFY393227 MPU393227 MZQ393227 NJM393227 NTI393227 ODE393227 ONA393227 OWW393227 PGS393227 PQO393227 QAK393227 QKG393227 QUC393227 RDY393227 RNU393227 RXQ393227 SHM393227 SRI393227 TBE393227 TLA393227 TUW393227 UES393227 UOO393227 UYK393227 VIG393227 VSC393227 WBY393227 WLU393227 WVQ393227 C458763 JE458763 TA458763 ACW458763 AMS458763 AWO458763 BGK458763 BQG458763 CAC458763 CJY458763 CTU458763 DDQ458763 DNM458763 DXI458763 EHE458763 ERA458763 FAW458763 FKS458763 FUO458763 GEK458763 GOG458763 GYC458763 HHY458763 HRU458763 IBQ458763 ILM458763 IVI458763 JFE458763 JPA458763 JYW458763 KIS458763 KSO458763 LCK458763 LMG458763 LWC458763 MFY458763 MPU458763 MZQ458763 NJM458763 NTI458763 ODE458763 ONA458763 OWW458763 PGS458763 PQO458763 QAK458763 QKG458763 QUC458763 RDY458763 RNU458763 RXQ458763 SHM458763 SRI458763 TBE458763 TLA458763 TUW458763 UES458763 UOO458763 UYK458763 VIG458763 VSC458763 WBY458763 WLU458763 WVQ458763 C524299 JE524299 TA524299 ACW524299 AMS524299 AWO524299 BGK524299 BQG524299 CAC524299 CJY524299 CTU524299 DDQ524299 DNM524299 DXI524299 EHE524299 ERA524299 FAW524299 FKS524299 FUO524299 GEK524299 GOG524299 GYC524299 HHY524299 HRU524299 IBQ524299 ILM524299 IVI524299 JFE524299 JPA524299 JYW524299 KIS524299 KSO524299 LCK524299 LMG524299 LWC524299 MFY524299 MPU524299 MZQ524299 NJM524299 NTI524299 ODE524299 ONA524299 OWW524299 PGS524299 PQO524299 QAK524299 QKG524299 QUC524299 RDY524299 RNU524299 RXQ524299 SHM524299 SRI524299 TBE524299 TLA524299 TUW524299 UES524299 UOO524299 UYK524299 VIG524299 VSC524299 WBY524299 WLU524299 WVQ524299 C589835 JE589835 TA589835 ACW589835 AMS589835 AWO589835 BGK589835 BQG589835 CAC589835 CJY589835 CTU589835 DDQ589835 DNM589835 DXI589835 EHE589835 ERA589835 FAW589835 FKS589835 FUO589835 GEK589835 GOG589835 GYC589835 HHY589835 HRU589835 IBQ589835 ILM589835 IVI589835 JFE589835 JPA589835 JYW589835 KIS589835 KSO589835 LCK589835 LMG589835 LWC589835 MFY589835 MPU589835 MZQ589835 NJM589835 NTI589835 ODE589835 ONA589835 OWW589835 PGS589835 PQO589835 QAK589835 QKG589835 QUC589835 RDY589835 RNU589835 RXQ589835 SHM589835 SRI589835 TBE589835 TLA589835 TUW589835 UES589835 UOO589835 UYK589835 VIG589835 VSC589835 WBY589835 WLU589835 WVQ589835 C655371 JE655371 TA655371 ACW655371 AMS655371 AWO655371 BGK655371 BQG655371 CAC655371 CJY655371 CTU655371 DDQ655371 DNM655371 DXI655371 EHE655371 ERA655371 FAW655371 FKS655371 FUO655371 GEK655371 GOG655371 GYC655371 HHY655371 HRU655371 IBQ655371 ILM655371 IVI655371 JFE655371 JPA655371 JYW655371 KIS655371 KSO655371 LCK655371 LMG655371 LWC655371 MFY655371 MPU655371 MZQ655371 NJM655371 NTI655371 ODE655371 ONA655371 OWW655371 PGS655371 PQO655371 QAK655371 QKG655371 QUC655371 RDY655371 RNU655371 RXQ655371 SHM655371 SRI655371 TBE655371 TLA655371 TUW655371 UES655371 UOO655371 UYK655371 VIG655371 VSC655371 WBY655371 WLU655371 WVQ655371 C720907 JE720907 TA720907 ACW720907 AMS720907 AWO720907 BGK720907 BQG720907 CAC720907 CJY720907 CTU720907 DDQ720907 DNM720907 DXI720907 EHE720907 ERA720907 FAW720907 FKS720907 FUO720907 GEK720907 GOG720907 GYC720907 HHY720907 HRU720907 IBQ720907 ILM720907 IVI720907 JFE720907 JPA720907 JYW720907 KIS720907 KSO720907 LCK720907 LMG720907 LWC720907 MFY720907 MPU720907 MZQ720907 NJM720907 NTI720907 ODE720907 ONA720907 OWW720907 PGS720907 PQO720907 QAK720907 QKG720907 QUC720907 RDY720907 RNU720907 RXQ720907 SHM720907 SRI720907 TBE720907 TLA720907 TUW720907 UES720907 UOO720907 UYK720907 VIG720907 VSC720907 WBY720907 WLU720907 WVQ720907 C786443 JE786443 TA786443 ACW786443 AMS786443 AWO786443 BGK786443 BQG786443 CAC786443 CJY786443 CTU786443 DDQ786443 DNM786443 DXI786443 EHE786443 ERA786443 FAW786443 FKS786443 FUO786443 GEK786443 GOG786443 GYC786443 HHY786443 HRU786443 IBQ786443 ILM786443 IVI786443 JFE786443 JPA786443 JYW786443 KIS786443 KSO786443 LCK786443 LMG786443 LWC786443 MFY786443 MPU786443 MZQ786443 NJM786443 NTI786443 ODE786443 ONA786443 OWW786443 PGS786443 PQO786443 QAK786443 QKG786443 QUC786443 RDY786443 RNU786443 RXQ786443 SHM786443 SRI786443 TBE786443 TLA786443 TUW786443 UES786443 UOO786443 UYK786443 VIG786443 VSC786443 WBY786443 WLU786443 WVQ786443 C851979 JE851979 TA851979 ACW851979 AMS851979 AWO851979 BGK851979 BQG851979 CAC851979 CJY851979 CTU851979 DDQ851979 DNM851979 DXI851979 EHE851979 ERA851979 FAW851979 FKS851979 FUO851979 GEK851979 GOG851979 GYC851979 HHY851979 HRU851979 IBQ851979 ILM851979 IVI851979 JFE851979 JPA851979 JYW851979 KIS851979 KSO851979 LCK851979 LMG851979 LWC851979 MFY851979 MPU851979 MZQ851979 NJM851979 NTI851979 ODE851979 ONA851979 OWW851979 PGS851979 PQO851979 QAK851979 QKG851979 QUC851979 RDY851979 RNU851979 RXQ851979 SHM851979 SRI851979 TBE851979 TLA851979 TUW851979 UES851979 UOO851979 UYK851979 VIG851979 VSC851979 WBY851979 WLU851979 WVQ851979 C917515 JE917515 TA917515 ACW917515 AMS917515 AWO917515 BGK917515 BQG917515 CAC917515 CJY917515 CTU917515 DDQ917515 DNM917515 DXI917515 EHE917515 ERA917515 FAW917515 FKS917515 FUO917515 GEK917515 GOG917515 GYC917515 HHY917515 HRU917515 IBQ917515 ILM917515 IVI917515 JFE917515 JPA917515 JYW917515 KIS917515 KSO917515 LCK917515 LMG917515 LWC917515 MFY917515 MPU917515 MZQ917515 NJM917515 NTI917515 ODE917515 ONA917515 OWW917515 PGS917515 PQO917515 QAK917515 QKG917515 QUC917515 RDY917515 RNU917515 RXQ917515 SHM917515 SRI917515 TBE917515 TLA917515 TUW917515 UES917515 UOO917515 UYK917515 VIG917515 VSC917515 WBY917515 WLU917515 WVQ917515 C983051 JE983051 TA983051 ACW983051 AMS983051 AWO983051 BGK983051 BQG983051 CAC983051 CJY983051 CTU983051 DDQ983051 DNM983051 DXI983051 EHE983051 ERA983051 FAW983051 FKS983051 FUO983051 GEK983051 GOG983051 GYC983051 HHY983051 HRU983051 IBQ983051 ILM983051 IVI983051 JFE983051 JPA983051 JYW983051 KIS983051 KSO983051 LCK983051 LMG983051 LWC983051 MFY983051 MPU983051 MZQ983051 NJM983051 NTI983051 ODE983051 ONA983051 OWW983051 PGS983051 PQO983051 QAK983051 QKG983051 QUC983051 RDY983051 RNU983051 RXQ983051 SHM983051 SRI983051 TBE983051 TLA983051 TUW983051 UES983051 UOO983051 UYK983051 VIG983051 VSC983051 WBY983051 WLU983051 WVQ983051 C48 C14 JE14 TA14 ACW14 AMS14 AWO14 BGK14 BQG14 CAC14 CJY14 CTU14 DDQ14 DNM14 DXI14 EHE14 ERA14 FAW14 FKS14 FUO14 GEK14 GOG14 GYC14 HHY14 HRU14 IBQ14 ILM14 IVI14 JFE14 JPA14 JYW14 KIS14 KSO14 LCK14 LMG14 LWC14 MFY14 MPU14 MZQ14 NJM14 NTI14 ODE14 ONA14 OWW14 PGS14 PQO14 QAK14 QKG14 QUC14 RDY14 RNU14 RXQ14 SHM14 SRI14 TBE14 TLA14 TUW14 UES14 UOO14 UYK14 VIG14 VSC14 WBY14 WLU14 WVQ14 C17">
      <formula1>0</formula1>
      <formula2>10000</formula2>
    </dataValidation>
    <dataValidation type="textLength" errorStyle="information" allowBlank="1" showInputMessage="1" error="XLBVal:5=12.4626168224299_x000d_&#10;" sqref="B50 JD50 SZ50 ACV50 AMR50 AWN50 BGJ50 BQF50 CAB50 CJX50 CTT50 DDP50 DNL50 DXH50 EHD50 EQZ50 FAV50 FKR50 FUN50 GEJ50 GOF50 GYB50 HHX50 HRT50 IBP50 ILL50 IVH50 JFD50 JOZ50 JYV50 KIR50 KSN50 LCJ50 LMF50 LWB50 MFX50 MPT50 MZP50 NJL50 NTH50 ODD50 OMZ50 OWV50 PGR50 PQN50 QAJ50 QKF50 QUB50 RDX50 RNT50 RXP50 SHL50 SRH50 TBD50 TKZ50 TUV50 UER50 UON50 UYJ50 VIF50 VSB50 WBX50 WLT50 WVP50 B65552 JD65552 SZ65552 ACV65552 AMR65552 AWN65552 BGJ65552 BQF65552 CAB65552 CJX65552 CTT65552 DDP65552 DNL65552 DXH65552 EHD65552 EQZ65552 FAV65552 FKR65552 FUN65552 GEJ65552 GOF65552 GYB65552 HHX65552 HRT65552 IBP65552 ILL65552 IVH65552 JFD65552 JOZ65552 JYV65552 KIR65552 KSN65552 LCJ65552 LMF65552 LWB65552 MFX65552 MPT65552 MZP65552 NJL65552 NTH65552 ODD65552 OMZ65552 OWV65552 PGR65552 PQN65552 QAJ65552 QKF65552 QUB65552 RDX65552 RNT65552 RXP65552 SHL65552 SRH65552 TBD65552 TKZ65552 TUV65552 UER65552 UON65552 UYJ65552 VIF65552 VSB65552 WBX65552 WLT65552 WVP65552 B131088 JD131088 SZ131088 ACV131088 AMR131088 AWN131088 BGJ131088 BQF131088 CAB131088 CJX131088 CTT131088 DDP131088 DNL131088 DXH131088 EHD131088 EQZ131088 FAV131088 FKR131088 FUN131088 GEJ131088 GOF131088 GYB131088 HHX131088 HRT131088 IBP131088 ILL131088 IVH131088 JFD131088 JOZ131088 JYV131088 KIR131088 KSN131088 LCJ131088 LMF131088 LWB131088 MFX131088 MPT131088 MZP131088 NJL131088 NTH131088 ODD131088 OMZ131088 OWV131088 PGR131088 PQN131088 QAJ131088 QKF131088 QUB131088 RDX131088 RNT131088 RXP131088 SHL131088 SRH131088 TBD131088 TKZ131088 TUV131088 UER131088 UON131088 UYJ131088 VIF131088 VSB131088 WBX131088 WLT131088 WVP131088 B196624 JD196624 SZ196624 ACV196624 AMR196624 AWN196624 BGJ196624 BQF196624 CAB196624 CJX196624 CTT196624 DDP196624 DNL196624 DXH196624 EHD196624 EQZ196624 FAV196624 FKR196624 FUN196624 GEJ196624 GOF196624 GYB196624 HHX196624 HRT196624 IBP196624 ILL196624 IVH196624 JFD196624 JOZ196624 JYV196624 KIR196624 KSN196624 LCJ196624 LMF196624 LWB196624 MFX196624 MPT196624 MZP196624 NJL196624 NTH196624 ODD196624 OMZ196624 OWV196624 PGR196624 PQN196624 QAJ196624 QKF196624 QUB196624 RDX196624 RNT196624 RXP196624 SHL196624 SRH196624 TBD196624 TKZ196624 TUV196624 UER196624 UON196624 UYJ196624 VIF196624 VSB196624 WBX196624 WLT196624 WVP196624 B262160 JD262160 SZ262160 ACV262160 AMR262160 AWN262160 BGJ262160 BQF262160 CAB262160 CJX262160 CTT262160 DDP262160 DNL262160 DXH262160 EHD262160 EQZ262160 FAV262160 FKR262160 FUN262160 GEJ262160 GOF262160 GYB262160 HHX262160 HRT262160 IBP262160 ILL262160 IVH262160 JFD262160 JOZ262160 JYV262160 KIR262160 KSN262160 LCJ262160 LMF262160 LWB262160 MFX262160 MPT262160 MZP262160 NJL262160 NTH262160 ODD262160 OMZ262160 OWV262160 PGR262160 PQN262160 QAJ262160 QKF262160 QUB262160 RDX262160 RNT262160 RXP262160 SHL262160 SRH262160 TBD262160 TKZ262160 TUV262160 UER262160 UON262160 UYJ262160 VIF262160 VSB262160 WBX262160 WLT262160 WVP262160 B327696 JD327696 SZ327696 ACV327696 AMR327696 AWN327696 BGJ327696 BQF327696 CAB327696 CJX327696 CTT327696 DDP327696 DNL327696 DXH327696 EHD327696 EQZ327696 FAV327696 FKR327696 FUN327696 GEJ327696 GOF327696 GYB327696 HHX327696 HRT327696 IBP327696 ILL327696 IVH327696 JFD327696 JOZ327696 JYV327696 KIR327696 KSN327696 LCJ327696 LMF327696 LWB327696 MFX327696 MPT327696 MZP327696 NJL327696 NTH327696 ODD327696 OMZ327696 OWV327696 PGR327696 PQN327696 QAJ327696 QKF327696 QUB327696 RDX327696 RNT327696 RXP327696 SHL327696 SRH327696 TBD327696 TKZ327696 TUV327696 UER327696 UON327696 UYJ327696 VIF327696 VSB327696 WBX327696 WLT327696 WVP327696 B393232 JD393232 SZ393232 ACV393232 AMR393232 AWN393232 BGJ393232 BQF393232 CAB393232 CJX393232 CTT393232 DDP393232 DNL393232 DXH393232 EHD393232 EQZ393232 FAV393232 FKR393232 FUN393232 GEJ393232 GOF393232 GYB393232 HHX393232 HRT393232 IBP393232 ILL393232 IVH393232 JFD393232 JOZ393232 JYV393232 KIR393232 KSN393232 LCJ393232 LMF393232 LWB393232 MFX393232 MPT393232 MZP393232 NJL393232 NTH393232 ODD393232 OMZ393232 OWV393232 PGR393232 PQN393232 QAJ393232 QKF393232 QUB393232 RDX393232 RNT393232 RXP393232 SHL393232 SRH393232 TBD393232 TKZ393232 TUV393232 UER393232 UON393232 UYJ393232 VIF393232 VSB393232 WBX393232 WLT393232 WVP393232 B458768 JD458768 SZ458768 ACV458768 AMR458768 AWN458768 BGJ458768 BQF458768 CAB458768 CJX458768 CTT458768 DDP458768 DNL458768 DXH458768 EHD458768 EQZ458768 FAV458768 FKR458768 FUN458768 GEJ458768 GOF458768 GYB458768 HHX458768 HRT458768 IBP458768 ILL458768 IVH458768 JFD458768 JOZ458768 JYV458768 KIR458768 KSN458768 LCJ458768 LMF458768 LWB458768 MFX458768 MPT458768 MZP458768 NJL458768 NTH458768 ODD458768 OMZ458768 OWV458768 PGR458768 PQN458768 QAJ458768 QKF458768 QUB458768 RDX458768 RNT458768 RXP458768 SHL458768 SRH458768 TBD458768 TKZ458768 TUV458768 UER458768 UON458768 UYJ458768 VIF458768 VSB458768 WBX458768 WLT458768 WVP458768 B524304 JD524304 SZ524304 ACV524304 AMR524304 AWN524304 BGJ524304 BQF524304 CAB524304 CJX524304 CTT524304 DDP524304 DNL524304 DXH524304 EHD524304 EQZ524304 FAV524304 FKR524304 FUN524304 GEJ524304 GOF524304 GYB524304 HHX524304 HRT524304 IBP524304 ILL524304 IVH524304 JFD524304 JOZ524304 JYV524304 KIR524304 KSN524304 LCJ524304 LMF524304 LWB524304 MFX524304 MPT524304 MZP524304 NJL524304 NTH524304 ODD524304 OMZ524304 OWV524304 PGR524304 PQN524304 QAJ524304 QKF524304 QUB524304 RDX524304 RNT524304 RXP524304 SHL524304 SRH524304 TBD524304 TKZ524304 TUV524304 UER524304 UON524304 UYJ524304 VIF524304 VSB524304 WBX524304 WLT524304 WVP524304 B589840 JD589840 SZ589840 ACV589840 AMR589840 AWN589840 BGJ589840 BQF589840 CAB589840 CJX589840 CTT589840 DDP589840 DNL589840 DXH589840 EHD589840 EQZ589840 FAV589840 FKR589840 FUN589840 GEJ589840 GOF589840 GYB589840 HHX589840 HRT589840 IBP589840 ILL589840 IVH589840 JFD589840 JOZ589840 JYV589840 KIR589840 KSN589840 LCJ589840 LMF589840 LWB589840 MFX589840 MPT589840 MZP589840 NJL589840 NTH589840 ODD589840 OMZ589840 OWV589840 PGR589840 PQN589840 QAJ589840 QKF589840 QUB589840 RDX589840 RNT589840 RXP589840 SHL589840 SRH589840 TBD589840 TKZ589840 TUV589840 UER589840 UON589840 UYJ589840 VIF589840 VSB589840 WBX589840 WLT589840 WVP589840 B655376 JD655376 SZ655376 ACV655376 AMR655376 AWN655376 BGJ655376 BQF655376 CAB655376 CJX655376 CTT655376 DDP655376 DNL655376 DXH655376 EHD655376 EQZ655376 FAV655376 FKR655376 FUN655376 GEJ655376 GOF655376 GYB655376 HHX655376 HRT655376 IBP655376 ILL655376 IVH655376 JFD655376 JOZ655376 JYV655376 KIR655376 KSN655376 LCJ655376 LMF655376 LWB655376 MFX655376 MPT655376 MZP655376 NJL655376 NTH655376 ODD655376 OMZ655376 OWV655376 PGR655376 PQN655376 QAJ655376 QKF655376 QUB655376 RDX655376 RNT655376 RXP655376 SHL655376 SRH655376 TBD655376 TKZ655376 TUV655376 UER655376 UON655376 UYJ655376 VIF655376 VSB655376 WBX655376 WLT655376 WVP655376 B720912 JD720912 SZ720912 ACV720912 AMR720912 AWN720912 BGJ720912 BQF720912 CAB720912 CJX720912 CTT720912 DDP720912 DNL720912 DXH720912 EHD720912 EQZ720912 FAV720912 FKR720912 FUN720912 GEJ720912 GOF720912 GYB720912 HHX720912 HRT720912 IBP720912 ILL720912 IVH720912 JFD720912 JOZ720912 JYV720912 KIR720912 KSN720912 LCJ720912 LMF720912 LWB720912 MFX720912 MPT720912 MZP720912 NJL720912 NTH720912 ODD720912 OMZ720912 OWV720912 PGR720912 PQN720912 QAJ720912 QKF720912 QUB720912 RDX720912 RNT720912 RXP720912 SHL720912 SRH720912 TBD720912 TKZ720912 TUV720912 UER720912 UON720912 UYJ720912 VIF720912 VSB720912 WBX720912 WLT720912 WVP720912 B786448 JD786448 SZ786448 ACV786448 AMR786448 AWN786448 BGJ786448 BQF786448 CAB786448 CJX786448 CTT786448 DDP786448 DNL786448 DXH786448 EHD786448 EQZ786448 FAV786448 FKR786448 FUN786448 GEJ786448 GOF786448 GYB786448 HHX786448 HRT786448 IBP786448 ILL786448 IVH786448 JFD786448 JOZ786448 JYV786448 KIR786448 KSN786448 LCJ786448 LMF786448 LWB786448 MFX786448 MPT786448 MZP786448 NJL786448 NTH786448 ODD786448 OMZ786448 OWV786448 PGR786448 PQN786448 QAJ786448 QKF786448 QUB786448 RDX786448 RNT786448 RXP786448 SHL786448 SRH786448 TBD786448 TKZ786448 TUV786448 UER786448 UON786448 UYJ786448 VIF786448 VSB786448 WBX786448 WLT786448 WVP786448 B851984 JD851984 SZ851984 ACV851984 AMR851984 AWN851984 BGJ851984 BQF851984 CAB851984 CJX851984 CTT851984 DDP851984 DNL851984 DXH851984 EHD851984 EQZ851984 FAV851984 FKR851984 FUN851984 GEJ851984 GOF851984 GYB851984 HHX851984 HRT851984 IBP851984 ILL851984 IVH851984 JFD851984 JOZ851984 JYV851984 KIR851984 KSN851984 LCJ851984 LMF851984 LWB851984 MFX851984 MPT851984 MZP851984 NJL851984 NTH851984 ODD851984 OMZ851984 OWV851984 PGR851984 PQN851984 QAJ851984 QKF851984 QUB851984 RDX851984 RNT851984 RXP851984 SHL851984 SRH851984 TBD851984 TKZ851984 TUV851984 UER851984 UON851984 UYJ851984 VIF851984 VSB851984 WBX851984 WLT851984 WVP851984 B917520 JD917520 SZ917520 ACV917520 AMR917520 AWN917520 BGJ917520 BQF917520 CAB917520 CJX917520 CTT917520 DDP917520 DNL917520 DXH917520 EHD917520 EQZ917520 FAV917520 FKR917520 FUN917520 GEJ917520 GOF917520 GYB917520 HHX917520 HRT917520 IBP917520 ILL917520 IVH917520 JFD917520 JOZ917520 JYV917520 KIR917520 KSN917520 LCJ917520 LMF917520 LWB917520 MFX917520 MPT917520 MZP917520 NJL917520 NTH917520 ODD917520 OMZ917520 OWV917520 PGR917520 PQN917520 QAJ917520 QKF917520 QUB917520 RDX917520 RNT917520 RXP917520 SHL917520 SRH917520 TBD917520 TKZ917520 TUV917520 UER917520 UON917520 UYJ917520 VIF917520 VSB917520 WBX917520 WLT917520 WVP917520 B983056 JD983056 SZ983056 ACV983056 AMR983056 AWN983056 BGJ983056 BQF983056 CAB983056 CJX983056 CTT983056 DDP983056 DNL983056 DXH983056 EHD983056 EQZ983056 FAV983056 FKR983056 FUN983056 GEJ983056 GOF983056 GYB983056 HHX983056 HRT983056 IBP983056 ILL983056 IVH983056 JFD983056 JOZ983056 JYV983056 KIR983056 KSN983056 LCJ983056 LMF983056 LWB983056 MFX983056 MPT983056 MZP983056 NJL983056 NTH983056 ODD983056 OMZ983056 OWV983056 PGR983056 PQN983056 QAJ983056 QKF983056 QUB983056 RDX983056 RNT983056 RXP983056 SHL983056 SRH983056 TBD983056 TKZ983056 TUV983056 UER983056 UON983056 UYJ983056 VIF983056 VSB983056 WBX983056 WLT983056 WVP983056 B19 JD19 SZ19 ACV19 AMR19 AWN19 BGJ19 BQF19 CAB19 CJX19 CTT19 DDP19 DNL19 DXH19 EHD19 EQZ19 FAV19 FKR19 FUN19 GEJ19 GOF19 GYB19 HHX19 HRT19 IBP19 ILL19 IVH19 JFD19 JOZ19 JYV19 KIR19 KSN19 LCJ19 LMF19 LWB19 MFX19 MPT19 MZP19 NJL19 NTH19 ODD19 OMZ19 OWV19 PGR19 PQN19 QAJ19 QKF19 QUB19 RDX19 RNT19 RXP19 SHL19 SRH19 TBD19 TKZ19 TUV19 UER19 UON19 UYJ19 VIF19 VSB19 WBX19 WLT19 WVP19">
      <formula1>0</formula1>
      <formula2>10000</formula2>
    </dataValidation>
    <dataValidation type="textLength" errorStyle="information" allowBlank="1" showInputMessage="1" error="XLBVal:5=66675_x000d_&#10;" sqref="B65550 JD65550 SZ65550 ACV65550 AMR65550 AWN65550 BGJ65550 BQF65550 CAB65550 CJX65550 CTT65550 DDP65550 DNL65550 DXH65550 EHD65550 EQZ65550 FAV65550 FKR65550 FUN65550 GEJ65550 GOF65550 GYB65550 HHX65550 HRT65550 IBP65550 ILL65550 IVH65550 JFD65550 JOZ65550 JYV65550 KIR65550 KSN65550 LCJ65550 LMF65550 LWB65550 MFX65550 MPT65550 MZP65550 NJL65550 NTH65550 ODD65550 OMZ65550 OWV65550 PGR65550 PQN65550 QAJ65550 QKF65550 QUB65550 RDX65550 RNT65550 RXP65550 SHL65550 SRH65550 TBD65550 TKZ65550 TUV65550 UER65550 UON65550 UYJ65550 VIF65550 VSB65550 WBX65550 WLT65550 WVP65550 B131086 JD131086 SZ131086 ACV131086 AMR131086 AWN131086 BGJ131086 BQF131086 CAB131086 CJX131086 CTT131086 DDP131086 DNL131086 DXH131086 EHD131086 EQZ131086 FAV131086 FKR131086 FUN131086 GEJ131086 GOF131086 GYB131086 HHX131086 HRT131086 IBP131086 ILL131086 IVH131086 JFD131086 JOZ131086 JYV131086 KIR131086 KSN131086 LCJ131086 LMF131086 LWB131086 MFX131086 MPT131086 MZP131086 NJL131086 NTH131086 ODD131086 OMZ131086 OWV131086 PGR131086 PQN131086 QAJ131086 QKF131086 QUB131086 RDX131086 RNT131086 RXP131086 SHL131086 SRH131086 TBD131086 TKZ131086 TUV131086 UER131086 UON131086 UYJ131086 VIF131086 VSB131086 WBX131086 WLT131086 WVP131086 B196622 JD196622 SZ196622 ACV196622 AMR196622 AWN196622 BGJ196622 BQF196622 CAB196622 CJX196622 CTT196622 DDP196622 DNL196622 DXH196622 EHD196622 EQZ196622 FAV196622 FKR196622 FUN196622 GEJ196622 GOF196622 GYB196622 HHX196622 HRT196622 IBP196622 ILL196622 IVH196622 JFD196622 JOZ196622 JYV196622 KIR196622 KSN196622 LCJ196622 LMF196622 LWB196622 MFX196622 MPT196622 MZP196622 NJL196622 NTH196622 ODD196622 OMZ196622 OWV196622 PGR196622 PQN196622 QAJ196622 QKF196622 QUB196622 RDX196622 RNT196622 RXP196622 SHL196622 SRH196622 TBD196622 TKZ196622 TUV196622 UER196622 UON196622 UYJ196622 VIF196622 VSB196622 WBX196622 WLT196622 WVP196622 B262158 JD262158 SZ262158 ACV262158 AMR262158 AWN262158 BGJ262158 BQF262158 CAB262158 CJX262158 CTT262158 DDP262158 DNL262158 DXH262158 EHD262158 EQZ262158 FAV262158 FKR262158 FUN262158 GEJ262158 GOF262158 GYB262158 HHX262158 HRT262158 IBP262158 ILL262158 IVH262158 JFD262158 JOZ262158 JYV262158 KIR262158 KSN262158 LCJ262158 LMF262158 LWB262158 MFX262158 MPT262158 MZP262158 NJL262158 NTH262158 ODD262158 OMZ262158 OWV262158 PGR262158 PQN262158 QAJ262158 QKF262158 QUB262158 RDX262158 RNT262158 RXP262158 SHL262158 SRH262158 TBD262158 TKZ262158 TUV262158 UER262158 UON262158 UYJ262158 VIF262158 VSB262158 WBX262158 WLT262158 WVP262158 B327694 JD327694 SZ327694 ACV327694 AMR327694 AWN327694 BGJ327694 BQF327694 CAB327694 CJX327694 CTT327694 DDP327694 DNL327694 DXH327694 EHD327694 EQZ327694 FAV327694 FKR327694 FUN327694 GEJ327694 GOF327694 GYB327694 HHX327694 HRT327694 IBP327694 ILL327694 IVH327694 JFD327694 JOZ327694 JYV327694 KIR327694 KSN327694 LCJ327694 LMF327694 LWB327694 MFX327694 MPT327694 MZP327694 NJL327694 NTH327694 ODD327694 OMZ327694 OWV327694 PGR327694 PQN327694 QAJ327694 QKF327694 QUB327694 RDX327694 RNT327694 RXP327694 SHL327694 SRH327694 TBD327694 TKZ327694 TUV327694 UER327694 UON327694 UYJ327694 VIF327694 VSB327694 WBX327694 WLT327694 WVP327694 B393230 JD393230 SZ393230 ACV393230 AMR393230 AWN393230 BGJ393230 BQF393230 CAB393230 CJX393230 CTT393230 DDP393230 DNL393230 DXH393230 EHD393230 EQZ393230 FAV393230 FKR393230 FUN393230 GEJ393230 GOF393230 GYB393230 HHX393230 HRT393230 IBP393230 ILL393230 IVH393230 JFD393230 JOZ393230 JYV393230 KIR393230 KSN393230 LCJ393230 LMF393230 LWB393230 MFX393230 MPT393230 MZP393230 NJL393230 NTH393230 ODD393230 OMZ393230 OWV393230 PGR393230 PQN393230 QAJ393230 QKF393230 QUB393230 RDX393230 RNT393230 RXP393230 SHL393230 SRH393230 TBD393230 TKZ393230 TUV393230 UER393230 UON393230 UYJ393230 VIF393230 VSB393230 WBX393230 WLT393230 WVP393230 B458766 JD458766 SZ458766 ACV458766 AMR458766 AWN458766 BGJ458766 BQF458766 CAB458766 CJX458766 CTT458766 DDP458766 DNL458766 DXH458766 EHD458766 EQZ458766 FAV458766 FKR458766 FUN458766 GEJ458766 GOF458766 GYB458766 HHX458766 HRT458766 IBP458766 ILL458766 IVH458766 JFD458766 JOZ458766 JYV458766 KIR458766 KSN458766 LCJ458766 LMF458766 LWB458766 MFX458766 MPT458766 MZP458766 NJL458766 NTH458766 ODD458766 OMZ458766 OWV458766 PGR458766 PQN458766 QAJ458766 QKF458766 QUB458766 RDX458766 RNT458766 RXP458766 SHL458766 SRH458766 TBD458766 TKZ458766 TUV458766 UER458766 UON458766 UYJ458766 VIF458766 VSB458766 WBX458766 WLT458766 WVP458766 B524302 JD524302 SZ524302 ACV524302 AMR524302 AWN524302 BGJ524302 BQF524302 CAB524302 CJX524302 CTT524302 DDP524302 DNL524302 DXH524302 EHD524302 EQZ524302 FAV524302 FKR524302 FUN524302 GEJ524302 GOF524302 GYB524302 HHX524302 HRT524302 IBP524302 ILL524302 IVH524302 JFD524302 JOZ524302 JYV524302 KIR524302 KSN524302 LCJ524302 LMF524302 LWB524302 MFX524302 MPT524302 MZP524302 NJL524302 NTH524302 ODD524302 OMZ524302 OWV524302 PGR524302 PQN524302 QAJ524302 QKF524302 QUB524302 RDX524302 RNT524302 RXP524302 SHL524302 SRH524302 TBD524302 TKZ524302 TUV524302 UER524302 UON524302 UYJ524302 VIF524302 VSB524302 WBX524302 WLT524302 WVP524302 B589838 JD589838 SZ589838 ACV589838 AMR589838 AWN589838 BGJ589838 BQF589838 CAB589838 CJX589838 CTT589838 DDP589838 DNL589838 DXH589838 EHD589838 EQZ589838 FAV589838 FKR589838 FUN589838 GEJ589838 GOF589838 GYB589838 HHX589838 HRT589838 IBP589838 ILL589838 IVH589838 JFD589838 JOZ589838 JYV589838 KIR589838 KSN589838 LCJ589838 LMF589838 LWB589838 MFX589838 MPT589838 MZP589838 NJL589838 NTH589838 ODD589838 OMZ589838 OWV589838 PGR589838 PQN589838 QAJ589838 QKF589838 QUB589838 RDX589838 RNT589838 RXP589838 SHL589838 SRH589838 TBD589838 TKZ589838 TUV589838 UER589838 UON589838 UYJ589838 VIF589838 VSB589838 WBX589838 WLT589838 WVP589838 B655374 JD655374 SZ655374 ACV655374 AMR655374 AWN655374 BGJ655374 BQF655374 CAB655374 CJX655374 CTT655374 DDP655374 DNL655374 DXH655374 EHD655374 EQZ655374 FAV655374 FKR655374 FUN655374 GEJ655374 GOF655374 GYB655374 HHX655374 HRT655374 IBP655374 ILL655374 IVH655374 JFD655374 JOZ655374 JYV655374 KIR655374 KSN655374 LCJ655374 LMF655374 LWB655374 MFX655374 MPT655374 MZP655374 NJL655374 NTH655374 ODD655374 OMZ655374 OWV655374 PGR655374 PQN655374 QAJ655374 QKF655374 QUB655374 RDX655374 RNT655374 RXP655374 SHL655374 SRH655374 TBD655374 TKZ655374 TUV655374 UER655374 UON655374 UYJ655374 VIF655374 VSB655374 WBX655374 WLT655374 WVP655374 B720910 JD720910 SZ720910 ACV720910 AMR720910 AWN720910 BGJ720910 BQF720910 CAB720910 CJX720910 CTT720910 DDP720910 DNL720910 DXH720910 EHD720910 EQZ720910 FAV720910 FKR720910 FUN720910 GEJ720910 GOF720910 GYB720910 HHX720910 HRT720910 IBP720910 ILL720910 IVH720910 JFD720910 JOZ720910 JYV720910 KIR720910 KSN720910 LCJ720910 LMF720910 LWB720910 MFX720910 MPT720910 MZP720910 NJL720910 NTH720910 ODD720910 OMZ720910 OWV720910 PGR720910 PQN720910 QAJ720910 QKF720910 QUB720910 RDX720910 RNT720910 RXP720910 SHL720910 SRH720910 TBD720910 TKZ720910 TUV720910 UER720910 UON720910 UYJ720910 VIF720910 VSB720910 WBX720910 WLT720910 WVP720910 B786446 JD786446 SZ786446 ACV786446 AMR786446 AWN786446 BGJ786446 BQF786446 CAB786446 CJX786446 CTT786446 DDP786446 DNL786446 DXH786446 EHD786446 EQZ786446 FAV786446 FKR786446 FUN786446 GEJ786446 GOF786446 GYB786446 HHX786446 HRT786446 IBP786446 ILL786446 IVH786446 JFD786446 JOZ786446 JYV786446 KIR786446 KSN786446 LCJ786446 LMF786446 LWB786446 MFX786446 MPT786446 MZP786446 NJL786446 NTH786446 ODD786446 OMZ786446 OWV786446 PGR786446 PQN786446 QAJ786446 QKF786446 QUB786446 RDX786446 RNT786446 RXP786446 SHL786446 SRH786446 TBD786446 TKZ786446 TUV786446 UER786446 UON786446 UYJ786446 VIF786446 VSB786446 WBX786446 WLT786446 WVP786446 B851982 JD851982 SZ851982 ACV851982 AMR851982 AWN851982 BGJ851982 BQF851982 CAB851982 CJX851982 CTT851982 DDP851982 DNL851982 DXH851982 EHD851982 EQZ851982 FAV851982 FKR851982 FUN851982 GEJ851982 GOF851982 GYB851982 HHX851982 HRT851982 IBP851982 ILL851982 IVH851982 JFD851982 JOZ851982 JYV851982 KIR851982 KSN851982 LCJ851982 LMF851982 LWB851982 MFX851982 MPT851982 MZP851982 NJL851982 NTH851982 ODD851982 OMZ851982 OWV851982 PGR851982 PQN851982 QAJ851982 QKF851982 QUB851982 RDX851982 RNT851982 RXP851982 SHL851982 SRH851982 TBD851982 TKZ851982 TUV851982 UER851982 UON851982 UYJ851982 VIF851982 VSB851982 WBX851982 WLT851982 WVP851982 B917518 JD917518 SZ917518 ACV917518 AMR917518 AWN917518 BGJ917518 BQF917518 CAB917518 CJX917518 CTT917518 DDP917518 DNL917518 DXH917518 EHD917518 EQZ917518 FAV917518 FKR917518 FUN917518 GEJ917518 GOF917518 GYB917518 HHX917518 HRT917518 IBP917518 ILL917518 IVH917518 JFD917518 JOZ917518 JYV917518 KIR917518 KSN917518 LCJ917518 LMF917518 LWB917518 MFX917518 MPT917518 MZP917518 NJL917518 NTH917518 ODD917518 OMZ917518 OWV917518 PGR917518 PQN917518 QAJ917518 QKF917518 QUB917518 RDX917518 RNT917518 RXP917518 SHL917518 SRH917518 TBD917518 TKZ917518 TUV917518 UER917518 UON917518 UYJ917518 VIF917518 VSB917518 WBX917518 WLT917518 WVP917518 B983054 JD983054 SZ983054 ACV983054 AMR983054 AWN983054 BGJ983054 BQF983054 CAB983054 CJX983054 CTT983054 DDP983054 DNL983054 DXH983054 EHD983054 EQZ983054 FAV983054 FKR983054 FUN983054 GEJ983054 GOF983054 GYB983054 HHX983054 HRT983054 IBP983054 ILL983054 IVH983054 JFD983054 JOZ983054 JYV983054 KIR983054 KSN983054 LCJ983054 LMF983054 LWB983054 MFX983054 MPT983054 MZP983054 NJL983054 NTH983054 ODD983054 OMZ983054 OWV983054 PGR983054 PQN983054 QAJ983054 QKF983054 QUB983054 RDX983054 RNT983054 RXP983054 SHL983054 SRH983054 TBD983054 TKZ983054 TUV983054 UER983054 UON983054 UYJ983054 VIF983054 VSB983054 WBX983054 WLT983054 WVP983054 B56 B48 WVP48 WLT48 WBX48 VSB48 VIF48 UYJ48 UON48 UER48 TUV48 TKZ48 TBD48 SRH48 SHL48 RXP48 RNT48 RDX48 QUB48 QKF48 QAJ48 PQN48 PGR48 OWV48 OMZ48 ODD48 NTH48 NJL48 MZP48 MPT48 MFX48 LWB48 LMF48 LCJ48 KSN48 KIR48 JYV48 JOZ48 JFD48 IVH48 ILL48 IBP48 HRT48 HHX48 GYB48 GOF48 GEJ48 FUN48 FKR48 FAV48 EQZ48 EHD48 DXH48 DNL48 DDP48 CTT48 CJX48 CAB48 BQF48 BGJ48 AWN48 AMR48 ACV48 SZ48 JD48 B24 B17 WVP17 WLT17 WBX17 VSB17 VIF17 UYJ17 UON17 UER17 TUV17 TKZ17 TBD17 SRH17 SHL17 RXP17 RNT17 RDX17 QUB17 QKF17 QAJ17 PQN17 PGR17 OWV17 OMZ17 ODD17 NTH17 NJL17 MZP17 MPT17 MFX17 LWB17 LMF17 LCJ17 KSN17 KIR17 JYV17 JOZ17 JFD17 IVH17 ILL17 IBP17 HRT17 HHX17 GYB17 GOF17 GEJ17 FUN17 FKR17 FAV17 EQZ17 EHD17 DXH17 DNL17 DDP17 CTT17 CJX17 CAB17 BQF17 BGJ17 AWN17 AMR17 ACV17 SZ17 JD17">
      <formula1>0</formula1>
      <formula2>10000</formula2>
    </dataValidation>
    <dataValidation type="textLength" errorStyle="information" allowBlank="1" showInputMessage="1" error="XLBVal:5=0.102078286352443_x000d_&#10;" sqref="C65550 JE65550 TA65550 ACW65550 AMS65550 AWO65550 BGK65550 BQG65550 CAC65550 CJY65550 CTU65550 DDQ65550 DNM65550 DXI65550 EHE65550 ERA65550 FAW65550 FKS65550 FUO65550 GEK65550 GOG65550 GYC65550 HHY65550 HRU65550 IBQ65550 ILM65550 IVI65550 JFE65550 JPA65550 JYW65550 KIS65550 KSO65550 LCK65550 LMG65550 LWC65550 MFY65550 MPU65550 MZQ65550 NJM65550 NTI65550 ODE65550 ONA65550 OWW65550 PGS65550 PQO65550 QAK65550 QKG65550 QUC65550 RDY65550 RNU65550 RXQ65550 SHM65550 SRI65550 TBE65550 TLA65550 TUW65550 UES65550 UOO65550 UYK65550 VIG65550 VSC65550 WBY65550 WLU65550 WVQ65550 C131086 JE131086 TA131086 ACW131086 AMS131086 AWO131086 BGK131086 BQG131086 CAC131086 CJY131086 CTU131086 DDQ131086 DNM131086 DXI131086 EHE131086 ERA131086 FAW131086 FKS131086 FUO131086 GEK131086 GOG131086 GYC131086 HHY131086 HRU131086 IBQ131086 ILM131086 IVI131086 JFE131086 JPA131086 JYW131086 KIS131086 KSO131086 LCK131086 LMG131086 LWC131086 MFY131086 MPU131086 MZQ131086 NJM131086 NTI131086 ODE131086 ONA131086 OWW131086 PGS131086 PQO131086 QAK131086 QKG131086 QUC131086 RDY131086 RNU131086 RXQ131086 SHM131086 SRI131086 TBE131086 TLA131086 TUW131086 UES131086 UOO131086 UYK131086 VIG131086 VSC131086 WBY131086 WLU131086 WVQ131086 C196622 JE196622 TA196622 ACW196622 AMS196622 AWO196622 BGK196622 BQG196622 CAC196622 CJY196622 CTU196622 DDQ196622 DNM196622 DXI196622 EHE196622 ERA196622 FAW196622 FKS196622 FUO196622 GEK196622 GOG196622 GYC196622 HHY196622 HRU196622 IBQ196622 ILM196622 IVI196622 JFE196622 JPA196622 JYW196622 KIS196622 KSO196622 LCK196622 LMG196622 LWC196622 MFY196622 MPU196622 MZQ196622 NJM196622 NTI196622 ODE196622 ONA196622 OWW196622 PGS196622 PQO196622 QAK196622 QKG196622 QUC196622 RDY196622 RNU196622 RXQ196622 SHM196622 SRI196622 TBE196622 TLA196622 TUW196622 UES196622 UOO196622 UYK196622 VIG196622 VSC196622 WBY196622 WLU196622 WVQ196622 C262158 JE262158 TA262158 ACW262158 AMS262158 AWO262158 BGK262158 BQG262158 CAC262158 CJY262158 CTU262158 DDQ262158 DNM262158 DXI262158 EHE262158 ERA262158 FAW262158 FKS262158 FUO262158 GEK262158 GOG262158 GYC262158 HHY262158 HRU262158 IBQ262158 ILM262158 IVI262158 JFE262158 JPA262158 JYW262158 KIS262158 KSO262158 LCK262158 LMG262158 LWC262158 MFY262158 MPU262158 MZQ262158 NJM262158 NTI262158 ODE262158 ONA262158 OWW262158 PGS262158 PQO262158 QAK262158 QKG262158 QUC262158 RDY262158 RNU262158 RXQ262158 SHM262158 SRI262158 TBE262158 TLA262158 TUW262158 UES262158 UOO262158 UYK262158 VIG262158 VSC262158 WBY262158 WLU262158 WVQ262158 C327694 JE327694 TA327694 ACW327694 AMS327694 AWO327694 BGK327694 BQG327694 CAC327694 CJY327694 CTU327694 DDQ327694 DNM327694 DXI327694 EHE327694 ERA327694 FAW327694 FKS327694 FUO327694 GEK327694 GOG327694 GYC327694 HHY327694 HRU327694 IBQ327694 ILM327694 IVI327694 JFE327694 JPA327694 JYW327694 KIS327694 KSO327694 LCK327694 LMG327694 LWC327694 MFY327694 MPU327694 MZQ327694 NJM327694 NTI327694 ODE327694 ONA327694 OWW327694 PGS327694 PQO327694 QAK327694 QKG327694 QUC327694 RDY327694 RNU327694 RXQ327694 SHM327694 SRI327694 TBE327694 TLA327694 TUW327694 UES327694 UOO327694 UYK327694 VIG327694 VSC327694 WBY327694 WLU327694 WVQ327694 C393230 JE393230 TA393230 ACW393230 AMS393230 AWO393230 BGK393230 BQG393230 CAC393230 CJY393230 CTU393230 DDQ393230 DNM393230 DXI393230 EHE393230 ERA393230 FAW393230 FKS393230 FUO393230 GEK393230 GOG393230 GYC393230 HHY393230 HRU393230 IBQ393230 ILM393230 IVI393230 JFE393230 JPA393230 JYW393230 KIS393230 KSO393230 LCK393230 LMG393230 LWC393230 MFY393230 MPU393230 MZQ393230 NJM393230 NTI393230 ODE393230 ONA393230 OWW393230 PGS393230 PQO393230 QAK393230 QKG393230 QUC393230 RDY393230 RNU393230 RXQ393230 SHM393230 SRI393230 TBE393230 TLA393230 TUW393230 UES393230 UOO393230 UYK393230 VIG393230 VSC393230 WBY393230 WLU393230 WVQ393230 C458766 JE458766 TA458766 ACW458766 AMS458766 AWO458766 BGK458766 BQG458766 CAC458766 CJY458766 CTU458766 DDQ458766 DNM458766 DXI458766 EHE458766 ERA458766 FAW458766 FKS458766 FUO458766 GEK458766 GOG458766 GYC458766 HHY458766 HRU458766 IBQ458766 ILM458766 IVI458766 JFE458766 JPA458766 JYW458766 KIS458766 KSO458766 LCK458766 LMG458766 LWC458766 MFY458766 MPU458766 MZQ458766 NJM458766 NTI458766 ODE458766 ONA458766 OWW458766 PGS458766 PQO458766 QAK458766 QKG458766 QUC458766 RDY458766 RNU458766 RXQ458766 SHM458766 SRI458766 TBE458766 TLA458766 TUW458766 UES458766 UOO458766 UYK458766 VIG458766 VSC458766 WBY458766 WLU458766 WVQ458766 C524302 JE524302 TA524302 ACW524302 AMS524302 AWO524302 BGK524302 BQG524302 CAC524302 CJY524302 CTU524302 DDQ524302 DNM524302 DXI524302 EHE524302 ERA524302 FAW524302 FKS524302 FUO524302 GEK524302 GOG524302 GYC524302 HHY524302 HRU524302 IBQ524302 ILM524302 IVI524302 JFE524302 JPA524302 JYW524302 KIS524302 KSO524302 LCK524302 LMG524302 LWC524302 MFY524302 MPU524302 MZQ524302 NJM524302 NTI524302 ODE524302 ONA524302 OWW524302 PGS524302 PQO524302 QAK524302 QKG524302 QUC524302 RDY524302 RNU524302 RXQ524302 SHM524302 SRI524302 TBE524302 TLA524302 TUW524302 UES524302 UOO524302 UYK524302 VIG524302 VSC524302 WBY524302 WLU524302 WVQ524302 C589838 JE589838 TA589838 ACW589838 AMS589838 AWO589838 BGK589838 BQG589838 CAC589838 CJY589838 CTU589838 DDQ589838 DNM589838 DXI589838 EHE589838 ERA589838 FAW589838 FKS589838 FUO589838 GEK589838 GOG589838 GYC589838 HHY589838 HRU589838 IBQ589838 ILM589838 IVI589838 JFE589838 JPA589838 JYW589838 KIS589838 KSO589838 LCK589838 LMG589838 LWC589838 MFY589838 MPU589838 MZQ589838 NJM589838 NTI589838 ODE589838 ONA589838 OWW589838 PGS589838 PQO589838 QAK589838 QKG589838 QUC589838 RDY589838 RNU589838 RXQ589838 SHM589838 SRI589838 TBE589838 TLA589838 TUW589838 UES589838 UOO589838 UYK589838 VIG589838 VSC589838 WBY589838 WLU589838 WVQ589838 C655374 JE655374 TA655374 ACW655374 AMS655374 AWO655374 BGK655374 BQG655374 CAC655374 CJY655374 CTU655374 DDQ655374 DNM655374 DXI655374 EHE655374 ERA655374 FAW655374 FKS655374 FUO655374 GEK655374 GOG655374 GYC655374 HHY655374 HRU655374 IBQ655374 ILM655374 IVI655374 JFE655374 JPA655374 JYW655374 KIS655374 KSO655374 LCK655374 LMG655374 LWC655374 MFY655374 MPU655374 MZQ655374 NJM655374 NTI655374 ODE655374 ONA655374 OWW655374 PGS655374 PQO655374 QAK655374 QKG655374 QUC655374 RDY655374 RNU655374 RXQ655374 SHM655374 SRI655374 TBE655374 TLA655374 TUW655374 UES655374 UOO655374 UYK655374 VIG655374 VSC655374 WBY655374 WLU655374 WVQ655374 C720910 JE720910 TA720910 ACW720910 AMS720910 AWO720910 BGK720910 BQG720910 CAC720910 CJY720910 CTU720910 DDQ720910 DNM720910 DXI720910 EHE720910 ERA720910 FAW720910 FKS720910 FUO720910 GEK720910 GOG720910 GYC720910 HHY720910 HRU720910 IBQ720910 ILM720910 IVI720910 JFE720910 JPA720910 JYW720910 KIS720910 KSO720910 LCK720910 LMG720910 LWC720910 MFY720910 MPU720910 MZQ720910 NJM720910 NTI720910 ODE720910 ONA720910 OWW720910 PGS720910 PQO720910 QAK720910 QKG720910 QUC720910 RDY720910 RNU720910 RXQ720910 SHM720910 SRI720910 TBE720910 TLA720910 TUW720910 UES720910 UOO720910 UYK720910 VIG720910 VSC720910 WBY720910 WLU720910 WVQ720910 C786446 JE786446 TA786446 ACW786446 AMS786446 AWO786446 BGK786446 BQG786446 CAC786446 CJY786446 CTU786446 DDQ786446 DNM786446 DXI786446 EHE786446 ERA786446 FAW786446 FKS786446 FUO786446 GEK786446 GOG786446 GYC786446 HHY786446 HRU786446 IBQ786446 ILM786446 IVI786446 JFE786446 JPA786446 JYW786446 KIS786446 KSO786446 LCK786446 LMG786446 LWC786446 MFY786446 MPU786446 MZQ786446 NJM786446 NTI786446 ODE786446 ONA786446 OWW786446 PGS786446 PQO786446 QAK786446 QKG786446 QUC786446 RDY786446 RNU786446 RXQ786446 SHM786446 SRI786446 TBE786446 TLA786446 TUW786446 UES786446 UOO786446 UYK786446 VIG786446 VSC786446 WBY786446 WLU786446 WVQ786446 C851982 JE851982 TA851982 ACW851982 AMS851982 AWO851982 BGK851982 BQG851982 CAC851982 CJY851982 CTU851982 DDQ851982 DNM851982 DXI851982 EHE851982 ERA851982 FAW851982 FKS851982 FUO851982 GEK851982 GOG851982 GYC851982 HHY851982 HRU851982 IBQ851982 ILM851982 IVI851982 JFE851982 JPA851982 JYW851982 KIS851982 KSO851982 LCK851982 LMG851982 LWC851982 MFY851982 MPU851982 MZQ851982 NJM851982 NTI851982 ODE851982 ONA851982 OWW851982 PGS851982 PQO851982 QAK851982 QKG851982 QUC851982 RDY851982 RNU851982 RXQ851982 SHM851982 SRI851982 TBE851982 TLA851982 TUW851982 UES851982 UOO851982 UYK851982 VIG851982 VSC851982 WBY851982 WLU851982 WVQ851982 C917518 JE917518 TA917518 ACW917518 AMS917518 AWO917518 BGK917518 BQG917518 CAC917518 CJY917518 CTU917518 DDQ917518 DNM917518 DXI917518 EHE917518 ERA917518 FAW917518 FKS917518 FUO917518 GEK917518 GOG917518 GYC917518 HHY917518 HRU917518 IBQ917518 ILM917518 IVI917518 JFE917518 JPA917518 JYW917518 KIS917518 KSO917518 LCK917518 LMG917518 LWC917518 MFY917518 MPU917518 MZQ917518 NJM917518 NTI917518 ODE917518 ONA917518 OWW917518 PGS917518 PQO917518 QAK917518 QKG917518 QUC917518 RDY917518 RNU917518 RXQ917518 SHM917518 SRI917518 TBE917518 TLA917518 TUW917518 UES917518 UOO917518 UYK917518 VIG917518 VSC917518 WBY917518 WLU917518 WVQ917518 C983054 JE983054 TA983054 ACW983054 AMS983054 AWO983054 BGK983054 BQG983054 CAC983054 CJY983054 CTU983054 DDQ983054 DNM983054 DXI983054 EHE983054 ERA983054 FAW983054 FKS983054 FUO983054 GEK983054 GOG983054 GYC983054 HHY983054 HRU983054 IBQ983054 ILM983054 IVI983054 JFE983054 JPA983054 JYW983054 KIS983054 KSO983054 LCK983054 LMG983054 LWC983054 MFY983054 MPU983054 MZQ983054 NJM983054 NTI983054 ODE983054 ONA983054 OWW983054 PGS983054 PQO983054 QAK983054 QKG983054 QUC983054 RDY983054 RNU983054 RXQ983054 SHM983054 SRI983054 TBE983054 TLA983054 TUW983054 UES983054 UOO983054 UYK983054 VIG983054 VSC983054 WBY983054 WLU983054 WVQ983054 WVQ48 WLU48 WBY48 VSC48 VIG48 UYK48 UOO48 UES48 TUW48 TLA48 TBE48 SRI48 SHM48 RXQ48 RNU48 RDY48 QUC48 QKG48 QAK48 PQO48 PGS48 OWW48 ONA48 ODE48 NTI48 NJM48 MZQ48 MPU48 MFY48 LWC48 LMG48 LCK48 KSO48 KIS48 JYW48 JPA48 JFE48 IVI48 ILM48 IBQ48 HRU48 HHY48 GYC48 GOG48 GEK48 FUO48 FKS48 FAW48 ERA48 EHE48 DXI48 DNM48 DDQ48 CTU48 CJY48 CAC48 BQG48 BGK48 AWO48 AMS48 ACW48 TA48 JE48 WVQ17 WLU17 WBY17 VSC17 VIG17 UYK17 UOO17 UES17 TUW17 TLA17 TBE17 SRI17 SHM17 RXQ17 RNU17 RDY17 QUC17 QKG17 QAK17 PQO17 PGS17 OWW17 ONA17 ODE17 NTI17 NJM17 MZQ17 MPU17 MFY17 LWC17 LMG17 LCK17 KSO17 KIS17 JYW17 JPA17 JFE17 IVI17 ILM17 IBQ17 HRU17 HHY17 GYC17 GOG17 GEK17 FUO17 FKS17 FAW17 ERA17 EHE17 DXI17 DNM17 DDQ17 CTU17 CJY17 CAC17 BQG17 BGK17 AWO17 AMS17 ACW17 TA17 JE17">
      <formula1>0</formula1>
      <formula2>10000</formula2>
    </dataValidation>
    <dataValidation type="textLength" errorStyle="information" allowBlank="1" showInputMessage="1" error="XLBVal:5=5350_x000d_&#10;" sqref="B49 JD49 SZ49 ACV49 AMR49 AWN49 BGJ49 BQF49 CAB49 CJX49 CTT49 DDP49 DNL49 DXH49 EHD49 EQZ49 FAV49 FKR49 FUN49 GEJ49 GOF49 GYB49 HHX49 HRT49 IBP49 ILL49 IVH49 JFD49 JOZ49 JYV49 KIR49 KSN49 LCJ49 LMF49 LWB49 MFX49 MPT49 MZP49 NJL49 NTH49 ODD49 OMZ49 OWV49 PGR49 PQN49 QAJ49 QKF49 QUB49 RDX49 RNT49 RXP49 SHL49 SRH49 TBD49 TKZ49 TUV49 UER49 UON49 UYJ49 VIF49 VSB49 WBX49 WLT49 WVP49 B65551 JD65551 SZ65551 ACV65551 AMR65551 AWN65551 BGJ65551 BQF65551 CAB65551 CJX65551 CTT65551 DDP65551 DNL65551 DXH65551 EHD65551 EQZ65551 FAV65551 FKR65551 FUN65551 GEJ65551 GOF65551 GYB65551 HHX65551 HRT65551 IBP65551 ILL65551 IVH65551 JFD65551 JOZ65551 JYV65551 KIR65551 KSN65551 LCJ65551 LMF65551 LWB65551 MFX65551 MPT65551 MZP65551 NJL65551 NTH65551 ODD65551 OMZ65551 OWV65551 PGR65551 PQN65551 QAJ65551 QKF65551 QUB65551 RDX65551 RNT65551 RXP65551 SHL65551 SRH65551 TBD65551 TKZ65551 TUV65551 UER65551 UON65551 UYJ65551 VIF65551 VSB65551 WBX65551 WLT65551 WVP65551 B131087 JD131087 SZ131087 ACV131087 AMR131087 AWN131087 BGJ131087 BQF131087 CAB131087 CJX131087 CTT131087 DDP131087 DNL131087 DXH131087 EHD131087 EQZ131087 FAV131087 FKR131087 FUN131087 GEJ131087 GOF131087 GYB131087 HHX131087 HRT131087 IBP131087 ILL131087 IVH131087 JFD131087 JOZ131087 JYV131087 KIR131087 KSN131087 LCJ131087 LMF131087 LWB131087 MFX131087 MPT131087 MZP131087 NJL131087 NTH131087 ODD131087 OMZ131087 OWV131087 PGR131087 PQN131087 QAJ131087 QKF131087 QUB131087 RDX131087 RNT131087 RXP131087 SHL131087 SRH131087 TBD131087 TKZ131087 TUV131087 UER131087 UON131087 UYJ131087 VIF131087 VSB131087 WBX131087 WLT131087 WVP131087 B196623 JD196623 SZ196623 ACV196623 AMR196623 AWN196623 BGJ196623 BQF196623 CAB196623 CJX196623 CTT196623 DDP196623 DNL196623 DXH196623 EHD196623 EQZ196623 FAV196623 FKR196623 FUN196623 GEJ196623 GOF196623 GYB196623 HHX196623 HRT196623 IBP196623 ILL196623 IVH196623 JFD196623 JOZ196623 JYV196623 KIR196623 KSN196623 LCJ196623 LMF196623 LWB196623 MFX196623 MPT196623 MZP196623 NJL196623 NTH196623 ODD196623 OMZ196623 OWV196623 PGR196623 PQN196623 QAJ196623 QKF196623 QUB196623 RDX196623 RNT196623 RXP196623 SHL196623 SRH196623 TBD196623 TKZ196623 TUV196623 UER196623 UON196623 UYJ196623 VIF196623 VSB196623 WBX196623 WLT196623 WVP196623 B262159 JD262159 SZ262159 ACV262159 AMR262159 AWN262159 BGJ262159 BQF262159 CAB262159 CJX262159 CTT262159 DDP262159 DNL262159 DXH262159 EHD262159 EQZ262159 FAV262159 FKR262159 FUN262159 GEJ262159 GOF262159 GYB262159 HHX262159 HRT262159 IBP262159 ILL262159 IVH262159 JFD262159 JOZ262159 JYV262159 KIR262159 KSN262159 LCJ262159 LMF262159 LWB262159 MFX262159 MPT262159 MZP262159 NJL262159 NTH262159 ODD262159 OMZ262159 OWV262159 PGR262159 PQN262159 QAJ262159 QKF262159 QUB262159 RDX262159 RNT262159 RXP262159 SHL262159 SRH262159 TBD262159 TKZ262159 TUV262159 UER262159 UON262159 UYJ262159 VIF262159 VSB262159 WBX262159 WLT262159 WVP262159 B327695 JD327695 SZ327695 ACV327695 AMR327695 AWN327695 BGJ327695 BQF327695 CAB327695 CJX327695 CTT327695 DDP327695 DNL327695 DXH327695 EHD327695 EQZ327695 FAV327695 FKR327695 FUN327695 GEJ327695 GOF327695 GYB327695 HHX327695 HRT327695 IBP327695 ILL327695 IVH327695 JFD327695 JOZ327695 JYV327695 KIR327695 KSN327695 LCJ327695 LMF327695 LWB327695 MFX327695 MPT327695 MZP327695 NJL327695 NTH327695 ODD327695 OMZ327695 OWV327695 PGR327695 PQN327695 QAJ327695 QKF327695 QUB327695 RDX327695 RNT327695 RXP327695 SHL327695 SRH327695 TBD327695 TKZ327695 TUV327695 UER327695 UON327695 UYJ327695 VIF327695 VSB327695 WBX327695 WLT327695 WVP327695 B393231 JD393231 SZ393231 ACV393231 AMR393231 AWN393231 BGJ393231 BQF393231 CAB393231 CJX393231 CTT393231 DDP393231 DNL393231 DXH393231 EHD393231 EQZ393231 FAV393231 FKR393231 FUN393231 GEJ393231 GOF393231 GYB393231 HHX393231 HRT393231 IBP393231 ILL393231 IVH393231 JFD393231 JOZ393231 JYV393231 KIR393231 KSN393231 LCJ393231 LMF393231 LWB393231 MFX393231 MPT393231 MZP393231 NJL393231 NTH393231 ODD393231 OMZ393231 OWV393231 PGR393231 PQN393231 QAJ393231 QKF393231 QUB393231 RDX393231 RNT393231 RXP393231 SHL393231 SRH393231 TBD393231 TKZ393231 TUV393231 UER393231 UON393231 UYJ393231 VIF393231 VSB393231 WBX393231 WLT393231 WVP393231 B458767 JD458767 SZ458767 ACV458767 AMR458767 AWN458767 BGJ458767 BQF458767 CAB458767 CJX458767 CTT458767 DDP458767 DNL458767 DXH458767 EHD458767 EQZ458767 FAV458767 FKR458767 FUN458767 GEJ458767 GOF458767 GYB458767 HHX458767 HRT458767 IBP458767 ILL458767 IVH458767 JFD458767 JOZ458767 JYV458767 KIR458767 KSN458767 LCJ458767 LMF458767 LWB458767 MFX458767 MPT458767 MZP458767 NJL458767 NTH458767 ODD458767 OMZ458767 OWV458767 PGR458767 PQN458767 QAJ458767 QKF458767 QUB458767 RDX458767 RNT458767 RXP458767 SHL458767 SRH458767 TBD458767 TKZ458767 TUV458767 UER458767 UON458767 UYJ458767 VIF458767 VSB458767 WBX458767 WLT458767 WVP458767 B524303 JD524303 SZ524303 ACV524303 AMR524303 AWN524303 BGJ524303 BQF524303 CAB524303 CJX524303 CTT524303 DDP524303 DNL524303 DXH524303 EHD524303 EQZ524303 FAV524303 FKR524303 FUN524303 GEJ524303 GOF524303 GYB524303 HHX524303 HRT524303 IBP524303 ILL524303 IVH524303 JFD524303 JOZ524303 JYV524303 KIR524303 KSN524303 LCJ524303 LMF524303 LWB524303 MFX524303 MPT524303 MZP524303 NJL524303 NTH524303 ODD524303 OMZ524303 OWV524303 PGR524303 PQN524303 QAJ524303 QKF524303 QUB524303 RDX524303 RNT524303 RXP524303 SHL524303 SRH524303 TBD524303 TKZ524303 TUV524303 UER524303 UON524303 UYJ524303 VIF524303 VSB524303 WBX524303 WLT524303 WVP524303 B589839 JD589839 SZ589839 ACV589839 AMR589839 AWN589839 BGJ589839 BQF589839 CAB589839 CJX589839 CTT589839 DDP589839 DNL589839 DXH589839 EHD589839 EQZ589839 FAV589839 FKR589839 FUN589839 GEJ589839 GOF589839 GYB589839 HHX589839 HRT589839 IBP589839 ILL589839 IVH589839 JFD589839 JOZ589839 JYV589839 KIR589839 KSN589839 LCJ589839 LMF589839 LWB589839 MFX589839 MPT589839 MZP589839 NJL589839 NTH589839 ODD589839 OMZ589839 OWV589839 PGR589839 PQN589839 QAJ589839 QKF589839 QUB589839 RDX589839 RNT589839 RXP589839 SHL589839 SRH589839 TBD589839 TKZ589839 TUV589839 UER589839 UON589839 UYJ589839 VIF589839 VSB589839 WBX589839 WLT589839 WVP589839 B655375 JD655375 SZ655375 ACV655375 AMR655375 AWN655375 BGJ655375 BQF655375 CAB655375 CJX655375 CTT655375 DDP655375 DNL655375 DXH655375 EHD655375 EQZ655375 FAV655375 FKR655375 FUN655375 GEJ655375 GOF655375 GYB655375 HHX655375 HRT655375 IBP655375 ILL655375 IVH655375 JFD655375 JOZ655375 JYV655375 KIR655375 KSN655375 LCJ655375 LMF655375 LWB655375 MFX655375 MPT655375 MZP655375 NJL655375 NTH655375 ODD655375 OMZ655375 OWV655375 PGR655375 PQN655375 QAJ655375 QKF655375 QUB655375 RDX655375 RNT655375 RXP655375 SHL655375 SRH655375 TBD655375 TKZ655375 TUV655375 UER655375 UON655375 UYJ655375 VIF655375 VSB655375 WBX655375 WLT655375 WVP655375 B720911 JD720911 SZ720911 ACV720911 AMR720911 AWN720911 BGJ720911 BQF720911 CAB720911 CJX720911 CTT720911 DDP720911 DNL720911 DXH720911 EHD720911 EQZ720911 FAV720911 FKR720911 FUN720911 GEJ720911 GOF720911 GYB720911 HHX720911 HRT720911 IBP720911 ILL720911 IVH720911 JFD720911 JOZ720911 JYV720911 KIR720911 KSN720911 LCJ720911 LMF720911 LWB720911 MFX720911 MPT720911 MZP720911 NJL720911 NTH720911 ODD720911 OMZ720911 OWV720911 PGR720911 PQN720911 QAJ720911 QKF720911 QUB720911 RDX720911 RNT720911 RXP720911 SHL720911 SRH720911 TBD720911 TKZ720911 TUV720911 UER720911 UON720911 UYJ720911 VIF720911 VSB720911 WBX720911 WLT720911 WVP720911 B786447 JD786447 SZ786447 ACV786447 AMR786447 AWN786447 BGJ786447 BQF786447 CAB786447 CJX786447 CTT786447 DDP786447 DNL786447 DXH786447 EHD786447 EQZ786447 FAV786447 FKR786447 FUN786447 GEJ786447 GOF786447 GYB786447 HHX786447 HRT786447 IBP786447 ILL786447 IVH786447 JFD786447 JOZ786447 JYV786447 KIR786447 KSN786447 LCJ786447 LMF786447 LWB786447 MFX786447 MPT786447 MZP786447 NJL786447 NTH786447 ODD786447 OMZ786447 OWV786447 PGR786447 PQN786447 QAJ786447 QKF786447 QUB786447 RDX786447 RNT786447 RXP786447 SHL786447 SRH786447 TBD786447 TKZ786447 TUV786447 UER786447 UON786447 UYJ786447 VIF786447 VSB786447 WBX786447 WLT786447 WVP786447 B851983 JD851983 SZ851983 ACV851983 AMR851983 AWN851983 BGJ851983 BQF851983 CAB851983 CJX851983 CTT851983 DDP851983 DNL851983 DXH851983 EHD851983 EQZ851983 FAV851983 FKR851983 FUN851983 GEJ851983 GOF851983 GYB851983 HHX851983 HRT851983 IBP851983 ILL851983 IVH851983 JFD851983 JOZ851983 JYV851983 KIR851983 KSN851983 LCJ851983 LMF851983 LWB851983 MFX851983 MPT851983 MZP851983 NJL851983 NTH851983 ODD851983 OMZ851983 OWV851983 PGR851983 PQN851983 QAJ851983 QKF851983 QUB851983 RDX851983 RNT851983 RXP851983 SHL851983 SRH851983 TBD851983 TKZ851983 TUV851983 UER851983 UON851983 UYJ851983 VIF851983 VSB851983 WBX851983 WLT851983 WVP851983 B917519 JD917519 SZ917519 ACV917519 AMR917519 AWN917519 BGJ917519 BQF917519 CAB917519 CJX917519 CTT917519 DDP917519 DNL917519 DXH917519 EHD917519 EQZ917519 FAV917519 FKR917519 FUN917519 GEJ917519 GOF917519 GYB917519 HHX917519 HRT917519 IBP917519 ILL917519 IVH917519 JFD917519 JOZ917519 JYV917519 KIR917519 KSN917519 LCJ917519 LMF917519 LWB917519 MFX917519 MPT917519 MZP917519 NJL917519 NTH917519 ODD917519 OMZ917519 OWV917519 PGR917519 PQN917519 QAJ917519 QKF917519 QUB917519 RDX917519 RNT917519 RXP917519 SHL917519 SRH917519 TBD917519 TKZ917519 TUV917519 UER917519 UON917519 UYJ917519 VIF917519 VSB917519 WBX917519 WLT917519 WVP917519 B983055 JD983055 SZ983055 ACV983055 AMR983055 AWN983055 BGJ983055 BQF983055 CAB983055 CJX983055 CTT983055 DDP983055 DNL983055 DXH983055 EHD983055 EQZ983055 FAV983055 FKR983055 FUN983055 GEJ983055 GOF983055 GYB983055 HHX983055 HRT983055 IBP983055 ILL983055 IVH983055 JFD983055 JOZ983055 JYV983055 KIR983055 KSN983055 LCJ983055 LMF983055 LWB983055 MFX983055 MPT983055 MZP983055 NJL983055 NTH983055 ODD983055 OMZ983055 OWV983055 PGR983055 PQN983055 QAJ983055 QKF983055 QUB983055 RDX983055 RNT983055 RXP983055 SHL983055 SRH983055 TBD983055 TKZ983055 TUV983055 UER983055 UON983055 UYJ983055 VIF983055 VSB983055 WBX983055 WLT983055 WVP983055 B18 JD18 SZ18 ACV18 AMR18 AWN18 BGJ18 BQF18 CAB18 CJX18 CTT18 DDP18 DNL18 DXH18 EHD18 EQZ18 FAV18 FKR18 FUN18 GEJ18 GOF18 GYB18 HHX18 HRT18 IBP18 ILL18 IVH18 JFD18 JOZ18 JYV18 KIR18 KSN18 LCJ18 LMF18 LWB18 MFX18 MPT18 MZP18 NJL18 NTH18 ODD18 OMZ18 OWV18 PGR18 PQN18 QAJ18 QKF18 QUB18 RDX18 RNT18 RXP18 SHL18 SRH18 TBD18 TKZ18 TUV18 UER18 UON18 UYJ18 VIF18 VSB18 WBX18 WLT18 WVP18">
      <formula1>0</formula1>
      <formula2>10000</formula2>
    </dataValidation>
    <dataValidation type="textLength" errorStyle="information" allowBlank="1" showInputMessage="1" error="XLBVal:5=0.171282215463422_x000d_&#10;" sqref="C49 JE49 TA49 ACW49 AMS49 AWO49 BGK49 BQG49 CAC49 CJY49 CTU49 DDQ49 DNM49 DXI49 EHE49 ERA49 FAW49 FKS49 FUO49 GEK49 GOG49 GYC49 HHY49 HRU49 IBQ49 ILM49 IVI49 JFE49 JPA49 JYW49 KIS49 KSO49 LCK49 LMG49 LWC49 MFY49 MPU49 MZQ49 NJM49 NTI49 ODE49 ONA49 OWW49 PGS49 PQO49 QAK49 QKG49 QUC49 RDY49 RNU49 RXQ49 SHM49 SRI49 TBE49 TLA49 TUW49 UES49 UOO49 UYK49 VIG49 VSC49 WBY49 WLU49 WVQ49 C65551 JE65551 TA65551 ACW65551 AMS65551 AWO65551 BGK65551 BQG65551 CAC65551 CJY65551 CTU65551 DDQ65551 DNM65551 DXI65551 EHE65551 ERA65551 FAW65551 FKS65551 FUO65551 GEK65551 GOG65551 GYC65551 HHY65551 HRU65551 IBQ65551 ILM65551 IVI65551 JFE65551 JPA65551 JYW65551 KIS65551 KSO65551 LCK65551 LMG65551 LWC65551 MFY65551 MPU65551 MZQ65551 NJM65551 NTI65551 ODE65551 ONA65551 OWW65551 PGS65551 PQO65551 QAK65551 QKG65551 QUC65551 RDY65551 RNU65551 RXQ65551 SHM65551 SRI65551 TBE65551 TLA65551 TUW65551 UES65551 UOO65551 UYK65551 VIG65551 VSC65551 WBY65551 WLU65551 WVQ65551 C131087 JE131087 TA131087 ACW131087 AMS131087 AWO131087 BGK131087 BQG131087 CAC131087 CJY131087 CTU131087 DDQ131087 DNM131087 DXI131087 EHE131087 ERA131087 FAW131087 FKS131087 FUO131087 GEK131087 GOG131087 GYC131087 HHY131087 HRU131087 IBQ131087 ILM131087 IVI131087 JFE131087 JPA131087 JYW131087 KIS131087 KSO131087 LCK131087 LMG131087 LWC131087 MFY131087 MPU131087 MZQ131087 NJM131087 NTI131087 ODE131087 ONA131087 OWW131087 PGS131087 PQO131087 QAK131087 QKG131087 QUC131087 RDY131087 RNU131087 RXQ131087 SHM131087 SRI131087 TBE131087 TLA131087 TUW131087 UES131087 UOO131087 UYK131087 VIG131087 VSC131087 WBY131087 WLU131087 WVQ131087 C196623 JE196623 TA196623 ACW196623 AMS196623 AWO196623 BGK196623 BQG196623 CAC196623 CJY196623 CTU196623 DDQ196623 DNM196623 DXI196623 EHE196623 ERA196623 FAW196623 FKS196623 FUO196623 GEK196623 GOG196623 GYC196623 HHY196623 HRU196623 IBQ196623 ILM196623 IVI196623 JFE196623 JPA196623 JYW196623 KIS196623 KSO196623 LCK196623 LMG196623 LWC196623 MFY196623 MPU196623 MZQ196623 NJM196623 NTI196623 ODE196623 ONA196623 OWW196623 PGS196623 PQO196623 QAK196623 QKG196623 QUC196623 RDY196623 RNU196623 RXQ196623 SHM196623 SRI196623 TBE196623 TLA196623 TUW196623 UES196623 UOO196623 UYK196623 VIG196623 VSC196623 WBY196623 WLU196623 WVQ196623 C262159 JE262159 TA262159 ACW262159 AMS262159 AWO262159 BGK262159 BQG262159 CAC262159 CJY262159 CTU262159 DDQ262159 DNM262159 DXI262159 EHE262159 ERA262159 FAW262159 FKS262159 FUO262159 GEK262159 GOG262159 GYC262159 HHY262159 HRU262159 IBQ262159 ILM262159 IVI262159 JFE262159 JPA262159 JYW262159 KIS262159 KSO262159 LCK262159 LMG262159 LWC262159 MFY262159 MPU262159 MZQ262159 NJM262159 NTI262159 ODE262159 ONA262159 OWW262159 PGS262159 PQO262159 QAK262159 QKG262159 QUC262159 RDY262159 RNU262159 RXQ262159 SHM262159 SRI262159 TBE262159 TLA262159 TUW262159 UES262159 UOO262159 UYK262159 VIG262159 VSC262159 WBY262159 WLU262159 WVQ262159 C327695 JE327695 TA327695 ACW327695 AMS327695 AWO327695 BGK327695 BQG327695 CAC327695 CJY327695 CTU327695 DDQ327695 DNM327695 DXI327695 EHE327695 ERA327695 FAW327695 FKS327695 FUO327695 GEK327695 GOG327695 GYC327695 HHY327695 HRU327695 IBQ327695 ILM327695 IVI327695 JFE327695 JPA327695 JYW327695 KIS327695 KSO327695 LCK327695 LMG327695 LWC327695 MFY327695 MPU327695 MZQ327695 NJM327695 NTI327695 ODE327695 ONA327695 OWW327695 PGS327695 PQO327695 QAK327695 QKG327695 QUC327695 RDY327695 RNU327695 RXQ327695 SHM327695 SRI327695 TBE327695 TLA327695 TUW327695 UES327695 UOO327695 UYK327695 VIG327695 VSC327695 WBY327695 WLU327695 WVQ327695 C393231 JE393231 TA393231 ACW393231 AMS393231 AWO393231 BGK393231 BQG393231 CAC393231 CJY393231 CTU393231 DDQ393231 DNM393231 DXI393231 EHE393231 ERA393231 FAW393231 FKS393231 FUO393231 GEK393231 GOG393231 GYC393231 HHY393231 HRU393231 IBQ393231 ILM393231 IVI393231 JFE393231 JPA393231 JYW393231 KIS393231 KSO393231 LCK393231 LMG393231 LWC393231 MFY393231 MPU393231 MZQ393231 NJM393231 NTI393231 ODE393231 ONA393231 OWW393231 PGS393231 PQO393231 QAK393231 QKG393231 QUC393231 RDY393231 RNU393231 RXQ393231 SHM393231 SRI393231 TBE393231 TLA393231 TUW393231 UES393231 UOO393231 UYK393231 VIG393231 VSC393231 WBY393231 WLU393231 WVQ393231 C458767 JE458767 TA458767 ACW458767 AMS458767 AWO458767 BGK458767 BQG458767 CAC458767 CJY458767 CTU458767 DDQ458767 DNM458767 DXI458767 EHE458767 ERA458767 FAW458767 FKS458767 FUO458767 GEK458767 GOG458767 GYC458767 HHY458767 HRU458767 IBQ458767 ILM458767 IVI458767 JFE458767 JPA458767 JYW458767 KIS458767 KSO458767 LCK458767 LMG458767 LWC458767 MFY458767 MPU458767 MZQ458767 NJM458767 NTI458767 ODE458767 ONA458767 OWW458767 PGS458767 PQO458767 QAK458767 QKG458767 QUC458767 RDY458767 RNU458767 RXQ458767 SHM458767 SRI458767 TBE458767 TLA458767 TUW458767 UES458767 UOO458767 UYK458767 VIG458767 VSC458767 WBY458767 WLU458767 WVQ458767 C524303 JE524303 TA524303 ACW524303 AMS524303 AWO524303 BGK524303 BQG524303 CAC524303 CJY524303 CTU524303 DDQ524303 DNM524303 DXI524303 EHE524303 ERA524303 FAW524303 FKS524303 FUO524303 GEK524303 GOG524303 GYC524303 HHY524303 HRU524303 IBQ524303 ILM524303 IVI524303 JFE524303 JPA524303 JYW524303 KIS524303 KSO524303 LCK524303 LMG524303 LWC524303 MFY524303 MPU524303 MZQ524303 NJM524303 NTI524303 ODE524303 ONA524303 OWW524303 PGS524303 PQO524303 QAK524303 QKG524303 QUC524303 RDY524303 RNU524303 RXQ524303 SHM524303 SRI524303 TBE524303 TLA524303 TUW524303 UES524303 UOO524303 UYK524303 VIG524303 VSC524303 WBY524303 WLU524303 WVQ524303 C589839 JE589839 TA589839 ACW589839 AMS589839 AWO589839 BGK589839 BQG589839 CAC589839 CJY589839 CTU589839 DDQ589839 DNM589839 DXI589839 EHE589839 ERA589839 FAW589839 FKS589839 FUO589839 GEK589839 GOG589839 GYC589839 HHY589839 HRU589839 IBQ589839 ILM589839 IVI589839 JFE589839 JPA589839 JYW589839 KIS589839 KSO589839 LCK589839 LMG589839 LWC589839 MFY589839 MPU589839 MZQ589839 NJM589839 NTI589839 ODE589839 ONA589839 OWW589839 PGS589839 PQO589839 QAK589839 QKG589839 QUC589839 RDY589839 RNU589839 RXQ589839 SHM589839 SRI589839 TBE589839 TLA589839 TUW589839 UES589839 UOO589839 UYK589839 VIG589839 VSC589839 WBY589839 WLU589839 WVQ589839 C655375 JE655375 TA655375 ACW655375 AMS655375 AWO655375 BGK655375 BQG655375 CAC655375 CJY655375 CTU655375 DDQ655375 DNM655375 DXI655375 EHE655375 ERA655375 FAW655375 FKS655375 FUO655375 GEK655375 GOG655375 GYC655375 HHY655375 HRU655375 IBQ655375 ILM655375 IVI655375 JFE655375 JPA655375 JYW655375 KIS655375 KSO655375 LCK655375 LMG655375 LWC655375 MFY655375 MPU655375 MZQ655375 NJM655375 NTI655375 ODE655375 ONA655375 OWW655375 PGS655375 PQO655375 QAK655375 QKG655375 QUC655375 RDY655375 RNU655375 RXQ655375 SHM655375 SRI655375 TBE655375 TLA655375 TUW655375 UES655375 UOO655375 UYK655375 VIG655375 VSC655375 WBY655375 WLU655375 WVQ655375 C720911 JE720911 TA720911 ACW720911 AMS720911 AWO720911 BGK720911 BQG720911 CAC720911 CJY720911 CTU720911 DDQ720911 DNM720911 DXI720911 EHE720911 ERA720911 FAW720911 FKS720911 FUO720911 GEK720911 GOG720911 GYC720911 HHY720911 HRU720911 IBQ720911 ILM720911 IVI720911 JFE720911 JPA720911 JYW720911 KIS720911 KSO720911 LCK720911 LMG720911 LWC720911 MFY720911 MPU720911 MZQ720911 NJM720911 NTI720911 ODE720911 ONA720911 OWW720911 PGS720911 PQO720911 QAK720911 QKG720911 QUC720911 RDY720911 RNU720911 RXQ720911 SHM720911 SRI720911 TBE720911 TLA720911 TUW720911 UES720911 UOO720911 UYK720911 VIG720911 VSC720911 WBY720911 WLU720911 WVQ720911 C786447 JE786447 TA786447 ACW786447 AMS786447 AWO786447 BGK786447 BQG786447 CAC786447 CJY786447 CTU786447 DDQ786447 DNM786447 DXI786447 EHE786447 ERA786447 FAW786447 FKS786447 FUO786447 GEK786447 GOG786447 GYC786447 HHY786447 HRU786447 IBQ786447 ILM786447 IVI786447 JFE786447 JPA786447 JYW786447 KIS786447 KSO786447 LCK786447 LMG786447 LWC786447 MFY786447 MPU786447 MZQ786447 NJM786447 NTI786447 ODE786447 ONA786447 OWW786447 PGS786447 PQO786447 QAK786447 QKG786447 QUC786447 RDY786447 RNU786447 RXQ786447 SHM786447 SRI786447 TBE786447 TLA786447 TUW786447 UES786447 UOO786447 UYK786447 VIG786447 VSC786447 WBY786447 WLU786447 WVQ786447 C851983 JE851983 TA851983 ACW851983 AMS851983 AWO851983 BGK851983 BQG851983 CAC851983 CJY851983 CTU851983 DDQ851983 DNM851983 DXI851983 EHE851983 ERA851983 FAW851983 FKS851983 FUO851983 GEK851983 GOG851983 GYC851983 HHY851983 HRU851983 IBQ851983 ILM851983 IVI851983 JFE851983 JPA851983 JYW851983 KIS851983 KSO851983 LCK851983 LMG851983 LWC851983 MFY851983 MPU851983 MZQ851983 NJM851983 NTI851983 ODE851983 ONA851983 OWW851983 PGS851983 PQO851983 QAK851983 QKG851983 QUC851983 RDY851983 RNU851983 RXQ851983 SHM851983 SRI851983 TBE851983 TLA851983 TUW851983 UES851983 UOO851983 UYK851983 VIG851983 VSC851983 WBY851983 WLU851983 WVQ851983 C917519 JE917519 TA917519 ACW917519 AMS917519 AWO917519 BGK917519 BQG917519 CAC917519 CJY917519 CTU917519 DDQ917519 DNM917519 DXI917519 EHE917519 ERA917519 FAW917519 FKS917519 FUO917519 GEK917519 GOG917519 GYC917519 HHY917519 HRU917519 IBQ917519 ILM917519 IVI917519 JFE917519 JPA917519 JYW917519 KIS917519 KSO917519 LCK917519 LMG917519 LWC917519 MFY917519 MPU917519 MZQ917519 NJM917519 NTI917519 ODE917519 ONA917519 OWW917519 PGS917519 PQO917519 QAK917519 QKG917519 QUC917519 RDY917519 RNU917519 RXQ917519 SHM917519 SRI917519 TBE917519 TLA917519 TUW917519 UES917519 UOO917519 UYK917519 VIG917519 VSC917519 WBY917519 WLU917519 WVQ917519 C983055 JE983055 TA983055 ACW983055 AMS983055 AWO983055 BGK983055 BQG983055 CAC983055 CJY983055 CTU983055 DDQ983055 DNM983055 DXI983055 EHE983055 ERA983055 FAW983055 FKS983055 FUO983055 GEK983055 GOG983055 GYC983055 HHY983055 HRU983055 IBQ983055 ILM983055 IVI983055 JFE983055 JPA983055 JYW983055 KIS983055 KSO983055 LCK983055 LMG983055 LWC983055 MFY983055 MPU983055 MZQ983055 NJM983055 NTI983055 ODE983055 ONA983055 OWW983055 PGS983055 PQO983055 QAK983055 QKG983055 QUC983055 RDY983055 RNU983055 RXQ983055 SHM983055 SRI983055 TBE983055 TLA983055 TUW983055 UES983055 UOO983055 UYK983055 VIG983055 VSC983055 WBY983055 WLU983055 WVQ983055 C18 JE18 TA18 ACW18 AMS18 AWO18 BGK18 BQG18 CAC18 CJY18 CTU18 DDQ18 DNM18 DXI18 EHE18 ERA18 FAW18 FKS18 FUO18 GEK18 GOG18 GYC18 HHY18 HRU18 IBQ18 ILM18 IVI18 JFE18 JPA18 JYW18 KIS18 KSO18 LCK18 LMG18 LWC18 MFY18 MPU18 MZQ18 NJM18 NTI18 ODE18 ONA18 OWW18 PGS18 PQO18 QAK18 QKG18 QUC18 RDY18 RNU18 RXQ18 SHM18 SRI18 TBE18 TLA18 TUW18 UES18 UOO18 UYK18 VIG18 VSC18 WBY18 WLU18 WVQ18">
      <formula1>0</formula1>
      <formula2>10000</formula2>
    </dataValidation>
    <dataValidation type="textLength" errorStyle="information" allowBlank="1" showInputMessage="1" error="XLBVal:5=11.9140358548317_x000d_&#10;" sqref="B65528 JD65528 SZ65528 ACV65528 AMR65528 AWN65528 BGJ65528 BQF65528 CAB65528 CJX65528 CTT65528 DDP65528 DNL65528 DXH65528 EHD65528 EQZ65528 FAV65528 FKR65528 FUN65528 GEJ65528 GOF65528 GYB65528 HHX65528 HRT65528 IBP65528 ILL65528 IVH65528 JFD65528 JOZ65528 JYV65528 KIR65528 KSN65528 LCJ65528 LMF65528 LWB65528 MFX65528 MPT65528 MZP65528 NJL65528 NTH65528 ODD65528 OMZ65528 OWV65528 PGR65528 PQN65528 QAJ65528 QKF65528 QUB65528 RDX65528 RNT65528 RXP65528 SHL65528 SRH65528 TBD65528 TKZ65528 TUV65528 UER65528 UON65528 UYJ65528 VIF65528 VSB65528 WBX65528 WLT65528 WVP65528 B131064 JD131064 SZ131064 ACV131064 AMR131064 AWN131064 BGJ131064 BQF131064 CAB131064 CJX131064 CTT131064 DDP131064 DNL131064 DXH131064 EHD131064 EQZ131064 FAV131064 FKR131064 FUN131064 GEJ131064 GOF131064 GYB131064 HHX131064 HRT131064 IBP131064 ILL131064 IVH131064 JFD131064 JOZ131064 JYV131064 KIR131064 KSN131064 LCJ131064 LMF131064 LWB131064 MFX131064 MPT131064 MZP131064 NJL131064 NTH131064 ODD131064 OMZ131064 OWV131064 PGR131064 PQN131064 QAJ131064 QKF131064 QUB131064 RDX131064 RNT131064 RXP131064 SHL131064 SRH131064 TBD131064 TKZ131064 TUV131064 UER131064 UON131064 UYJ131064 VIF131064 VSB131064 WBX131064 WLT131064 WVP131064 B196600 JD196600 SZ196600 ACV196600 AMR196600 AWN196600 BGJ196600 BQF196600 CAB196600 CJX196600 CTT196600 DDP196600 DNL196600 DXH196600 EHD196600 EQZ196600 FAV196600 FKR196600 FUN196600 GEJ196600 GOF196600 GYB196600 HHX196600 HRT196600 IBP196600 ILL196600 IVH196600 JFD196600 JOZ196600 JYV196600 KIR196600 KSN196600 LCJ196600 LMF196600 LWB196600 MFX196600 MPT196600 MZP196600 NJL196600 NTH196600 ODD196600 OMZ196600 OWV196600 PGR196600 PQN196600 QAJ196600 QKF196600 QUB196600 RDX196600 RNT196600 RXP196600 SHL196600 SRH196600 TBD196600 TKZ196600 TUV196600 UER196600 UON196600 UYJ196600 VIF196600 VSB196600 WBX196600 WLT196600 WVP196600 B262136 JD262136 SZ262136 ACV262136 AMR262136 AWN262136 BGJ262136 BQF262136 CAB262136 CJX262136 CTT262136 DDP262136 DNL262136 DXH262136 EHD262136 EQZ262136 FAV262136 FKR262136 FUN262136 GEJ262136 GOF262136 GYB262136 HHX262136 HRT262136 IBP262136 ILL262136 IVH262136 JFD262136 JOZ262136 JYV262136 KIR262136 KSN262136 LCJ262136 LMF262136 LWB262136 MFX262136 MPT262136 MZP262136 NJL262136 NTH262136 ODD262136 OMZ262136 OWV262136 PGR262136 PQN262136 QAJ262136 QKF262136 QUB262136 RDX262136 RNT262136 RXP262136 SHL262136 SRH262136 TBD262136 TKZ262136 TUV262136 UER262136 UON262136 UYJ262136 VIF262136 VSB262136 WBX262136 WLT262136 WVP262136 B327672 JD327672 SZ327672 ACV327672 AMR327672 AWN327672 BGJ327672 BQF327672 CAB327672 CJX327672 CTT327672 DDP327672 DNL327672 DXH327672 EHD327672 EQZ327672 FAV327672 FKR327672 FUN327672 GEJ327672 GOF327672 GYB327672 HHX327672 HRT327672 IBP327672 ILL327672 IVH327672 JFD327672 JOZ327672 JYV327672 KIR327672 KSN327672 LCJ327672 LMF327672 LWB327672 MFX327672 MPT327672 MZP327672 NJL327672 NTH327672 ODD327672 OMZ327672 OWV327672 PGR327672 PQN327672 QAJ327672 QKF327672 QUB327672 RDX327672 RNT327672 RXP327672 SHL327672 SRH327672 TBD327672 TKZ327672 TUV327672 UER327672 UON327672 UYJ327672 VIF327672 VSB327672 WBX327672 WLT327672 WVP327672 B393208 JD393208 SZ393208 ACV393208 AMR393208 AWN393208 BGJ393208 BQF393208 CAB393208 CJX393208 CTT393208 DDP393208 DNL393208 DXH393208 EHD393208 EQZ393208 FAV393208 FKR393208 FUN393208 GEJ393208 GOF393208 GYB393208 HHX393208 HRT393208 IBP393208 ILL393208 IVH393208 JFD393208 JOZ393208 JYV393208 KIR393208 KSN393208 LCJ393208 LMF393208 LWB393208 MFX393208 MPT393208 MZP393208 NJL393208 NTH393208 ODD393208 OMZ393208 OWV393208 PGR393208 PQN393208 QAJ393208 QKF393208 QUB393208 RDX393208 RNT393208 RXP393208 SHL393208 SRH393208 TBD393208 TKZ393208 TUV393208 UER393208 UON393208 UYJ393208 VIF393208 VSB393208 WBX393208 WLT393208 WVP393208 B458744 JD458744 SZ458744 ACV458744 AMR458744 AWN458744 BGJ458744 BQF458744 CAB458744 CJX458744 CTT458744 DDP458744 DNL458744 DXH458744 EHD458744 EQZ458744 FAV458744 FKR458744 FUN458744 GEJ458744 GOF458744 GYB458744 HHX458744 HRT458744 IBP458744 ILL458744 IVH458744 JFD458744 JOZ458744 JYV458744 KIR458744 KSN458744 LCJ458744 LMF458744 LWB458744 MFX458744 MPT458744 MZP458744 NJL458744 NTH458744 ODD458744 OMZ458744 OWV458744 PGR458744 PQN458744 QAJ458744 QKF458744 QUB458744 RDX458744 RNT458744 RXP458744 SHL458744 SRH458744 TBD458744 TKZ458744 TUV458744 UER458744 UON458744 UYJ458744 VIF458744 VSB458744 WBX458744 WLT458744 WVP458744 B524280 JD524280 SZ524280 ACV524280 AMR524280 AWN524280 BGJ524280 BQF524280 CAB524280 CJX524280 CTT524280 DDP524280 DNL524280 DXH524280 EHD524280 EQZ524280 FAV524280 FKR524280 FUN524280 GEJ524280 GOF524280 GYB524280 HHX524280 HRT524280 IBP524280 ILL524280 IVH524280 JFD524280 JOZ524280 JYV524280 KIR524280 KSN524280 LCJ524280 LMF524280 LWB524280 MFX524280 MPT524280 MZP524280 NJL524280 NTH524280 ODD524280 OMZ524280 OWV524280 PGR524280 PQN524280 QAJ524280 QKF524280 QUB524280 RDX524280 RNT524280 RXP524280 SHL524280 SRH524280 TBD524280 TKZ524280 TUV524280 UER524280 UON524280 UYJ524280 VIF524280 VSB524280 WBX524280 WLT524280 WVP524280 B589816 JD589816 SZ589816 ACV589816 AMR589816 AWN589816 BGJ589816 BQF589816 CAB589816 CJX589816 CTT589816 DDP589816 DNL589816 DXH589816 EHD589816 EQZ589816 FAV589816 FKR589816 FUN589816 GEJ589816 GOF589816 GYB589816 HHX589816 HRT589816 IBP589816 ILL589816 IVH589816 JFD589816 JOZ589816 JYV589816 KIR589816 KSN589816 LCJ589816 LMF589816 LWB589816 MFX589816 MPT589816 MZP589816 NJL589816 NTH589816 ODD589816 OMZ589816 OWV589816 PGR589816 PQN589816 QAJ589816 QKF589816 QUB589816 RDX589816 RNT589816 RXP589816 SHL589816 SRH589816 TBD589816 TKZ589816 TUV589816 UER589816 UON589816 UYJ589816 VIF589816 VSB589816 WBX589816 WLT589816 WVP589816 B655352 JD655352 SZ655352 ACV655352 AMR655352 AWN655352 BGJ655352 BQF655352 CAB655352 CJX655352 CTT655352 DDP655352 DNL655352 DXH655352 EHD655352 EQZ655352 FAV655352 FKR655352 FUN655352 GEJ655352 GOF655352 GYB655352 HHX655352 HRT655352 IBP655352 ILL655352 IVH655352 JFD655352 JOZ655352 JYV655352 KIR655352 KSN655352 LCJ655352 LMF655352 LWB655352 MFX655352 MPT655352 MZP655352 NJL655352 NTH655352 ODD655352 OMZ655352 OWV655352 PGR655352 PQN655352 QAJ655352 QKF655352 QUB655352 RDX655352 RNT655352 RXP655352 SHL655352 SRH655352 TBD655352 TKZ655352 TUV655352 UER655352 UON655352 UYJ655352 VIF655352 VSB655352 WBX655352 WLT655352 WVP655352 B720888 JD720888 SZ720888 ACV720888 AMR720888 AWN720888 BGJ720888 BQF720888 CAB720888 CJX720888 CTT720888 DDP720888 DNL720888 DXH720888 EHD720888 EQZ720888 FAV720888 FKR720888 FUN720888 GEJ720888 GOF720888 GYB720888 HHX720888 HRT720888 IBP720888 ILL720888 IVH720888 JFD720888 JOZ720888 JYV720888 KIR720888 KSN720888 LCJ720888 LMF720888 LWB720888 MFX720888 MPT720888 MZP720888 NJL720888 NTH720888 ODD720888 OMZ720888 OWV720888 PGR720888 PQN720888 QAJ720888 QKF720888 QUB720888 RDX720888 RNT720888 RXP720888 SHL720888 SRH720888 TBD720888 TKZ720888 TUV720888 UER720888 UON720888 UYJ720888 VIF720888 VSB720888 WBX720888 WLT720888 WVP720888 B786424 JD786424 SZ786424 ACV786424 AMR786424 AWN786424 BGJ786424 BQF786424 CAB786424 CJX786424 CTT786424 DDP786424 DNL786424 DXH786424 EHD786424 EQZ786424 FAV786424 FKR786424 FUN786424 GEJ786424 GOF786424 GYB786424 HHX786424 HRT786424 IBP786424 ILL786424 IVH786424 JFD786424 JOZ786424 JYV786424 KIR786424 KSN786424 LCJ786424 LMF786424 LWB786424 MFX786424 MPT786424 MZP786424 NJL786424 NTH786424 ODD786424 OMZ786424 OWV786424 PGR786424 PQN786424 QAJ786424 QKF786424 QUB786424 RDX786424 RNT786424 RXP786424 SHL786424 SRH786424 TBD786424 TKZ786424 TUV786424 UER786424 UON786424 UYJ786424 VIF786424 VSB786424 WBX786424 WLT786424 WVP786424 B851960 JD851960 SZ851960 ACV851960 AMR851960 AWN851960 BGJ851960 BQF851960 CAB851960 CJX851960 CTT851960 DDP851960 DNL851960 DXH851960 EHD851960 EQZ851960 FAV851960 FKR851960 FUN851960 GEJ851960 GOF851960 GYB851960 HHX851960 HRT851960 IBP851960 ILL851960 IVH851960 JFD851960 JOZ851960 JYV851960 KIR851960 KSN851960 LCJ851960 LMF851960 LWB851960 MFX851960 MPT851960 MZP851960 NJL851960 NTH851960 ODD851960 OMZ851960 OWV851960 PGR851960 PQN851960 QAJ851960 QKF851960 QUB851960 RDX851960 RNT851960 RXP851960 SHL851960 SRH851960 TBD851960 TKZ851960 TUV851960 UER851960 UON851960 UYJ851960 VIF851960 VSB851960 WBX851960 WLT851960 WVP851960 B917496 JD917496 SZ917496 ACV917496 AMR917496 AWN917496 BGJ917496 BQF917496 CAB917496 CJX917496 CTT917496 DDP917496 DNL917496 DXH917496 EHD917496 EQZ917496 FAV917496 FKR917496 FUN917496 GEJ917496 GOF917496 GYB917496 HHX917496 HRT917496 IBP917496 ILL917496 IVH917496 JFD917496 JOZ917496 JYV917496 KIR917496 KSN917496 LCJ917496 LMF917496 LWB917496 MFX917496 MPT917496 MZP917496 NJL917496 NTH917496 ODD917496 OMZ917496 OWV917496 PGR917496 PQN917496 QAJ917496 QKF917496 QUB917496 RDX917496 RNT917496 RXP917496 SHL917496 SRH917496 TBD917496 TKZ917496 TUV917496 UER917496 UON917496 UYJ917496 VIF917496 VSB917496 WBX917496 WLT917496 WVP917496 B983032 JD983032 SZ983032 ACV983032 AMR983032 AWN983032 BGJ983032 BQF983032 CAB983032 CJX983032 CTT983032 DDP983032 DNL983032 DXH983032 EHD983032 EQZ983032 FAV983032 FKR983032 FUN983032 GEJ983032 GOF983032 GYB983032 HHX983032 HRT983032 IBP983032 ILL983032 IVH983032 JFD983032 JOZ983032 JYV983032 KIR983032 KSN983032 LCJ983032 LMF983032 LWB983032 MFX983032 MPT983032 MZP983032 NJL983032 NTH983032 ODD983032 OMZ983032 OWV983032 PGR983032 PQN983032 QAJ983032 QKF983032 QUB983032 RDX983032 RNT983032 RXP983032 SHL983032 SRH983032 TBD983032 TKZ983032 TUV983032 UER983032 UON983032 UYJ983032 VIF983032 VSB983032 WBX983032 WLT983032 WVP983032">
      <formula1>0</formula1>
      <formula2>10000</formula2>
    </dataValidation>
    <dataValidation type="textLength" errorStyle="information" allowBlank="1" showInputMessage="1" error="XLBVal:5=136237_x000d_&#10;" sqref="WVP983030 B65526 JD65526 SZ65526 ACV65526 AMR65526 AWN65526 BGJ65526 BQF65526 CAB65526 CJX65526 CTT65526 DDP65526 DNL65526 DXH65526 EHD65526 EQZ65526 FAV65526 FKR65526 FUN65526 GEJ65526 GOF65526 GYB65526 HHX65526 HRT65526 IBP65526 ILL65526 IVH65526 JFD65526 JOZ65526 JYV65526 KIR65526 KSN65526 LCJ65526 LMF65526 LWB65526 MFX65526 MPT65526 MZP65526 NJL65526 NTH65526 ODD65526 OMZ65526 OWV65526 PGR65526 PQN65526 QAJ65526 QKF65526 QUB65526 RDX65526 RNT65526 RXP65526 SHL65526 SRH65526 TBD65526 TKZ65526 TUV65526 UER65526 UON65526 UYJ65526 VIF65526 VSB65526 WBX65526 WLT65526 WVP65526 B131062 JD131062 SZ131062 ACV131062 AMR131062 AWN131062 BGJ131062 BQF131062 CAB131062 CJX131062 CTT131062 DDP131062 DNL131062 DXH131062 EHD131062 EQZ131062 FAV131062 FKR131062 FUN131062 GEJ131062 GOF131062 GYB131062 HHX131062 HRT131062 IBP131062 ILL131062 IVH131062 JFD131062 JOZ131062 JYV131062 KIR131062 KSN131062 LCJ131062 LMF131062 LWB131062 MFX131062 MPT131062 MZP131062 NJL131062 NTH131062 ODD131062 OMZ131062 OWV131062 PGR131062 PQN131062 QAJ131062 QKF131062 QUB131062 RDX131062 RNT131062 RXP131062 SHL131062 SRH131062 TBD131062 TKZ131062 TUV131062 UER131062 UON131062 UYJ131062 VIF131062 VSB131062 WBX131062 WLT131062 WVP131062 B196598 JD196598 SZ196598 ACV196598 AMR196598 AWN196598 BGJ196598 BQF196598 CAB196598 CJX196598 CTT196598 DDP196598 DNL196598 DXH196598 EHD196598 EQZ196598 FAV196598 FKR196598 FUN196598 GEJ196598 GOF196598 GYB196598 HHX196598 HRT196598 IBP196598 ILL196598 IVH196598 JFD196598 JOZ196598 JYV196598 KIR196598 KSN196598 LCJ196598 LMF196598 LWB196598 MFX196598 MPT196598 MZP196598 NJL196598 NTH196598 ODD196598 OMZ196598 OWV196598 PGR196598 PQN196598 QAJ196598 QKF196598 QUB196598 RDX196598 RNT196598 RXP196598 SHL196598 SRH196598 TBD196598 TKZ196598 TUV196598 UER196598 UON196598 UYJ196598 VIF196598 VSB196598 WBX196598 WLT196598 WVP196598 B262134 JD262134 SZ262134 ACV262134 AMR262134 AWN262134 BGJ262134 BQF262134 CAB262134 CJX262134 CTT262134 DDP262134 DNL262134 DXH262134 EHD262134 EQZ262134 FAV262134 FKR262134 FUN262134 GEJ262134 GOF262134 GYB262134 HHX262134 HRT262134 IBP262134 ILL262134 IVH262134 JFD262134 JOZ262134 JYV262134 KIR262134 KSN262134 LCJ262134 LMF262134 LWB262134 MFX262134 MPT262134 MZP262134 NJL262134 NTH262134 ODD262134 OMZ262134 OWV262134 PGR262134 PQN262134 QAJ262134 QKF262134 QUB262134 RDX262134 RNT262134 RXP262134 SHL262134 SRH262134 TBD262134 TKZ262134 TUV262134 UER262134 UON262134 UYJ262134 VIF262134 VSB262134 WBX262134 WLT262134 WVP262134 B327670 JD327670 SZ327670 ACV327670 AMR327670 AWN327670 BGJ327670 BQF327670 CAB327670 CJX327670 CTT327670 DDP327670 DNL327670 DXH327670 EHD327670 EQZ327670 FAV327670 FKR327670 FUN327670 GEJ327670 GOF327670 GYB327670 HHX327670 HRT327670 IBP327670 ILL327670 IVH327670 JFD327670 JOZ327670 JYV327670 KIR327670 KSN327670 LCJ327670 LMF327670 LWB327670 MFX327670 MPT327670 MZP327670 NJL327670 NTH327670 ODD327670 OMZ327670 OWV327670 PGR327670 PQN327670 QAJ327670 QKF327670 QUB327670 RDX327670 RNT327670 RXP327670 SHL327670 SRH327670 TBD327670 TKZ327670 TUV327670 UER327670 UON327670 UYJ327670 VIF327670 VSB327670 WBX327670 WLT327670 WVP327670 B393206 JD393206 SZ393206 ACV393206 AMR393206 AWN393206 BGJ393206 BQF393206 CAB393206 CJX393206 CTT393206 DDP393206 DNL393206 DXH393206 EHD393206 EQZ393206 FAV393206 FKR393206 FUN393206 GEJ393206 GOF393206 GYB393206 HHX393206 HRT393206 IBP393206 ILL393206 IVH393206 JFD393206 JOZ393206 JYV393206 KIR393206 KSN393206 LCJ393206 LMF393206 LWB393206 MFX393206 MPT393206 MZP393206 NJL393206 NTH393206 ODD393206 OMZ393206 OWV393206 PGR393206 PQN393206 QAJ393206 QKF393206 QUB393206 RDX393206 RNT393206 RXP393206 SHL393206 SRH393206 TBD393206 TKZ393206 TUV393206 UER393206 UON393206 UYJ393206 VIF393206 VSB393206 WBX393206 WLT393206 WVP393206 B458742 JD458742 SZ458742 ACV458742 AMR458742 AWN458742 BGJ458742 BQF458742 CAB458742 CJX458742 CTT458742 DDP458742 DNL458742 DXH458742 EHD458742 EQZ458742 FAV458742 FKR458742 FUN458742 GEJ458742 GOF458742 GYB458742 HHX458742 HRT458742 IBP458742 ILL458742 IVH458742 JFD458742 JOZ458742 JYV458742 KIR458742 KSN458742 LCJ458742 LMF458742 LWB458742 MFX458742 MPT458742 MZP458742 NJL458742 NTH458742 ODD458742 OMZ458742 OWV458742 PGR458742 PQN458742 QAJ458742 QKF458742 QUB458742 RDX458742 RNT458742 RXP458742 SHL458742 SRH458742 TBD458742 TKZ458742 TUV458742 UER458742 UON458742 UYJ458742 VIF458742 VSB458742 WBX458742 WLT458742 WVP458742 B524278 JD524278 SZ524278 ACV524278 AMR524278 AWN524278 BGJ524278 BQF524278 CAB524278 CJX524278 CTT524278 DDP524278 DNL524278 DXH524278 EHD524278 EQZ524278 FAV524278 FKR524278 FUN524278 GEJ524278 GOF524278 GYB524278 HHX524278 HRT524278 IBP524278 ILL524278 IVH524278 JFD524278 JOZ524278 JYV524278 KIR524278 KSN524278 LCJ524278 LMF524278 LWB524278 MFX524278 MPT524278 MZP524278 NJL524278 NTH524278 ODD524278 OMZ524278 OWV524278 PGR524278 PQN524278 QAJ524278 QKF524278 QUB524278 RDX524278 RNT524278 RXP524278 SHL524278 SRH524278 TBD524278 TKZ524278 TUV524278 UER524278 UON524278 UYJ524278 VIF524278 VSB524278 WBX524278 WLT524278 WVP524278 B589814 JD589814 SZ589814 ACV589814 AMR589814 AWN589814 BGJ589814 BQF589814 CAB589814 CJX589814 CTT589814 DDP589814 DNL589814 DXH589814 EHD589814 EQZ589814 FAV589814 FKR589814 FUN589814 GEJ589814 GOF589814 GYB589814 HHX589814 HRT589814 IBP589814 ILL589814 IVH589814 JFD589814 JOZ589814 JYV589814 KIR589814 KSN589814 LCJ589814 LMF589814 LWB589814 MFX589814 MPT589814 MZP589814 NJL589814 NTH589814 ODD589814 OMZ589814 OWV589814 PGR589814 PQN589814 QAJ589814 QKF589814 QUB589814 RDX589814 RNT589814 RXP589814 SHL589814 SRH589814 TBD589814 TKZ589814 TUV589814 UER589814 UON589814 UYJ589814 VIF589814 VSB589814 WBX589814 WLT589814 WVP589814 B655350 JD655350 SZ655350 ACV655350 AMR655350 AWN655350 BGJ655350 BQF655350 CAB655350 CJX655350 CTT655350 DDP655350 DNL655350 DXH655350 EHD655350 EQZ655350 FAV655350 FKR655350 FUN655350 GEJ655350 GOF655350 GYB655350 HHX655350 HRT655350 IBP655350 ILL655350 IVH655350 JFD655350 JOZ655350 JYV655350 KIR655350 KSN655350 LCJ655350 LMF655350 LWB655350 MFX655350 MPT655350 MZP655350 NJL655350 NTH655350 ODD655350 OMZ655350 OWV655350 PGR655350 PQN655350 QAJ655350 QKF655350 QUB655350 RDX655350 RNT655350 RXP655350 SHL655350 SRH655350 TBD655350 TKZ655350 TUV655350 UER655350 UON655350 UYJ655350 VIF655350 VSB655350 WBX655350 WLT655350 WVP655350 B720886 JD720886 SZ720886 ACV720886 AMR720886 AWN720886 BGJ720886 BQF720886 CAB720886 CJX720886 CTT720886 DDP720886 DNL720886 DXH720886 EHD720886 EQZ720886 FAV720886 FKR720886 FUN720886 GEJ720886 GOF720886 GYB720886 HHX720886 HRT720886 IBP720886 ILL720886 IVH720886 JFD720886 JOZ720886 JYV720886 KIR720886 KSN720886 LCJ720886 LMF720886 LWB720886 MFX720886 MPT720886 MZP720886 NJL720886 NTH720886 ODD720886 OMZ720886 OWV720886 PGR720886 PQN720886 QAJ720886 QKF720886 QUB720886 RDX720886 RNT720886 RXP720886 SHL720886 SRH720886 TBD720886 TKZ720886 TUV720886 UER720886 UON720886 UYJ720886 VIF720886 VSB720886 WBX720886 WLT720886 WVP720886 B786422 JD786422 SZ786422 ACV786422 AMR786422 AWN786422 BGJ786422 BQF786422 CAB786422 CJX786422 CTT786422 DDP786422 DNL786422 DXH786422 EHD786422 EQZ786422 FAV786422 FKR786422 FUN786422 GEJ786422 GOF786422 GYB786422 HHX786422 HRT786422 IBP786422 ILL786422 IVH786422 JFD786422 JOZ786422 JYV786422 KIR786422 KSN786422 LCJ786422 LMF786422 LWB786422 MFX786422 MPT786422 MZP786422 NJL786422 NTH786422 ODD786422 OMZ786422 OWV786422 PGR786422 PQN786422 QAJ786422 QKF786422 QUB786422 RDX786422 RNT786422 RXP786422 SHL786422 SRH786422 TBD786422 TKZ786422 TUV786422 UER786422 UON786422 UYJ786422 VIF786422 VSB786422 WBX786422 WLT786422 WVP786422 B851958 JD851958 SZ851958 ACV851958 AMR851958 AWN851958 BGJ851958 BQF851958 CAB851958 CJX851958 CTT851958 DDP851958 DNL851958 DXH851958 EHD851958 EQZ851958 FAV851958 FKR851958 FUN851958 GEJ851958 GOF851958 GYB851958 HHX851958 HRT851958 IBP851958 ILL851958 IVH851958 JFD851958 JOZ851958 JYV851958 KIR851958 KSN851958 LCJ851958 LMF851958 LWB851958 MFX851958 MPT851958 MZP851958 NJL851958 NTH851958 ODD851958 OMZ851958 OWV851958 PGR851958 PQN851958 QAJ851958 QKF851958 QUB851958 RDX851958 RNT851958 RXP851958 SHL851958 SRH851958 TBD851958 TKZ851958 TUV851958 UER851958 UON851958 UYJ851958 VIF851958 VSB851958 WBX851958 WLT851958 WVP851958 B917494 JD917494 SZ917494 ACV917494 AMR917494 AWN917494 BGJ917494 BQF917494 CAB917494 CJX917494 CTT917494 DDP917494 DNL917494 DXH917494 EHD917494 EQZ917494 FAV917494 FKR917494 FUN917494 GEJ917494 GOF917494 GYB917494 HHX917494 HRT917494 IBP917494 ILL917494 IVH917494 JFD917494 JOZ917494 JYV917494 KIR917494 KSN917494 LCJ917494 LMF917494 LWB917494 MFX917494 MPT917494 MZP917494 NJL917494 NTH917494 ODD917494 OMZ917494 OWV917494 PGR917494 PQN917494 QAJ917494 QKF917494 QUB917494 RDX917494 RNT917494 RXP917494 SHL917494 SRH917494 TBD917494 TKZ917494 TUV917494 UER917494 UON917494 UYJ917494 VIF917494 VSB917494 WBX917494 WLT917494 WVP917494 B983030 JD983030 SZ983030 ACV983030 AMR983030 AWN983030 BGJ983030 BQF983030 CAB983030 CJX983030 CTT983030 DDP983030 DNL983030 DXH983030 EHD983030 EQZ983030 FAV983030 FKR983030 FUN983030 GEJ983030 GOF983030 GYB983030 HHX983030 HRT983030 IBP983030 ILL983030 IVH983030 JFD983030 JOZ983030 JYV983030 KIR983030 KSN983030 LCJ983030 LMF983030 LWB983030 MFX983030 MPT983030 MZP983030 NJL983030 NTH983030 ODD983030 OMZ983030 OWV983030 PGR983030 PQN983030 QAJ983030 QKF983030 QUB983030 RDX983030 RNT983030 RXP983030 SHL983030 SRH983030 TBD983030 TKZ983030 TUV983030 UER983030 UON983030 UYJ983030 VIF983030 VSB983030 WBX983030 WLT983030">
      <formula1>0</formula1>
      <formula2>10000</formula2>
    </dataValidation>
    <dataValidation type="textLength" errorStyle="information" allowBlank="1" showInputMessage="1" error="XLBVal:5=0.208576520401917_x000d_&#10;" sqref="WVQ983030 C65526 JE65526 TA65526 ACW65526 AMS65526 AWO65526 BGK65526 BQG65526 CAC65526 CJY65526 CTU65526 DDQ65526 DNM65526 DXI65526 EHE65526 ERA65526 FAW65526 FKS65526 FUO65526 GEK65526 GOG65526 GYC65526 HHY65526 HRU65526 IBQ65526 ILM65526 IVI65526 JFE65526 JPA65526 JYW65526 KIS65526 KSO65526 LCK65526 LMG65526 LWC65526 MFY65526 MPU65526 MZQ65526 NJM65526 NTI65526 ODE65526 ONA65526 OWW65526 PGS65526 PQO65526 QAK65526 QKG65526 QUC65526 RDY65526 RNU65526 RXQ65526 SHM65526 SRI65526 TBE65526 TLA65526 TUW65526 UES65526 UOO65526 UYK65526 VIG65526 VSC65526 WBY65526 WLU65526 WVQ65526 C131062 JE131062 TA131062 ACW131062 AMS131062 AWO131062 BGK131062 BQG131062 CAC131062 CJY131062 CTU131062 DDQ131062 DNM131062 DXI131062 EHE131062 ERA131062 FAW131062 FKS131062 FUO131062 GEK131062 GOG131062 GYC131062 HHY131062 HRU131062 IBQ131062 ILM131062 IVI131062 JFE131062 JPA131062 JYW131062 KIS131062 KSO131062 LCK131062 LMG131062 LWC131062 MFY131062 MPU131062 MZQ131062 NJM131062 NTI131062 ODE131062 ONA131062 OWW131062 PGS131062 PQO131062 QAK131062 QKG131062 QUC131062 RDY131062 RNU131062 RXQ131062 SHM131062 SRI131062 TBE131062 TLA131062 TUW131062 UES131062 UOO131062 UYK131062 VIG131062 VSC131062 WBY131062 WLU131062 WVQ131062 C196598 JE196598 TA196598 ACW196598 AMS196598 AWO196598 BGK196598 BQG196598 CAC196598 CJY196598 CTU196598 DDQ196598 DNM196598 DXI196598 EHE196598 ERA196598 FAW196598 FKS196598 FUO196598 GEK196598 GOG196598 GYC196598 HHY196598 HRU196598 IBQ196598 ILM196598 IVI196598 JFE196598 JPA196598 JYW196598 KIS196598 KSO196598 LCK196598 LMG196598 LWC196598 MFY196598 MPU196598 MZQ196598 NJM196598 NTI196598 ODE196598 ONA196598 OWW196598 PGS196598 PQO196598 QAK196598 QKG196598 QUC196598 RDY196598 RNU196598 RXQ196598 SHM196598 SRI196598 TBE196598 TLA196598 TUW196598 UES196598 UOO196598 UYK196598 VIG196598 VSC196598 WBY196598 WLU196598 WVQ196598 C262134 JE262134 TA262134 ACW262134 AMS262134 AWO262134 BGK262134 BQG262134 CAC262134 CJY262134 CTU262134 DDQ262134 DNM262134 DXI262134 EHE262134 ERA262134 FAW262134 FKS262134 FUO262134 GEK262134 GOG262134 GYC262134 HHY262134 HRU262134 IBQ262134 ILM262134 IVI262134 JFE262134 JPA262134 JYW262134 KIS262134 KSO262134 LCK262134 LMG262134 LWC262134 MFY262134 MPU262134 MZQ262134 NJM262134 NTI262134 ODE262134 ONA262134 OWW262134 PGS262134 PQO262134 QAK262134 QKG262134 QUC262134 RDY262134 RNU262134 RXQ262134 SHM262134 SRI262134 TBE262134 TLA262134 TUW262134 UES262134 UOO262134 UYK262134 VIG262134 VSC262134 WBY262134 WLU262134 WVQ262134 C327670 JE327670 TA327670 ACW327670 AMS327670 AWO327670 BGK327670 BQG327670 CAC327670 CJY327670 CTU327670 DDQ327670 DNM327670 DXI327670 EHE327670 ERA327670 FAW327670 FKS327670 FUO327670 GEK327670 GOG327670 GYC327670 HHY327670 HRU327670 IBQ327670 ILM327670 IVI327670 JFE327670 JPA327670 JYW327670 KIS327670 KSO327670 LCK327670 LMG327670 LWC327670 MFY327670 MPU327670 MZQ327670 NJM327670 NTI327670 ODE327670 ONA327670 OWW327670 PGS327670 PQO327670 QAK327670 QKG327670 QUC327670 RDY327670 RNU327670 RXQ327670 SHM327670 SRI327670 TBE327670 TLA327670 TUW327670 UES327670 UOO327670 UYK327670 VIG327670 VSC327670 WBY327670 WLU327670 WVQ327670 C393206 JE393206 TA393206 ACW393206 AMS393206 AWO393206 BGK393206 BQG393206 CAC393206 CJY393206 CTU393206 DDQ393206 DNM393206 DXI393206 EHE393206 ERA393206 FAW393206 FKS393206 FUO393206 GEK393206 GOG393206 GYC393206 HHY393206 HRU393206 IBQ393206 ILM393206 IVI393206 JFE393206 JPA393206 JYW393206 KIS393206 KSO393206 LCK393206 LMG393206 LWC393206 MFY393206 MPU393206 MZQ393206 NJM393206 NTI393206 ODE393206 ONA393206 OWW393206 PGS393206 PQO393206 QAK393206 QKG393206 QUC393206 RDY393206 RNU393206 RXQ393206 SHM393206 SRI393206 TBE393206 TLA393206 TUW393206 UES393206 UOO393206 UYK393206 VIG393206 VSC393206 WBY393206 WLU393206 WVQ393206 C458742 JE458742 TA458742 ACW458742 AMS458742 AWO458742 BGK458742 BQG458742 CAC458742 CJY458742 CTU458742 DDQ458742 DNM458742 DXI458742 EHE458742 ERA458742 FAW458742 FKS458742 FUO458742 GEK458742 GOG458742 GYC458742 HHY458742 HRU458742 IBQ458742 ILM458742 IVI458742 JFE458742 JPA458742 JYW458742 KIS458742 KSO458742 LCK458742 LMG458742 LWC458742 MFY458742 MPU458742 MZQ458742 NJM458742 NTI458742 ODE458742 ONA458742 OWW458742 PGS458742 PQO458742 QAK458742 QKG458742 QUC458742 RDY458742 RNU458742 RXQ458742 SHM458742 SRI458742 TBE458742 TLA458742 TUW458742 UES458742 UOO458742 UYK458742 VIG458742 VSC458742 WBY458742 WLU458742 WVQ458742 C524278 JE524278 TA524278 ACW524278 AMS524278 AWO524278 BGK524278 BQG524278 CAC524278 CJY524278 CTU524278 DDQ524278 DNM524278 DXI524278 EHE524278 ERA524278 FAW524278 FKS524278 FUO524278 GEK524278 GOG524278 GYC524278 HHY524278 HRU524278 IBQ524278 ILM524278 IVI524278 JFE524278 JPA524278 JYW524278 KIS524278 KSO524278 LCK524278 LMG524278 LWC524278 MFY524278 MPU524278 MZQ524278 NJM524278 NTI524278 ODE524278 ONA524278 OWW524278 PGS524278 PQO524278 QAK524278 QKG524278 QUC524278 RDY524278 RNU524278 RXQ524278 SHM524278 SRI524278 TBE524278 TLA524278 TUW524278 UES524278 UOO524278 UYK524278 VIG524278 VSC524278 WBY524278 WLU524278 WVQ524278 C589814 JE589814 TA589814 ACW589814 AMS589814 AWO589814 BGK589814 BQG589814 CAC589814 CJY589814 CTU589814 DDQ589814 DNM589814 DXI589814 EHE589814 ERA589814 FAW589814 FKS589814 FUO589814 GEK589814 GOG589814 GYC589814 HHY589814 HRU589814 IBQ589814 ILM589814 IVI589814 JFE589814 JPA589814 JYW589814 KIS589814 KSO589814 LCK589814 LMG589814 LWC589814 MFY589814 MPU589814 MZQ589814 NJM589814 NTI589814 ODE589814 ONA589814 OWW589814 PGS589814 PQO589814 QAK589814 QKG589814 QUC589814 RDY589814 RNU589814 RXQ589814 SHM589814 SRI589814 TBE589814 TLA589814 TUW589814 UES589814 UOO589814 UYK589814 VIG589814 VSC589814 WBY589814 WLU589814 WVQ589814 C655350 JE655350 TA655350 ACW655350 AMS655350 AWO655350 BGK655350 BQG655350 CAC655350 CJY655350 CTU655350 DDQ655350 DNM655350 DXI655350 EHE655350 ERA655350 FAW655350 FKS655350 FUO655350 GEK655350 GOG655350 GYC655350 HHY655350 HRU655350 IBQ655350 ILM655350 IVI655350 JFE655350 JPA655350 JYW655350 KIS655350 KSO655350 LCK655350 LMG655350 LWC655350 MFY655350 MPU655350 MZQ655350 NJM655350 NTI655350 ODE655350 ONA655350 OWW655350 PGS655350 PQO655350 QAK655350 QKG655350 QUC655350 RDY655350 RNU655350 RXQ655350 SHM655350 SRI655350 TBE655350 TLA655350 TUW655350 UES655350 UOO655350 UYK655350 VIG655350 VSC655350 WBY655350 WLU655350 WVQ655350 C720886 JE720886 TA720886 ACW720886 AMS720886 AWO720886 BGK720886 BQG720886 CAC720886 CJY720886 CTU720886 DDQ720886 DNM720886 DXI720886 EHE720886 ERA720886 FAW720886 FKS720886 FUO720886 GEK720886 GOG720886 GYC720886 HHY720886 HRU720886 IBQ720886 ILM720886 IVI720886 JFE720886 JPA720886 JYW720886 KIS720886 KSO720886 LCK720886 LMG720886 LWC720886 MFY720886 MPU720886 MZQ720886 NJM720886 NTI720886 ODE720886 ONA720886 OWW720886 PGS720886 PQO720886 QAK720886 QKG720886 QUC720886 RDY720886 RNU720886 RXQ720886 SHM720886 SRI720886 TBE720886 TLA720886 TUW720886 UES720886 UOO720886 UYK720886 VIG720886 VSC720886 WBY720886 WLU720886 WVQ720886 C786422 JE786422 TA786422 ACW786422 AMS786422 AWO786422 BGK786422 BQG786422 CAC786422 CJY786422 CTU786422 DDQ786422 DNM786422 DXI786422 EHE786422 ERA786422 FAW786422 FKS786422 FUO786422 GEK786422 GOG786422 GYC786422 HHY786422 HRU786422 IBQ786422 ILM786422 IVI786422 JFE786422 JPA786422 JYW786422 KIS786422 KSO786422 LCK786422 LMG786422 LWC786422 MFY786422 MPU786422 MZQ786422 NJM786422 NTI786422 ODE786422 ONA786422 OWW786422 PGS786422 PQO786422 QAK786422 QKG786422 QUC786422 RDY786422 RNU786422 RXQ786422 SHM786422 SRI786422 TBE786422 TLA786422 TUW786422 UES786422 UOO786422 UYK786422 VIG786422 VSC786422 WBY786422 WLU786422 WVQ786422 C851958 JE851958 TA851958 ACW851958 AMS851958 AWO851958 BGK851958 BQG851958 CAC851958 CJY851958 CTU851958 DDQ851958 DNM851958 DXI851958 EHE851958 ERA851958 FAW851958 FKS851958 FUO851958 GEK851958 GOG851958 GYC851958 HHY851958 HRU851958 IBQ851958 ILM851958 IVI851958 JFE851958 JPA851958 JYW851958 KIS851958 KSO851958 LCK851958 LMG851958 LWC851958 MFY851958 MPU851958 MZQ851958 NJM851958 NTI851958 ODE851958 ONA851958 OWW851958 PGS851958 PQO851958 QAK851958 QKG851958 QUC851958 RDY851958 RNU851958 RXQ851958 SHM851958 SRI851958 TBE851958 TLA851958 TUW851958 UES851958 UOO851958 UYK851958 VIG851958 VSC851958 WBY851958 WLU851958 WVQ851958 C917494 JE917494 TA917494 ACW917494 AMS917494 AWO917494 BGK917494 BQG917494 CAC917494 CJY917494 CTU917494 DDQ917494 DNM917494 DXI917494 EHE917494 ERA917494 FAW917494 FKS917494 FUO917494 GEK917494 GOG917494 GYC917494 HHY917494 HRU917494 IBQ917494 ILM917494 IVI917494 JFE917494 JPA917494 JYW917494 KIS917494 KSO917494 LCK917494 LMG917494 LWC917494 MFY917494 MPU917494 MZQ917494 NJM917494 NTI917494 ODE917494 ONA917494 OWW917494 PGS917494 PQO917494 QAK917494 QKG917494 QUC917494 RDY917494 RNU917494 RXQ917494 SHM917494 SRI917494 TBE917494 TLA917494 TUW917494 UES917494 UOO917494 UYK917494 VIG917494 VSC917494 WBY917494 WLU917494 WVQ917494 C983030 JE983030 TA983030 ACW983030 AMS983030 AWO983030 BGK983030 BQG983030 CAC983030 CJY983030 CTU983030 DDQ983030 DNM983030 DXI983030 EHE983030 ERA983030 FAW983030 FKS983030 FUO983030 GEK983030 GOG983030 GYC983030 HHY983030 HRU983030 IBQ983030 ILM983030 IVI983030 JFE983030 JPA983030 JYW983030 KIS983030 KSO983030 LCK983030 LMG983030 LWC983030 MFY983030 MPU983030 MZQ983030 NJM983030 NTI983030 ODE983030 ONA983030 OWW983030 PGS983030 PQO983030 QAK983030 QKG983030 QUC983030 RDY983030 RNU983030 RXQ983030 SHM983030 SRI983030 TBE983030 TLA983030 TUW983030 UES983030 UOO983030 UYK983030 VIG983030 VSC983030 WBY983030 WLU983030">
      <formula1>0</formula1>
      <formula2>10000</formula2>
    </dataValidation>
    <dataValidation type="textLength" errorStyle="information" allowBlank="1" showInputMessage="1" error="XLBVal:5=11435_x000d_&#10;" sqref="WVP983031 B65527 JD65527 SZ65527 ACV65527 AMR65527 AWN65527 BGJ65527 BQF65527 CAB65527 CJX65527 CTT65527 DDP65527 DNL65527 DXH65527 EHD65527 EQZ65527 FAV65527 FKR65527 FUN65527 GEJ65527 GOF65527 GYB65527 HHX65527 HRT65527 IBP65527 ILL65527 IVH65527 JFD65527 JOZ65527 JYV65527 KIR65527 KSN65527 LCJ65527 LMF65527 LWB65527 MFX65527 MPT65527 MZP65527 NJL65527 NTH65527 ODD65527 OMZ65527 OWV65527 PGR65527 PQN65527 QAJ65527 QKF65527 QUB65527 RDX65527 RNT65527 RXP65527 SHL65527 SRH65527 TBD65527 TKZ65527 TUV65527 UER65527 UON65527 UYJ65527 VIF65527 VSB65527 WBX65527 WLT65527 WVP65527 B131063 JD131063 SZ131063 ACV131063 AMR131063 AWN131063 BGJ131063 BQF131063 CAB131063 CJX131063 CTT131063 DDP131063 DNL131063 DXH131063 EHD131063 EQZ131063 FAV131063 FKR131063 FUN131063 GEJ131063 GOF131063 GYB131063 HHX131063 HRT131063 IBP131063 ILL131063 IVH131063 JFD131063 JOZ131063 JYV131063 KIR131063 KSN131063 LCJ131063 LMF131063 LWB131063 MFX131063 MPT131063 MZP131063 NJL131063 NTH131063 ODD131063 OMZ131063 OWV131063 PGR131063 PQN131063 QAJ131063 QKF131063 QUB131063 RDX131063 RNT131063 RXP131063 SHL131063 SRH131063 TBD131063 TKZ131063 TUV131063 UER131063 UON131063 UYJ131063 VIF131063 VSB131063 WBX131063 WLT131063 WVP131063 B196599 JD196599 SZ196599 ACV196599 AMR196599 AWN196599 BGJ196599 BQF196599 CAB196599 CJX196599 CTT196599 DDP196599 DNL196599 DXH196599 EHD196599 EQZ196599 FAV196599 FKR196599 FUN196599 GEJ196599 GOF196599 GYB196599 HHX196599 HRT196599 IBP196599 ILL196599 IVH196599 JFD196599 JOZ196599 JYV196599 KIR196599 KSN196599 LCJ196599 LMF196599 LWB196599 MFX196599 MPT196599 MZP196599 NJL196599 NTH196599 ODD196599 OMZ196599 OWV196599 PGR196599 PQN196599 QAJ196599 QKF196599 QUB196599 RDX196599 RNT196599 RXP196599 SHL196599 SRH196599 TBD196599 TKZ196599 TUV196599 UER196599 UON196599 UYJ196599 VIF196599 VSB196599 WBX196599 WLT196599 WVP196599 B262135 JD262135 SZ262135 ACV262135 AMR262135 AWN262135 BGJ262135 BQF262135 CAB262135 CJX262135 CTT262135 DDP262135 DNL262135 DXH262135 EHD262135 EQZ262135 FAV262135 FKR262135 FUN262135 GEJ262135 GOF262135 GYB262135 HHX262135 HRT262135 IBP262135 ILL262135 IVH262135 JFD262135 JOZ262135 JYV262135 KIR262135 KSN262135 LCJ262135 LMF262135 LWB262135 MFX262135 MPT262135 MZP262135 NJL262135 NTH262135 ODD262135 OMZ262135 OWV262135 PGR262135 PQN262135 QAJ262135 QKF262135 QUB262135 RDX262135 RNT262135 RXP262135 SHL262135 SRH262135 TBD262135 TKZ262135 TUV262135 UER262135 UON262135 UYJ262135 VIF262135 VSB262135 WBX262135 WLT262135 WVP262135 B327671 JD327671 SZ327671 ACV327671 AMR327671 AWN327671 BGJ327671 BQF327671 CAB327671 CJX327671 CTT327671 DDP327671 DNL327671 DXH327671 EHD327671 EQZ327671 FAV327671 FKR327671 FUN327671 GEJ327671 GOF327671 GYB327671 HHX327671 HRT327671 IBP327671 ILL327671 IVH327671 JFD327671 JOZ327671 JYV327671 KIR327671 KSN327671 LCJ327671 LMF327671 LWB327671 MFX327671 MPT327671 MZP327671 NJL327671 NTH327671 ODD327671 OMZ327671 OWV327671 PGR327671 PQN327671 QAJ327671 QKF327671 QUB327671 RDX327671 RNT327671 RXP327671 SHL327671 SRH327671 TBD327671 TKZ327671 TUV327671 UER327671 UON327671 UYJ327671 VIF327671 VSB327671 WBX327671 WLT327671 WVP327671 B393207 JD393207 SZ393207 ACV393207 AMR393207 AWN393207 BGJ393207 BQF393207 CAB393207 CJX393207 CTT393207 DDP393207 DNL393207 DXH393207 EHD393207 EQZ393207 FAV393207 FKR393207 FUN393207 GEJ393207 GOF393207 GYB393207 HHX393207 HRT393207 IBP393207 ILL393207 IVH393207 JFD393207 JOZ393207 JYV393207 KIR393207 KSN393207 LCJ393207 LMF393207 LWB393207 MFX393207 MPT393207 MZP393207 NJL393207 NTH393207 ODD393207 OMZ393207 OWV393207 PGR393207 PQN393207 QAJ393207 QKF393207 QUB393207 RDX393207 RNT393207 RXP393207 SHL393207 SRH393207 TBD393207 TKZ393207 TUV393207 UER393207 UON393207 UYJ393207 VIF393207 VSB393207 WBX393207 WLT393207 WVP393207 B458743 JD458743 SZ458743 ACV458743 AMR458743 AWN458743 BGJ458743 BQF458743 CAB458743 CJX458743 CTT458743 DDP458743 DNL458743 DXH458743 EHD458743 EQZ458743 FAV458743 FKR458743 FUN458743 GEJ458743 GOF458743 GYB458743 HHX458743 HRT458743 IBP458743 ILL458743 IVH458743 JFD458743 JOZ458743 JYV458743 KIR458743 KSN458743 LCJ458743 LMF458743 LWB458743 MFX458743 MPT458743 MZP458743 NJL458743 NTH458743 ODD458743 OMZ458743 OWV458743 PGR458743 PQN458743 QAJ458743 QKF458743 QUB458743 RDX458743 RNT458743 RXP458743 SHL458743 SRH458743 TBD458743 TKZ458743 TUV458743 UER458743 UON458743 UYJ458743 VIF458743 VSB458743 WBX458743 WLT458743 WVP458743 B524279 JD524279 SZ524279 ACV524279 AMR524279 AWN524279 BGJ524279 BQF524279 CAB524279 CJX524279 CTT524279 DDP524279 DNL524279 DXH524279 EHD524279 EQZ524279 FAV524279 FKR524279 FUN524279 GEJ524279 GOF524279 GYB524279 HHX524279 HRT524279 IBP524279 ILL524279 IVH524279 JFD524279 JOZ524279 JYV524279 KIR524279 KSN524279 LCJ524279 LMF524279 LWB524279 MFX524279 MPT524279 MZP524279 NJL524279 NTH524279 ODD524279 OMZ524279 OWV524279 PGR524279 PQN524279 QAJ524279 QKF524279 QUB524279 RDX524279 RNT524279 RXP524279 SHL524279 SRH524279 TBD524279 TKZ524279 TUV524279 UER524279 UON524279 UYJ524279 VIF524279 VSB524279 WBX524279 WLT524279 WVP524279 B589815 JD589815 SZ589815 ACV589815 AMR589815 AWN589815 BGJ589815 BQF589815 CAB589815 CJX589815 CTT589815 DDP589815 DNL589815 DXH589815 EHD589815 EQZ589815 FAV589815 FKR589815 FUN589815 GEJ589815 GOF589815 GYB589815 HHX589815 HRT589815 IBP589815 ILL589815 IVH589815 JFD589815 JOZ589815 JYV589815 KIR589815 KSN589815 LCJ589815 LMF589815 LWB589815 MFX589815 MPT589815 MZP589815 NJL589815 NTH589815 ODD589815 OMZ589815 OWV589815 PGR589815 PQN589815 QAJ589815 QKF589815 QUB589815 RDX589815 RNT589815 RXP589815 SHL589815 SRH589815 TBD589815 TKZ589815 TUV589815 UER589815 UON589815 UYJ589815 VIF589815 VSB589815 WBX589815 WLT589815 WVP589815 B655351 JD655351 SZ655351 ACV655351 AMR655351 AWN655351 BGJ655351 BQF655351 CAB655351 CJX655351 CTT655351 DDP655351 DNL655351 DXH655351 EHD655351 EQZ655351 FAV655351 FKR655351 FUN655351 GEJ655351 GOF655351 GYB655351 HHX655351 HRT655351 IBP655351 ILL655351 IVH655351 JFD655351 JOZ655351 JYV655351 KIR655351 KSN655351 LCJ655351 LMF655351 LWB655351 MFX655351 MPT655351 MZP655351 NJL655351 NTH655351 ODD655351 OMZ655351 OWV655351 PGR655351 PQN655351 QAJ655351 QKF655351 QUB655351 RDX655351 RNT655351 RXP655351 SHL655351 SRH655351 TBD655351 TKZ655351 TUV655351 UER655351 UON655351 UYJ655351 VIF655351 VSB655351 WBX655351 WLT655351 WVP655351 B720887 JD720887 SZ720887 ACV720887 AMR720887 AWN720887 BGJ720887 BQF720887 CAB720887 CJX720887 CTT720887 DDP720887 DNL720887 DXH720887 EHD720887 EQZ720887 FAV720887 FKR720887 FUN720887 GEJ720887 GOF720887 GYB720887 HHX720887 HRT720887 IBP720887 ILL720887 IVH720887 JFD720887 JOZ720887 JYV720887 KIR720887 KSN720887 LCJ720887 LMF720887 LWB720887 MFX720887 MPT720887 MZP720887 NJL720887 NTH720887 ODD720887 OMZ720887 OWV720887 PGR720887 PQN720887 QAJ720887 QKF720887 QUB720887 RDX720887 RNT720887 RXP720887 SHL720887 SRH720887 TBD720887 TKZ720887 TUV720887 UER720887 UON720887 UYJ720887 VIF720887 VSB720887 WBX720887 WLT720887 WVP720887 B786423 JD786423 SZ786423 ACV786423 AMR786423 AWN786423 BGJ786423 BQF786423 CAB786423 CJX786423 CTT786423 DDP786423 DNL786423 DXH786423 EHD786423 EQZ786423 FAV786423 FKR786423 FUN786423 GEJ786423 GOF786423 GYB786423 HHX786423 HRT786423 IBP786423 ILL786423 IVH786423 JFD786423 JOZ786423 JYV786423 KIR786423 KSN786423 LCJ786423 LMF786423 LWB786423 MFX786423 MPT786423 MZP786423 NJL786423 NTH786423 ODD786423 OMZ786423 OWV786423 PGR786423 PQN786423 QAJ786423 QKF786423 QUB786423 RDX786423 RNT786423 RXP786423 SHL786423 SRH786423 TBD786423 TKZ786423 TUV786423 UER786423 UON786423 UYJ786423 VIF786423 VSB786423 WBX786423 WLT786423 WVP786423 B851959 JD851959 SZ851959 ACV851959 AMR851959 AWN851959 BGJ851959 BQF851959 CAB851959 CJX851959 CTT851959 DDP851959 DNL851959 DXH851959 EHD851959 EQZ851959 FAV851959 FKR851959 FUN851959 GEJ851959 GOF851959 GYB851959 HHX851959 HRT851959 IBP851959 ILL851959 IVH851959 JFD851959 JOZ851959 JYV851959 KIR851959 KSN851959 LCJ851959 LMF851959 LWB851959 MFX851959 MPT851959 MZP851959 NJL851959 NTH851959 ODD851959 OMZ851959 OWV851959 PGR851959 PQN851959 QAJ851959 QKF851959 QUB851959 RDX851959 RNT851959 RXP851959 SHL851959 SRH851959 TBD851959 TKZ851959 TUV851959 UER851959 UON851959 UYJ851959 VIF851959 VSB851959 WBX851959 WLT851959 WVP851959 B917495 JD917495 SZ917495 ACV917495 AMR917495 AWN917495 BGJ917495 BQF917495 CAB917495 CJX917495 CTT917495 DDP917495 DNL917495 DXH917495 EHD917495 EQZ917495 FAV917495 FKR917495 FUN917495 GEJ917495 GOF917495 GYB917495 HHX917495 HRT917495 IBP917495 ILL917495 IVH917495 JFD917495 JOZ917495 JYV917495 KIR917495 KSN917495 LCJ917495 LMF917495 LWB917495 MFX917495 MPT917495 MZP917495 NJL917495 NTH917495 ODD917495 OMZ917495 OWV917495 PGR917495 PQN917495 QAJ917495 QKF917495 QUB917495 RDX917495 RNT917495 RXP917495 SHL917495 SRH917495 TBD917495 TKZ917495 TUV917495 UER917495 UON917495 UYJ917495 VIF917495 VSB917495 WBX917495 WLT917495 WVP917495 B983031 JD983031 SZ983031 ACV983031 AMR983031 AWN983031 BGJ983031 BQF983031 CAB983031 CJX983031 CTT983031 DDP983031 DNL983031 DXH983031 EHD983031 EQZ983031 FAV983031 FKR983031 FUN983031 GEJ983031 GOF983031 GYB983031 HHX983031 HRT983031 IBP983031 ILL983031 IVH983031 JFD983031 JOZ983031 JYV983031 KIR983031 KSN983031 LCJ983031 LMF983031 LWB983031 MFX983031 MPT983031 MZP983031 NJL983031 NTH983031 ODD983031 OMZ983031 OWV983031 PGR983031 PQN983031 QAJ983031 QKF983031 QUB983031 RDX983031 RNT983031 RXP983031 SHL983031 SRH983031 TBD983031 TKZ983031 TUV983031 UER983031 UON983031 UYJ983031 VIF983031 VSB983031 WBX983031 WLT983031">
      <formula1>0</formula1>
      <formula2>10000</formula2>
    </dataValidation>
    <dataValidation type="textLength" errorStyle="information" allowBlank="1" showInputMessage="1" error="XLBVal:5=0.366095725948455_x000d_&#10;" sqref="WVQ983031 C65527 JE65527 TA65527 ACW65527 AMS65527 AWO65527 BGK65527 BQG65527 CAC65527 CJY65527 CTU65527 DDQ65527 DNM65527 DXI65527 EHE65527 ERA65527 FAW65527 FKS65527 FUO65527 GEK65527 GOG65527 GYC65527 HHY65527 HRU65527 IBQ65527 ILM65527 IVI65527 JFE65527 JPA65527 JYW65527 KIS65527 KSO65527 LCK65527 LMG65527 LWC65527 MFY65527 MPU65527 MZQ65527 NJM65527 NTI65527 ODE65527 ONA65527 OWW65527 PGS65527 PQO65527 QAK65527 QKG65527 QUC65527 RDY65527 RNU65527 RXQ65527 SHM65527 SRI65527 TBE65527 TLA65527 TUW65527 UES65527 UOO65527 UYK65527 VIG65527 VSC65527 WBY65527 WLU65527 WVQ65527 C131063 JE131063 TA131063 ACW131063 AMS131063 AWO131063 BGK131063 BQG131063 CAC131063 CJY131063 CTU131063 DDQ131063 DNM131063 DXI131063 EHE131063 ERA131063 FAW131063 FKS131063 FUO131063 GEK131063 GOG131063 GYC131063 HHY131063 HRU131063 IBQ131063 ILM131063 IVI131063 JFE131063 JPA131063 JYW131063 KIS131063 KSO131063 LCK131063 LMG131063 LWC131063 MFY131063 MPU131063 MZQ131063 NJM131063 NTI131063 ODE131063 ONA131063 OWW131063 PGS131063 PQO131063 QAK131063 QKG131063 QUC131063 RDY131063 RNU131063 RXQ131063 SHM131063 SRI131063 TBE131063 TLA131063 TUW131063 UES131063 UOO131063 UYK131063 VIG131063 VSC131063 WBY131063 WLU131063 WVQ131063 C196599 JE196599 TA196599 ACW196599 AMS196599 AWO196599 BGK196599 BQG196599 CAC196599 CJY196599 CTU196599 DDQ196599 DNM196599 DXI196599 EHE196599 ERA196599 FAW196599 FKS196599 FUO196599 GEK196599 GOG196599 GYC196599 HHY196599 HRU196599 IBQ196599 ILM196599 IVI196599 JFE196599 JPA196599 JYW196599 KIS196599 KSO196599 LCK196599 LMG196599 LWC196599 MFY196599 MPU196599 MZQ196599 NJM196599 NTI196599 ODE196599 ONA196599 OWW196599 PGS196599 PQO196599 QAK196599 QKG196599 QUC196599 RDY196599 RNU196599 RXQ196599 SHM196599 SRI196599 TBE196599 TLA196599 TUW196599 UES196599 UOO196599 UYK196599 VIG196599 VSC196599 WBY196599 WLU196599 WVQ196599 C262135 JE262135 TA262135 ACW262135 AMS262135 AWO262135 BGK262135 BQG262135 CAC262135 CJY262135 CTU262135 DDQ262135 DNM262135 DXI262135 EHE262135 ERA262135 FAW262135 FKS262135 FUO262135 GEK262135 GOG262135 GYC262135 HHY262135 HRU262135 IBQ262135 ILM262135 IVI262135 JFE262135 JPA262135 JYW262135 KIS262135 KSO262135 LCK262135 LMG262135 LWC262135 MFY262135 MPU262135 MZQ262135 NJM262135 NTI262135 ODE262135 ONA262135 OWW262135 PGS262135 PQO262135 QAK262135 QKG262135 QUC262135 RDY262135 RNU262135 RXQ262135 SHM262135 SRI262135 TBE262135 TLA262135 TUW262135 UES262135 UOO262135 UYK262135 VIG262135 VSC262135 WBY262135 WLU262135 WVQ262135 C327671 JE327671 TA327671 ACW327671 AMS327671 AWO327671 BGK327671 BQG327671 CAC327671 CJY327671 CTU327671 DDQ327671 DNM327671 DXI327671 EHE327671 ERA327671 FAW327671 FKS327671 FUO327671 GEK327671 GOG327671 GYC327671 HHY327671 HRU327671 IBQ327671 ILM327671 IVI327671 JFE327671 JPA327671 JYW327671 KIS327671 KSO327671 LCK327671 LMG327671 LWC327671 MFY327671 MPU327671 MZQ327671 NJM327671 NTI327671 ODE327671 ONA327671 OWW327671 PGS327671 PQO327671 QAK327671 QKG327671 QUC327671 RDY327671 RNU327671 RXQ327671 SHM327671 SRI327671 TBE327671 TLA327671 TUW327671 UES327671 UOO327671 UYK327671 VIG327671 VSC327671 WBY327671 WLU327671 WVQ327671 C393207 JE393207 TA393207 ACW393207 AMS393207 AWO393207 BGK393207 BQG393207 CAC393207 CJY393207 CTU393207 DDQ393207 DNM393207 DXI393207 EHE393207 ERA393207 FAW393207 FKS393207 FUO393207 GEK393207 GOG393207 GYC393207 HHY393207 HRU393207 IBQ393207 ILM393207 IVI393207 JFE393207 JPA393207 JYW393207 KIS393207 KSO393207 LCK393207 LMG393207 LWC393207 MFY393207 MPU393207 MZQ393207 NJM393207 NTI393207 ODE393207 ONA393207 OWW393207 PGS393207 PQO393207 QAK393207 QKG393207 QUC393207 RDY393207 RNU393207 RXQ393207 SHM393207 SRI393207 TBE393207 TLA393207 TUW393207 UES393207 UOO393207 UYK393207 VIG393207 VSC393207 WBY393207 WLU393207 WVQ393207 C458743 JE458743 TA458743 ACW458743 AMS458743 AWO458743 BGK458743 BQG458743 CAC458743 CJY458743 CTU458743 DDQ458743 DNM458743 DXI458743 EHE458743 ERA458743 FAW458743 FKS458743 FUO458743 GEK458743 GOG458743 GYC458743 HHY458743 HRU458743 IBQ458743 ILM458743 IVI458743 JFE458743 JPA458743 JYW458743 KIS458743 KSO458743 LCK458743 LMG458743 LWC458743 MFY458743 MPU458743 MZQ458743 NJM458743 NTI458743 ODE458743 ONA458743 OWW458743 PGS458743 PQO458743 QAK458743 QKG458743 QUC458743 RDY458743 RNU458743 RXQ458743 SHM458743 SRI458743 TBE458743 TLA458743 TUW458743 UES458743 UOO458743 UYK458743 VIG458743 VSC458743 WBY458743 WLU458743 WVQ458743 C524279 JE524279 TA524279 ACW524279 AMS524279 AWO524279 BGK524279 BQG524279 CAC524279 CJY524279 CTU524279 DDQ524279 DNM524279 DXI524279 EHE524279 ERA524279 FAW524279 FKS524279 FUO524279 GEK524279 GOG524279 GYC524279 HHY524279 HRU524279 IBQ524279 ILM524279 IVI524279 JFE524279 JPA524279 JYW524279 KIS524279 KSO524279 LCK524279 LMG524279 LWC524279 MFY524279 MPU524279 MZQ524279 NJM524279 NTI524279 ODE524279 ONA524279 OWW524279 PGS524279 PQO524279 QAK524279 QKG524279 QUC524279 RDY524279 RNU524279 RXQ524279 SHM524279 SRI524279 TBE524279 TLA524279 TUW524279 UES524279 UOO524279 UYK524279 VIG524279 VSC524279 WBY524279 WLU524279 WVQ524279 C589815 JE589815 TA589815 ACW589815 AMS589815 AWO589815 BGK589815 BQG589815 CAC589815 CJY589815 CTU589815 DDQ589815 DNM589815 DXI589815 EHE589815 ERA589815 FAW589815 FKS589815 FUO589815 GEK589815 GOG589815 GYC589815 HHY589815 HRU589815 IBQ589815 ILM589815 IVI589815 JFE589815 JPA589815 JYW589815 KIS589815 KSO589815 LCK589815 LMG589815 LWC589815 MFY589815 MPU589815 MZQ589815 NJM589815 NTI589815 ODE589815 ONA589815 OWW589815 PGS589815 PQO589815 QAK589815 QKG589815 QUC589815 RDY589815 RNU589815 RXQ589815 SHM589815 SRI589815 TBE589815 TLA589815 TUW589815 UES589815 UOO589815 UYK589815 VIG589815 VSC589815 WBY589815 WLU589815 WVQ589815 C655351 JE655351 TA655351 ACW655351 AMS655351 AWO655351 BGK655351 BQG655351 CAC655351 CJY655351 CTU655351 DDQ655351 DNM655351 DXI655351 EHE655351 ERA655351 FAW655351 FKS655351 FUO655351 GEK655351 GOG655351 GYC655351 HHY655351 HRU655351 IBQ655351 ILM655351 IVI655351 JFE655351 JPA655351 JYW655351 KIS655351 KSO655351 LCK655351 LMG655351 LWC655351 MFY655351 MPU655351 MZQ655351 NJM655351 NTI655351 ODE655351 ONA655351 OWW655351 PGS655351 PQO655351 QAK655351 QKG655351 QUC655351 RDY655351 RNU655351 RXQ655351 SHM655351 SRI655351 TBE655351 TLA655351 TUW655351 UES655351 UOO655351 UYK655351 VIG655351 VSC655351 WBY655351 WLU655351 WVQ655351 C720887 JE720887 TA720887 ACW720887 AMS720887 AWO720887 BGK720887 BQG720887 CAC720887 CJY720887 CTU720887 DDQ720887 DNM720887 DXI720887 EHE720887 ERA720887 FAW720887 FKS720887 FUO720887 GEK720887 GOG720887 GYC720887 HHY720887 HRU720887 IBQ720887 ILM720887 IVI720887 JFE720887 JPA720887 JYW720887 KIS720887 KSO720887 LCK720887 LMG720887 LWC720887 MFY720887 MPU720887 MZQ720887 NJM720887 NTI720887 ODE720887 ONA720887 OWW720887 PGS720887 PQO720887 QAK720887 QKG720887 QUC720887 RDY720887 RNU720887 RXQ720887 SHM720887 SRI720887 TBE720887 TLA720887 TUW720887 UES720887 UOO720887 UYK720887 VIG720887 VSC720887 WBY720887 WLU720887 WVQ720887 C786423 JE786423 TA786423 ACW786423 AMS786423 AWO786423 BGK786423 BQG786423 CAC786423 CJY786423 CTU786423 DDQ786423 DNM786423 DXI786423 EHE786423 ERA786423 FAW786423 FKS786423 FUO786423 GEK786423 GOG786423 GYC786423 HHY786423 HRU786423 IBQ786423 ILM786423 IVI786423 JFE786423 JPA786423 JYW786423 KIS786423 KSO786423 LCK786423 LMG786423 LWC786423 MFY786423 MPU786423 MZQ786423 NJM786423 NTI786423 ODE786423 ONA786423 OWW786423 PGS786423 PQO786423 QAK786423 QKG786423 QUC786423 RDY786423 RNU786423 RXQ786423 SHM786423 SRI786423 TBE786423 TLA786423 TUW786423 UES786423 UOO786423 UYK786423 VIG786423 VSC786423 WBY786423 WLU786423 WVQ786423 C851959 JE851959 TA851959 ACW851959 AMS851959 AWO851959 BGK851959 BQG851959 CAC851959 CJY851959 CTU851959 DDQ851959 DNM851959 DXI851959 EHE851959 ERA851959 FAW851959 FKS851959 FUO851959 GEK851959 GOG851959 GYC851959 HHY851959 HRU851959 IBQ851959 ILM851959 IVI851959 JFE851959 JPA851959 JYW851959 KIS851959 KSO851959 LCK851959 LMG851959 LWC851959 MFY851959 MPU851959 MZQ851959 NJM851959 NTI851959 ODE851959 ONA851959 OWW851959 PGS851959 PQO851959 QAK851959 QKG851959 QUC851959 RDY851959 RNU851959 RXQ851959 SHM851959 SRI851959 TBE851959 TLA851959 TUW851959 UES851959 UOO851959 UYK851959 VIG851959 VSC851959 WBY851959 WLU851959 WVQ851959 C917495 JE917495 TA917495 ACW917495 AMS917495 AWO917495 BGK917495 BQG917495 CAC917495 CJY917495 CTU917495 DDQ917495 DNM917495 DXI917495 EHE917495 ERA917495 FAW917495 FKS917495 FUO917495 GEK917495 GOG917495 GYC917495 HHY917495 HRU917495 IBQ917495 ILM917495 IVI917495 JFE917495 JPA917495 JYW917495 KIS917495 KSO917495 LCK917495 LMG917495 LWC917495 MFY917495 MPU917495 MZQ917495 NJM917495 NTI917495 ODE917495 ONA917495 OWW917495 PGS917495 PQO917495 QAK917495 QKG917495 QUC917495 RDY917495 RNU917495 RXQ917495 SHM917495 SRI917495 TBE917495 TLA917495 TUW917495 UES917495 UOO917495 UYK917495 VIG917495 VSC917495 WBY917495 WLU917495 WVQ917495 C983031 JE983031 TA983031 ACW983031 AMS983031 AWO983031 BGK983031 BQG983031 CAC983031 CJY983031 CTU983031 DDQ983031 DNM983031 DXI983031 EHE983031 ERA983031 FAW983031 FKS983031 FUO983031 GEK983031 GOG983031 GYC983031 HHY983031 HRU983031 IBQ983031 ILM983031 IVI983031 JFE983031 JPA983031 JYW983031 KIS983031 KSO983031 LCK983031 LMG983031 LWC983031 MFY983031 MPU983031 MZQ983031 NJM983031 NTI983031 ODE983031 ONA983031 OWW983031 PGS983031 PQO983031 QAK983031 QKG983031 QUC983031 RDY983031 RNU983031 RXQ983031 SHM983031 SRI983031 TBE983031 TLA983031 TUW983031 UES983031 UOO983031 UYK983031 VIG983031 VSC983031 WBY983031 WLU983031">
      <formula1>0</formula1>
      <formula2>10000</formula2>
    </dataValidation>
    <dataValidation type="textLength" errorStyle="information" allowBlank="1" showInputMessage="1" error="XLBVal:5=53.8181818181818_x000d_&#10;" sqref="B65532 JD65532 SZ65532 ACV65532 AMR65532 AWN65532 BGJ65532 BQF65532 CAB65532 CJX65532 CTT65532 DDP65532 DNL65532 DXH65532 EHD65532 EQZ65532 FAV65532 FKR65532 FUN65532 GEJ65532 GOF65532 GYB65532 HHX65532 HRT65532 IBP65532 ILL65532 IVH65532 JFD65532 JOZ65532 JYV65532 KIR65532 KSN65532 LCJ65532 LMF65532 LWB65532 MFX65532 MPT65532 MZP65532 NJL65532 NTH65532 ODD65532 OMZ65532 OWV65532 PGR65532 PQN65532 QAJ65532 QKF65532 QUB65532 RDX65532 RNT65532 RXP65532 SHL65532 SRH65532 TBD65532 TKZ65532 TUV65532 UER65532 UON65532 UYJ65532 VIF65532 VSB65532 WBX65532 WLT65532 WVP65532 B131068 JD131068 SZ131068 ACV131068 AMR131068 AWN131068 BGJ131068 BQF131068 CAB131068 CJX131068 CTT131068 DDP131068 DNL131068 DXH131068 EHD131068 EQZ131068 FAV131068 FKR131068 FUN131068 GEJ131068 GOF131068 GYB131068 HHX131068 HRT131068 IBP131068 ILL131068 IVH131068 JFD131068 JOZ131068 JYV131068 KIR131068 KSN131068 LCJ131068 LMF131068 LWB131068 MFX131068 MPT131068 MZP131068 NJL131068 NTH131068 ODD131068 OMZ131068 OWV131068 PGR131068 PQN131068 QAJ131068 QKF131068 QUB131068 RDX131068 RNT131068 RXP131068 SHL131068 SRH131068 TBD131068 TKZ131068 TUV131068 UER131068 UON131068 UYJ131068 VIF131068 VSB131068 WBX131068 WLT131068 WVP131068 B196604 JD196604 SZ196604 ACV196604 AMR196604 AWN196604 BGJ196604 BQF196604 CAB196604 CJX196604 CTT196604 DDP196604 DNL196604 DXH196604 EHD196604 EQZ196604 FAV196604 FKR196604 FUN196604 GEJ196604 GOF196604 GYB196604 HHX196604 HRT196604 IBP196604 ILL196604 IVH196604 JFD196604 JOZ196604 JYV196604 KIR196604 KSN196604 LCJ196604 LMF196604 LWB196604 MFX196604 MPT196604 MZP196604 NJL196604 NTH196604 ODD196604 OMZ196604 OWV196604 PGR196604 PQN196604 QAJ196604 QKF196604 QUB196604 RDX196604 RNT196604 RXP196604 SHL196604 SRH196604 TBD196604 TKZ196604 TUV196604 UER196604 UON196604 UYJ196604 VIF196604 VSB196604 WBX196604 WLT196604 WVP196604 B262140 JD262140 SZ262140 ACV262140 AMR262140 AWN262140 BGJ262140 BQF262140 CAB262140 CJX262140 CTT262140 DDP262140 DNL262140 DXH262140 EHD262140 EQZ262140 FAV262140 FKR262140 FUN262140 GEJ262140 GOF262140 GYB262140 HHX262140 HRT262140 IBP262140 ILL262140 IVH262140 JFD262140 JOZ262140 JYV262140 KIR262140 KSN262140 LCJ262140 LMF262140 LWB262140 MFX262140 MPT262140 MZP262140 NJL262140 NTH262140 ODD262140 OMZ262140 OWV262140 PGR262140 PQN262140 QAJ262140 QKF262140 QUB262140 RDX262140 RNT262140 RXP262140 SHL262140 SRH262140 TBD262140 TKZ262140 TUV262140 UER262140 UON262140 UYJ262140 VIF262140 VSB262140 WBX262140 WLT262140 WVP262140 B327676 JD327676 SZ327676 ACV327676 AMR327676 AWN327676 BGJ327676 BQF327676 CAB327676 CJX327676 CTT327676 DDP327676 DNL327676 DXH327676 EHD327676 EQZ327676 FAV327676 FKR327676 FUN327676 GEJ327676 GOF327676 GYB327676 HHX327676 HRT327676 IBP327676 ILL327676 IVH327676 JFD327676 JOZ327676 JYV327676 KIR327676 KSN327676 LCJ327676 LMF327676 LWB327676 MFX327676 MPT327676 MZP327676 NJL327676 NTH327676 ODD327676 OMZ327676 OWV327676 PGR327676 PQN327676 QAJ327676 QKF327676 QUB327676 RDX327676 RNT327676 RXP327676 SHL327676 SRH327676 TBD327676 TKZ327676 TUV327676 UER327676 UON327676 UYJ327676 VIF327676 VSB327676 WBX327676 WLT327676 WVP327676 B393212 JD393212 SZ393212 ACV393212 AMR393212 AWN393212 BGJ393212 BQF393212 CAB393212 CJX393212 CTT393212 DDP393212 DNL393212 DXH393212 EHD393212 EQZ393212 FAV393212 FKR393212 FUN393212 GEJ393212 GOF393212 GYB393212 HHX393212 HRT393212 IBP393212 ILL393212 IVH393212 JFD393212 JOZ393212 JYV393212 KIR393212 KSN393212 LCJ393212 LMF393212 LWB393212 MFX393212 MPT393212 MZP393212 NJL393212 NTH393212 ODD393212 OMZ393212 OWV393212 PGR393212 PQN393212 QAJ393212 QKF393212 QUB393212 RDX393212 RNT393212 RXP393212 SHL393212 SRH393212 TBD393212 TKZ393212 TUV393212 UER393212 UON393212 UYJ393212 VIF393212 VSB393212 WBX393212 WLT393212 WVP393212 B458748 JD458748 SZ458748 ACV458748 AMR458748 AWN458748 BGJ458748 BQF458748 CAB458748 CJX458748 CTT458748 DDP458748 DNL458748 DXH458748 EHD458748 EQZ458748 FAV458748 FKR458748 FUN458748 GEJ458748 GOF458748 GYB458748 HHX458748 HRT458748 IBP458748 ILL458748 IVH458748 JFD458748 JOZ458748 JYV458748 KIR458748 KSN458748 LCJ458748 LMF458748 LWB458748 MFX458748 MPT458748 MZP458748 NJL458748 NTH458748 ODD458748 OMZ458748 OWV458748 PGR458748 PQN458748 QAJ458748 QKF458748 QUB458748 RDX458748 RNT458748 RXP458748 SHL458748 SRH458748 TBD458748 TKZ458748 TUV458748 UER458748 UON458748 UYJ458748 VIF458748 VSB458748 WBX458748 WLT458748 WVP458748 B524284 JD524284 SZ524284 ACV524284 AMR524284 AWN524284 BGJ524284 BQF524284 CAB524284 CJX524284 CTT524284 DDP524284 DNL524284 DXH524284 EHD524284 EQZ524284 FAV524284 FKR524284 FUN524284 GEJ524284 GOF524284 GYB524284 HHX524284 HRT524284 IBP524284 ILL524284 IVH524284 JFD524284 JOZ524284 JYV524284 KIR524284 KSN524284 LCJ524284 LMF524284 LWB524284 MFX524284 MPT524284 MZP524284 NJL524284 NTH524284 ODD524284 OMZ524284 OWV524284 PGR524284 PQN524284 QAJ524284 QKF524284 QUB524284 RDX524284 RNT524284 RXP524284 SHL524284 SRH524284 TBD524284 TKZ524284 TUV524284 UER524284 UON524284 UYJ524284 VIF524284 VSB524284 WBX524284 WLT524284 WVP524284 B589820 JD589820 SZ589820 ACV589820 AMR589820 AWN589820 BGJ589820 BQF589820 CAB589820 CJX589820 CTT589820 DDP589820 DNL589820 DXH589820 EHD589820 EQZ589820 FAV589820 FKR589820 FUN589820 GEJ589820 GOF589820 GYB589820 HHX589820 HRT589820 IBP589820 ILL589820 IVH589820 JFD589820 JOZ589820 JYV589820 KIR589820 KSN589820 LCJ589820 LMF589820 LWB589820 MFX589820 MPT589820 MZP589820 NJL589820 NTH589820 ODD589820 OMZ589820 OWV589820 PGR589820 PQN589820 QAJ589820 QKF589820 QUB589820 RDX589820 RNT589820 RXP589820 SHL589820 SRH589820 TBD589820 TKZ589820 TUV589820 UER589820 UON589820 UYJ589820 VIF589820 VSB589820 WBX589820 WLT589820 WVP589820 B655356 JD655356 SZ655356 ACV655356 AMR655356 AWN655356 BGJ655356 BQF655356 CAB655356 CJX655356 CTT655356 DDP655356 DNL655356 DXH655356 EHD655356 EQZ655356 FAV655356 FKR655356 FUN655356 GEJ655356 GOF655356 GYB655356 HHX655356 HRT655356 IBP655356 ILL655356 IVH655356 JFD655356 JOZ655356 JYV655356 KIR655356 KSN655356 LCJ655356 LMF655356 LWB655356 MFX655356 MPT655356 MZP655356 NJL655356 NTH655356 ODD655356 OMZ655356 OWV655356 PGR655356 PQN655356 QAJ655356 QKF655356 QUB655356 RDX655356 RNT655356 RXP655356 SHL655356 SRH655356 TBD655356 TKZ655356 TUV655356 UER655356 UON655356 UYJ655356 VIF655356 VSB655356 WBX655356 WLT655356 WVP655356 B720892 JD720892 SZ720892 ACV720892 AMR720892 AWN720892 BGJ720892 BQF720892 CAB720892 CJX720892 CTT720892 DDP720892 DNL720892 DXH720892 EHD720892 EQZ720892 FAV720892 FKR720892 FUN720892 GEJ720892 GOF720892 GYB720892 HHX720892 HRT720892 IBP720892 ILL720892 IVH720892 JFD720892 JOZ720892 JYV720892 KIR720892 KSN720892 LCJ720892 LMF720892 LWB720892 MFX720892 MPT720892 MZP720892 NJL720892 NTH720892 ODD720892 OMZ720892 OWV720892 PGR720892 PQN720892 QAJ720892 QKF720892 QUB720892 RDX720892 RNT720892 RXP720892 SHL720892 SRH720892 TBD720892 TKZ720892 TUV720892 UER720892 UON720892 UYJ720892 VIF720892 VSB720892 WBX720892 WLT720892 WVP720892 B786428 JD786428 SZ786428 ACV786428 AMR786428 AWN786428 BGJ786428 BQF786428 CAB786428 CJX786428 CTT786428 DDP786428 DNL786428 DXH786428 EHD786428 EQZ786428 FAV786428 FKR786428 FUN786428 GEJ786428 GOF786428 GYB786428 HHX786428 HRT786428 IBP786428 ILL786428 IVH786428 JFD786428 JOZ786428 JYV786428 KIR786428 KSN786428 LCJ786428 LMF786428 LWB786428 MFX786428 MPT786428 MZP786428 NJL786428 NTH786428 ODD786428 OMZ786428 OWV786428 PGR786428 PQN786428 QAJ786428 QKF786428 QUB786428 RDX786428 RNT786428 RXP786428 SHL786428 SRH786428 TBD786428 TKZ786428 TUV786428 UER786428 UON786428 UYJ786428 VIF786428 VSB786428 WBX786428 WLT786428 WVP786428 B851964 JD851964 SZ851964 ACV851964 AMR851964 AWN851964 BGJ851964 BQF851964 CAB851964 CJX851964 CTT851964 DDP851964 DNL851964 DXH851964 EHD851964 EQZ851964 FAV851964 FKR851964 FUN851964 GEJ851964 GOF851964 GYB851964 HHX851964 HRT851964 IBP851964 ILL851964 IVH851964 JFD851964 JOZ851964 JYV851964 KIR851964 KSN851964 LCJ851964 LMF851964 LWB851964 MFX851964 MPT851964 MZP851964 NJL851964 NTH851964 ODD851964 OMZ851964 OWV851964 PGR851964 PQN851964 QAJ851964 QKF851964 QUB851964 RDX851964 RNT851964 RXP851964 SHL851964 SRH851964 TBD851964 TKZ851964 TUV851964 UER851964 UON851964 UYJ851964 VIF851964 VSB851964 WBX851964 WLT851964 WVP851964 B917500 JD917500 SZ917500 ACV917500 AMR917500 AWN917500 BGJ917500 BQF917500 CAB917500 CJX917500 CTT917500 DDP917500 DNL917500 DXH917500 EHD917500 EQZ917500 FAV917500 FKR917500 FUN917500 GEJ917500 GOF917500 GYB917500 HHX917500 HRT917500 IBP917500 ILL917500 IVH917500 JFD917500 JOZ917500 JYV917500 KIR917500 KSN917500 LCJ917500 LMF917500 LWB917500 MFX917500 MPT917500 MZP917500 NJL917500 NTH917500 ODD917500 OMZ917500 OWV917500 PGR917500 PQN917500 QAJ917500 QKF917500 QUB917500 RDX917500 RNT917500 RXP917500 SHL917500 SRH917500 TBD917500 TKZ917500 TUV917500 UER917500 UON917500 UYJ917500 VIF917500 VSB917500 WBX917500 WLT917500 WVP917500 B983036 JD983036 SZ983036 ACV983036 AMR983036 AWN983036 BGJ983036 BQF983036 CAB983036 CJX983036 CTT983036 DDP983036 DNL983036 DXH983036 EHD983036 EQZ983036 FAV983036 FKR983036 FUN983036 GEJ983036 GOF983036 GYB983036 HHX983036 HRT983036 IBP983036 ILL983036 IVH983036 JFD983036 JOZ983036 JYV983036 KIR983036 KSN983036 LCJ983036 LMF983036 LWB983036 MFX983036 MPT983036 MZP983036 NJL983036 NTH983036 ODD983036 OMZ983036 OWV983036 PGR983036 PQN983036 QAJ983036 QKF983036 QUB983036 RDX983036 RNT983036 RXP983036 SHL983036 SRH983036 TBD983036 TKZ983036 TUV983036 UER983036 UON983036 UYJ983036 VIF983036 VSB983036 WBX983036 WLT983036 WVP983036">
      <formula1>0</formula1>
      <formula2>10000</formula2>
    </dataValidation>
    <dataValidation type="textLength" errorStyle="information" allowBlank="1" showInputMessage="1" error="XLBVal:5=133200_x000d_&#10;" sqref="B65530 JD65530 SZ65530 ACV65530 AMR65530 AWN65530 BGJ65530 BQF65530 CAB65530 CJX65530 CTT65530 DDP65530 DNL65530 DXH65530 EHD65530 EQZ65530 FAV65530 FKR65530 FUN65530 GEJ65530 GOF65530 GYB65530 HHX65530 HRT65530 IBP65530 ILL65530 IVH65530 JFD65530 JOZ65530 JYV65530 KIR65530 KSN65530 LCJ65530 LMF65530 LWB65530 MFX65530 MPT65530 MZP65530 NJL65530 NTH65530 ODD65530 OMZ65530 OWV65530 PGR65530 PQN65530 QAJ65530 QKF65530 QUB65530 RDX65530 RNT65530 RXP65530 SHL65530 SRH65530 TBD65530 TKZ65530 TUV65530 UER65530 UON65530 UYJ65530 VIF65530 VSB65530 WBX65530 WLT65530 WVP65530 B131066 JD131066 SZ131066 ACV131066 AMR131066 AWN131066 BGJ131066 BQF131066 CAB131066 CJX131066 CTT131066 DDP131066 DNL131066 DXH131066 EHD131066 EQZ131066 FAV131066 FKR131066 FUN131066 GEJ131066 GOF131066 GYB131066 HHX131066 HRT131066 IBP131066 ILL131066 IVH131066 JFD131066 JOZ131066 JYV131066 KIR131066 KSN131066 LCJ131066 LMF131066 LWB131066 MFX131066 MPT131066 MZP131066 NJL131066 NTH131066 ODD131066 OMZ131066 OWV131066 PGR131066 PQN131066 QAJ131066 QKF131066 QUB131066 RDX131066 RNT131066 RXP131066 SHL131066 SRH131066 TBD131066 TKZ131066 TUV131066 UER131066 UON131066 UYJ131066 VIF131066 VSB131066 WBX131066 WLT131066 WVP131066 B196602 JD196602 SZ196602 ACV196602 AMR196602 AWN196602 BGJ196602 BQF196602 CAB196602 CJX196602 CTT196602 DDP196602 DNL196602 DXH196602 EHD196602 EQZ196602 FAV196602 FKR196602 FUN196602 GEJ196602 GOF196602 GYB196602 HHX196602 HRT196602 IBP196602 ILL196602 IVH196602 JFD196602 JOZ196602 JYV196602 KIR196602 KSN196602 LCJ196602 LMF196602 LWB196602 MFX196602 MPT196602 MZP196602 NJL196602 NTH196602 ODD196602 OMZ196602 OWV196602 PGR196602 PQN196602 QAJ196602 QKF196602 QUB196602 RDX196602 RNT196602 RXP196602 SHL196602 SRH196602 TBD196602 TKZ196602 TUV196602 UER196602 UON196602 UYJ196602 VIF196602 VSB196602 WBX196602 WLT196602 WVP196602 B262138 JD262138 SZ262138 ACV262138 AMR262138 AWN262138 BGJ262138 BQF262138 CAB262138 CJX262138 CTT262138 DDP262138 DNL262138 DXH262138 EHD262138 EQZ262138 FAV262138 FKR262138 FUN262138 GEJ262138 GOF262138 GYB262138 HHX262138 HRT262138 IBP262138 ILL262138 IVH262138 JFD262138 JOZ262138 JYV262138 KIR262138 KSN262138 LCJ262138 LMF262138 LWB262138 MFX262138 MPT262138 MZP262138 NJL262138 NTH262138 ODD262138 OMZ262138 OWV262138 PGR262138 PQN262138 QAJ262138 QKF262138 QUB262138 RDX262138 RNT262138 RXP262138 SHL262138 SRH262138 TBD262138 TKZ262138 TUV262138 UER262138 UON262138 UYJ262138 VIF262138 VSB262138 WBX262138 WLT262138 WVP262138 B327674 JD327674 SZ327674 ACV327674 AMR327674 AWN327674 BGJ327674 BQF327674 CAB327674 CJX327674 CTT327674 DDP327674 DNL327674 DXH327674 EHD327674 EQZ327674 FAV327674 FKR327674 FUN327674 GEJ327674 GOF327674 GYB327674 HHX327674 HRT327674 IBP327674 ILL327674 IVH327674 JFD327674 JOZ327674 JYV327674 KIR327674 KSN327674 LCJ327674 LMF327674 LWB327674 MFX327674 MPT327674 MZP327674 NJL327674 NTH327674 ODD327674 OMZ327674 OWV327674 PGR327674 PQN327674 QAJ327674 QKF327674 QUB327674 RDX327674 RNT327674 RXP327674 SHL327674 SRH327674 TBD327674 TKZ327674 TUV327674 UER327674 UON327674 UYJ327674 VIF327674 VSB327674 WBX327674 WLT327674 WVP327674 B393210 JD393210 SZ393210 ACV393210 AMR393210 AWN393210 BGJ393210 BQF393210 CAB393210 CJX393210 CTT393210 DDP393210 DNL393210 DXH393210 EHD393210 EQZ393210 FAV393210 FKR393210 FUN393210 GEJ393210 GOF393210 GYB393210 HHX393210 HRT393210 IBP393210 ILL393210 IVH393210 JFD393210 JOZ393210 JYV393210 KIR393210 KSN393210 LCJ393210 LMF393210 LWB393210 MFX393210 MPT393210 MZP393210 NJL393210 NTH393210 ODD393210 OMZ393210 OWV393210 PGR393210 PQN393210 QAJ393210 QKF393210 QUB393210 RDX393210 RNT393210 RXP393210 SHL393210 SRH393210 TBD393210 TKZ393210 TUV393210 UER393210 UON393210 UYJ393210 VIF393210 VSB393210 WBX393210 WLT393210 WVP393210 B458746 JD458746 SZ458746 ACV458746 AMR458746 AWN458746 BGJ458746 BQF458746 CAB458746 CJX458746 CTT458746 DDP458746 DNL458746 DXH458746 EHD458746 EQZ458746 FAV458746 FKR458746 FUN458746 GEJ458746 GOF458746 GYB458746 HHX458746 HRT458746 IBP458746 ILL458746 IVH458746 JFD458746 JOZ458746 JYV458746 KIR458746 KSN458746 LCJ458746 LMF458746 LWB458746 MFX458746 MPT458746 MZP458746 NJL458746 NTH458746 ODD458746 OMZ458746 OWV458746 PGR458746 PQN458746 QAJ458746 QKF458746 QUB458746 RDX458746 RNT458746 RXP458746 SHL458746 SRH458746 TBD458746 TKZ458746 TUV458746 UER458746 UON458746 UYJ458746 VIF458746 VSB458746 WBX458746 WLT458746 WVP458746 B524282 JD524282 SZ524282 ACV524282 AMR524282 AWN524282 BGJ524282 BQF524282 CAB524282 CJX524282 CTT524282 DDP524282 DNL524282 DXH524282 EHD524282 EQZ524282 FAV524282 FKR524282 FUN524282 GEJ524282 GOF524282 GYB524282 HHX524282 HRT524282 IBP524282 ILL524282 IVH524282 JFD524282 JOZ524282 JYV524282 KIR524282 KSN524282 LCJ524282 LMF524282 LWB524282 MFX524282 MPT524282 MZP524282 NJL524282 NTH524282 ODD524282 OMZ524282 OWV524282 PGR524282 PQN524282 QAJ524282 QKF524282 QUB524282 RDX524282 RNT524282 RXP524282 SHL524282 SRH524282 TBD524282 TKZ524282 TUV524282 UER524282 UON524282 UYJ524282 VIF524282 VSB524282 WBX524282 WLT524282 WVP524282 B589818 JD589818 SZ589818 ACV589818 AMR589818 AWN589818 BGJ589818 BQF589818 CAB589818 CJX589818 CTT589818 DDP589818 DNL589818 DXH589818 EHD589818 EQZ589818 FAV589818 FKR589818 FUN589818 GEJ589818 GOF589818 GYB589818 HHX589818 HRT589818 IBP589818 ILL589818 IVH589818 JFD589818 JOZ589818 JYV589818 KIR589818 KSN589818 LCJ589818 LMF589818 LWB589818 MFX589818 MPT589818 MZP589818 NJL589818 NTH589818 ODD589818 OMZ589818 OWV589818 PGR589818 PQN589818 QAJ589818 QKF589818 QUB589818 RDX589818 RNT589818 RXP589818 SHL589818 SRH589818 TBD589818 TKZ589818 TUV589818 UER589818 UON589818 UYJ589818 VIF589818 VSB589818 WBX589818 WLT589818 WVP589818 B655354 JD655354 SZ655354 ACV655354 AMR655354 AWN655354 BGJ655354 BQF655354 CAB655354 CJX655354 CTT655354 DDP655354 DNL655354 DXH655354 EHD655354 EQZ655354 FAV655354 FKR655354 FUN655354 GEJ655354 GOF655354 GYB655354 HHX655354 HRT655354 IBP655354 ILL655354 IVH655354 JFD655354 JOZ655354 JYV655354 KIR655354 KSN655354 LCJ655354 LMF655354 LWB655354 MFX655354 MPT655354 MZP655354 NJL655354 NTH655354 ODD655354 OMZ655354 OWV655354 PGR655354 PQN655354 QAJ655354 QKF655354 QUB655354 RDX655354 RNT655354 RXP655354 SHL655354 SRH655354 TBD655354 TKZ655354 TUV655354 UER655354 UON655354 UYJ655354 VIF655354 VSB655354 WBX655354 WLT655354 WVP655354 B720890 JD720890 SZ720890 ACV720890 AMR720890 AWN720890 BGJ720890 BQF720890 CAB720890 CJX720890 CTT720890 DDP720890 DNL720890 DXH720890 EHD720890 EQZ720890 FAV720890 FKR720890 FUN720890 GEJ720890 GOF720890 GYB720890 HHX720890 HRT720890 IBP720890 ILL720890 IVH720890 JFD720890 JOZ720890 JYV720890 KIR720890 KSN720890 LCJ720890 LMF720890 LWB720890 MFX720890 MPT720890 MZP720890 NJL720890 NTH720890 ODD720890 OMZ720890 OWV720890 PGR720890 PQN720890 QAJ720890 QKF720890 QUB720890 RDX720890 RNT720890 RXP720890 SHL720890 SRH720890 TBD720890 TKZ720890 TUV720890 UER720890 UON720890 UYJ720890 VIF720890 VSB720890 WBX720890 WLT720890 WVP720890 B786426 JD786426 SZ786426 ACV786426 AMR786426 AWN786426 BGJ786426 BQF786426 CAB786426 CJX786426 CTT786426 DDP786426 DNL786426 DXH786426 EHD786426 EQZ786426 FAV786426 FKR786426 FUN786426 GEJ786426 GOF786426 GYB786426 HHX786426 HRT786426 IBP786426 ILL786426 IVH786426 JFD786426 JOZ786426 JYV786426 KIR786426 KSN786426 LCJ786426 LMF786426 LWB786426 MFX786426 MPT786426 MZP786426 NJL786426 NTH786426 ODD786426 OMZ786426 OWV786426 PGR786426 PQN786426 QAJ786426 QKF786426 QUB786426 RDX786426 RNT786426 RXP786426 SHL786426 SRH786426 TBD786426 TKZ786426 TUV786426 UER786426 UON786426 UYJ786426 VIF786426 VSB786426 WBX786426 WLT786426 WVP786426 B851962 JD851962 SZ851962 ACV851962 AMR851962 AWN851962 BGJ851962 BQF851962 CAB851962 CJX851962 CTT851962 DDP851962 DNL851962 DXH851962 EHD851962 EQZ851962 FAV851962 FKR851962 FUN851962 GEJ851962 GOF851962 GYB851962 HHX851962 HRT851962 IBP851962 ILL851962 IVH851962 JFD851962 JOZ851962 JYV851962 KIR851962 KSN851962 LCJ851962 LMF851962 LWB851962 MFX851962 MPT851962 MZP851962 NJL851962 NTH851962 ODD851962 OMZ851962 OWV851962 PGR851962 PQN851962 QAJ851962 QKF851962 QUB851962 RDX851962 RNT851962 RXP851962 SHL851962 SRH851962 TBD851962 TKZ851962 TUV851962 UER851962 UON851962 UYJ851962 VIF851962 VSB851962 WBX851962 WLT851962 WVP851962 B917498 JD917498 SZ917498 ACV917498 AMR917498 AWN917498 BGJ917498 BQF917498 CAB917498 CJX917498 CTT917498 DDP917498 DNL917498 DXH917498 EHD917498 EQZ917498 FAV917498 FKR917498 FUN917498 GEJ917498 GOF917498 GYB917498 HHX917498 HRT917498 IBP917498 ILL917498 IVH917498 JFD917498 JOZ917498 JYV917498 KIR917498 KSN917498 LCJ917498 LMF917498 LWB917498 MFX917498 MPT917498 MZP917498 NJL917498 NTH917498 ODD917498 OMZ917498 OWV917498 PGR917498 PQN917498 QAJ917498 QKF917498 QUB917498 RDX917498 RNT917498 RXP917498 SHL917498 SRH917498 TBD917498 TKZ917498 TUV917498 UER917498 UON917498 UYJ917498 VIF917498 VSB917498 WBX917498 WLT917498 WVP917498 B983034 JD983034 SZ983034 ACV983034 AMR983034 AWN983034 BGJ983034 BQF983034 CAB983034 CJX983034 CTT983034 DDP983034 DNL983034 DXH983034 EHD983034 EQZ983034 FAV983034 FKR983034 FUN983034 GEJ983034 GOF983034 GYB983034 HHX983034 HRT983034 IBP983034 ILL983034 IVH983034 JFD983034 JOZ983034 JYV983034 KIR983034 KSN983034 LCJ983034 LMF983034 LWB983034 MFX983034 MPT983034 MZP983034 NJL983034 NTH983034 ODD983034 OMZ983034 OWV983034 PGR983034 PQN983034 QAJ983034 QKF983034 QUB983034 RDX983034 RNT983034 RXP983034 SHL983034 SRH983034 TBD983034 TKZ983034 TUV983034 UER983034 UON983034 UYJ983034 VIF983034 VSB983034 WBX983034 WLT983034 WVP983034">
      <formula1>0</formula1>
      <formula2>10000</formula2>
    </dataValidation>
    <dataValidation type="textLength" errorStyle="information" allowBlank="1" showInputMessage="1" error="XLBVal:5=0.203926925266523_x000d_&#10;" sqref="C65530 JE65530 TA65530 ACW65530 AMS65530 AWO65530 BGK65530 BQG65530 CAC65530 CJY65530 CTU65530 DDQ65530 DNM65530 DXI65530 EHE65530 ERA65530 FAW65530 FKS65530 FUO65530 GEK65530 GOG65530 GYC65530 HHY65530 HRU65530 IBQ65530 ILM65530 IVI65530 JFE65530 JPA65530 JYW65530 KIS65530 KSO65530 LCK65530 LMG65530 LWC65530 MFY65530 MPU65530 MZQ65530 NJM65530 NTI65530 ODE65530 ONA65530 OWW65530 PGS65530 PQO65530 QAK65530 QKG65530 QUC65530 RDY65530 RNU65530 RXQ65530 SHM65530 SRI65530 TBE65530 TLA65530 TUW65530 UES65530 UOO65530 UYK65530 VIG65530 VSC65530 WBY65530 WLU65530 WVQ65530 C131066 JE131066 TA131066 ACW131066 AMS131066 AWO131066 BGK131066 BQG131066 CAC131066 CJY131066 CTU131066 DDQ131066 DNM131066 DXI131066 EHE131066 ERA131066 FAW131066 FKS131066 FUO131066 GEK131066 GOG131066 GYC131066 HHY131066 HRU131066 IBQ131066 ILM131066 IVI131066 JFE131066 JPA131066 JYW131066 KIS131066 KSO131066 LCK131066 LMG131066 LWC131066 MFY131066 MPU131066 MZQ131066 NJM131066 NTI131066 ODE131066 ONA131066 OWW131066 PGS131066 PQO131066 QAK131066 QKG131066 QUC131066 RDY131066 RNU131066 RXQ131066 SHM131066 SRI131066 TBE131066 TLA131066 TUW131066 UES131066 UOO131066 UYK131066 VIG131066 VSC131066 WBY131066 WLU131066 WVQ131066 C196602 JE196602 TA196602 ACW196602 AMS196602 AWO196602 BGK196602 BQG196602 CAC196602 CJY196602 CTU196602 DDQ196602 DNM196602 DXI196602 EHE196602 ERA196602 FAW196602 FKS196602 FUO196602 GEK196602 GOG196602 GYC196602 HHY196602 HRU196602 IBQ196602 ILM196602 IVI196602 JFE196602 JPA196602 JYW196602 KIS196602 KSO196602 LCK196602 LMG196602 LWC196602 MFY196602 MPU196602 MZQ196602 NJM196602 NTI196602 ODE196602 ONA196602 OWW196602 PGS196602 PQO196602 QAK196602 QKG196602 QUC196602 RDY196602 RNU196602 RXQ196602 SHM196602 SRI196602 TBE196602 TLA196602 TUW196602 UES196602 UOO196602 UYK196602 VIG196602 VSC196602 WBY196602 WLU196602 WVQ196602 C262138 JE262138 TA262138 ACW262138 AMS262138 AWO262138 BGK262138 BQG262138 CAC262138 CJY262138 CTU262138 DDQ262138 DNM262138 DXI262138 EHE262138 ERA262138 FAW262138 FKS262138 FUO262138 GEK262138 GOG262138 GYC262138 HHY262138 HRU262138 IBQ262138 ILM262138 IVI262138 JFE262138 JPA262138 JYW262138 KIS262138 KSO262138 LCK262138 LMG262138 LWC262138 MFY262138 MPU262138 MZQ262138 NJM262138 NTI262138 ODE262138 ONA262138 OWW262138 PGS262138 PQO262138 QAK262138 QKG262138 QUC262138 RDY262138 RNU262138 RXQ262138 SHM262138 SRI262138 TBE262138 TLA262138 TUW262138 UES262138 UOO262138 UYK262138 VIG262138 VSC262138 WBY262138 WLU262138 WVQ262138 C327674 JE327674 TA327674 ACW327674 AMS327674 AWO327674 BGK327674 BQG327674 CAC327674 CJY327674 CTU327674 DDQ327674 DNM327674 DXI327674 EHE327674 ERA327674 FAW327674 FKS327674 FUO327674 GEK327674 GOG327674 GYC327674 HHY327674 HRU327674 IBQ327674 ILM327674 IVI327674 JFE327674 JPA327674 JYW327674 KIS327674 KSO327674 LCK327674 LMG327674 LWC327674 MFY327674 MPU327674 MZQ327674 NJM327674 NTI327674 ODE327674 ONA327674 OWW327674 PGS327674 PQO327674 QAK327674 QKG327674 QUC327674 RDY327674 RNU327674 RXQ327674 SHM327674 SRI327674 TBE327674 TLA327674 TUW327674 UES327674 UOO327674 UYK327674 VIG327674 VSC327674 WBY327674 WLU327674 WVQ327674 C393210 JE393210 TA393210 ACW393210 AMS393210 AWO393210 BGK393210 BQG393210 CAC393210 CJY393210 CTU393210 DDQ393210 DNM393210 DXI393210 EHE393210 ERA393210 FAW393210 FKS393210 FUO393210 GEK393210 GOG393210 GYC393210 HHY393210 HRU393210 IBQ393210 ILM393210 IVI393210 JFE393210 JPA393210 JYW393210 KIS393210 KSO393210 LCK393210 LMG393210 LWC393210 MFY393210 MPU393210 MZQ393210 NJM393210 NTI393210 ODE393210 ONA393210 OWW393210 PGS393210 PQO393210 QAK393210 QKG393210 QUC393210 RDY393210 RNU393210 RXQ393210 SHM393210 SRI393210 TBE393210 TLA393210 TUW393210 UES393210 UOO393210 UYK393210 VIG393210 VSC393210 WBY393210 WLU393210 WVQ393210 C458746 JE458746 TA458746 ACW458746 AMS458746 AWO458746 BGK458746 BQG458746 CAC458746 CJY458746 CTU458746 DDQ458746 DNM458746 DXI458746 EHE458746 ERA458746 FAW458746 FKS458746 FUO458746 GEK458746 GOG458746 GYC458746 HHY458746 HRU458746 IBQ458746 ILM458746 IVI458746 JFE458746 JPA458746 JYW458746 KIS458746 KSO458746 LCK458746 LMG458746 LWC458746 MFY458746 MPU458746 MZQ458746 NJM458746 NTI458746 ODE458746 ONA458746 OWW458746 PGS458746 PQO458746 QAK458746 QKG458746 QUC458746 RDY458746 RNU458746 RXQ458746 SHM458746 SRI458746 TBE458746 TLA458746 TUW458746 UES458746 UOO458746 UYK458746 VIG458746 VSC458746 WBY458746 WLU458746 WVQ458746 C524282 JE524282 TA524282 ACW524282 AMS524282 AWO524282 BGK524282 BQG524282 CAC524282 CJY524282 CTU524282 DDQ524282 DNM524282 DXI524282 EHE524282 ERA524282 FAW524282 FKS524282 FUO524282 GEK524282 GOG524282 GYC524282 HHY524282 HRU524282 IBQ524282 ILM524282 IVI524282 JFE524282 JPA524282 JYW524282 KIS524282 KSO524282 LCK524282 LMG524282 LWC524282 MFY524282 MPU524282 MZQ524282 NJM524282 NTI524282 ODE524282 ONA524282 OWW524282 PGS524282 PQO524282 QAK524282 QKG524282 QUC524282 RDY524282 RNU524282 RXQ524282 SHM524282 SRI524282 TBE524282 TLA524282 TUW524282 UES524282 UOO524282 UYK524282 VIG524282 VSC524282 WBY524282 WLU524282 WVQ524282 C589818 JE589818 TA589818 ACW589818 AMS589818 AWO589818 BGK589818 BQG589818 CAC589818 CJY589818 CTU589818 DDQ589818 DNM589818 DXI589818 EHE589818 ERA589818 FAW589818 FKS589818 FUO589818 GEK589818 GOG589818 GYC589818 HHY589818 HRU589818 IBQ589818 ILM589818 IVI589818 JFE589818 JPA589818 JYW589818 KIS589818 KSO589818 LCK589818 LMG589818 LWC589818 MFY589818 MPU589818 MZQ589818 NJM589818 NTI589818 ODE589818 ONA589818 OWW589818 PGS589818 PQO589818 QAK589818 QKG589818 QUC589818 RDY589818 RNU589818 RXQ589818 SHM589818 SRI589818 TBE589818 TLA589818 TUW589818 UES589818 UOO589818 UYK589818 VIG589818 VSC589818 WBY589818 WLU589818 WVQ589818 C655354 JE655354 TA655354 ACW655354 AMS655354 AWO655354 BGK655354 BQG655354 CAC655354 CJY655354 CTU655354 DDQ655354 DNM655354 DXI655354 EHE655354 ERA655354 FAW655354 FKS655354 FUO655354 GEK655354 GOG655354 GYC655354 HHY655354 HRU655354 IBQ655354 ILM655354 IVI655354 JFE655354 JPA655354 JYW655354 KIS655354 KSO655354 LCK655354 LMG655354 LWC655354 MFY655354 MPU655354 MZQ655354 NJM655354 NTI655354 ODE655354 ONA655354 OWW655354 PGS655354 PQO655354 QAK655354 QKG655354 QUC655354 RDY655354 RNU655354 RXQ655354 SHM655354 SRI655354 TBE655354 TLA655354 TUW655354 UES655354 UOO655354 UYK655354 VIG655354 VSC655354 WBY655354 WLU655354 WVQ655354 C720890 JE720890 TA720890 ACW720890 AMS720890 AWO720890 BGK720890 BQG720890 CAC720890 CJY720890 CTU720890 DDQ720890 DNM720890 DXI720890 EHE720890 ERA720890 FAW720890 FKS720890 FUO720890 GEK720890 GOG720890 GYC720890 HHY720890 HRU720890 IBQ720890 ILM720890 IVI720890 JFE720890 JPA720890 JYW720890 KIS720890 KSO720890 LCK720890 LMG720890 LWC720890 MFY720890 MPU720890 MZQ720890 NJM720890 NTI720890 ODE720890 ONA720890 OWW720890 PGS720890 PQO720890 QAK720890 QKG720890 QUC720890 RDY720890 RNU720890 RXQ720890 SHM720890 SRI720890 TBE720890 TLA720890 TUW720890 UES720890 UOO720890 UYK720890 VIG720890 VSC720890 WBY720890 WLU720890 WVQ720890 C786426 JE786426 TA786426 ACW786426 AMS786426 AWO786426 BGK786426 BQG786426 CAC786426 CJY786426 CTU786426 DDQ786426 DNM786426 DXI786426 EHE786426 ERA786426 FAW786426 FKS786426 FUO786426 GEK786426 GOG786426 GYC786426 HHY786426 HRU786426 IBQ786426 ILM786426 IVI786426 JFE786426 JPA786426 JYW786426 KIS786426 KSO786426 LCK786426 LMG786426 LWC786426 MFY786426 MPU786426 MZQ786426 NJM786426 NTI786426 ODE786426 ONA786426 OWW786426 PGS786426 PQO786426 QAK786426 QKG786426 QUC786426 RDY786426 RNU786426 RXQ786426 SHM786426 SRI786426 TBE786426 TLA786426 TUW786426 UES786426 UOO786426 UYK786426 VIG786426 VSC786426 WBY786426 WLU786426 WVQ786426 C851962 JE851962 TA851962 ACW851962 AMS851962 AWO851962 BGK851962 BQG851962 CAC851962 CJY851962 CTU851962 DDQ851962 DNM851962 DXI851962 EHE851962 ERA851962 FAW851962 FKS851962 FUO851962 GEK851962 GOG851962 GYC851962 HHY851962 HRU851962 IBQ851962 ILM851962 IVI851962 JFE851962 JPA851962 JYW851962 KIS851962 KSO851962 LCK851962 LMG851962 LWC851962 MFY851962 MPU851962 MZQ851962 NJM851962 NTI851962 ODE851962 ONA851962 OWW851962 PGS851962 PQO851962 QAK851962 QKG851962 QUC851962 RDY851962 RNU851962 RXQ851962 SHM851962 SRI851962 TBE851962 TLA851962 TUW851962 UES851962 UOO851962 UYK851962 VIG851962 VSC851962 WBY851962 WLU851962 WVQ851962 C917498 JE917498 TA917498 ACW917498 AMS917498 AWO917498 BGK917498 BQG917498 CAC917498 CJY917498 CTU917498 DDQ917498 DNM917498 DXI917498 EHE917498 ERA917498 FAW917498 FKS917498 FUO917498 GEK917498 GOG917498 GYC917498 HHY917498 HRU917498 IBQ917498 ILM917498 IVI917498 JFE917498 JPA917498 JYW917498 KIS917498 KSO917498 LCK917498 LMG917498 LWC917498 MFY917498 MPU917498 MZQ917498 NJM917498 NTI917498 ODE917498 ONA917498 OWW917498 PGS917498 PQO917498 QAK917498 QKG917498 QUC917498 RDY917498 RNU917498 RXQ917498 SHM917498 SRI917498 TBE917498 TLA917498 TUW917498 UES917498 UOO917498 UYK917498 VIG917498 VSC917498 WBY917498 WLU917498 WVQ917498 C983034 JE983034 TA983034 ACW983034 AMS983034 AWO983034 BGK983034 BQG983034 CAC983034 CJY983034 CTU983034 DDQ983034 DNM983034 DXI983034 EHE983034 ERA983034 FAW983034 FKS983034 FUO983034 GEK983034 GOG983034 GYC983034 HHY983034 HRU983034 IBQ983034 ILM983034 IVI983034 JFE983034 JPA983034 JYW983034 KIS983034 KSO983034 LCK983034 LMG983034 LWC983034 MFY983034 MPU983034 MZQ983034 NJM983034 NTI983034 ODE983034 ONA983034 OWW983034 PGS983034 PQO983034 QAK983034 QKG983034 QUC983034 RDY983034 RNU983034 RXQ983034 SHM983034 SRI983034 TBE983034 TLA983034 TUW983034 UES983034 UOO983034 UYK983034 VIG983034 VSC983034 WBY983034 WLU983034 WVQ983034">
      <formula1>0</formula1>
      <formula2>10000</formula2>
    </dataValidation>
    <dataValidation type="textLength" errorStyle="information" allowBlank="1" showInputMessage="1" error="XLBVal:5=2475_x000d_&#10;" sqref="B65531 JD65531 SZ65531 ACV65531 AMR65531 AWN65531 BGJ65531 BQF65531 CAB65531 CJX65531 CTT65531 DDP65531 DNL65531 DXH65531 EHD65531 EQZ65531 FAV65531 FKR65531 FUN65531 GEJ65531 GOF65531 GYB65531 HHX65531 HRT65531 IBP65531 ILL65531 IVH65531 JFD65531 JOZ65531 JYV65531 KIR65531 KSN65531 LCJ65531 LMF65531 LWB65531 MFX65531 MPT65531 MZP65531 NJL65531 NTH65531 ODD65531 OMZ65531 OWV65531 PGR65531 PQN65531 QAJ65531 QKF65531 QUB65531 RDX65531 RNT65531 RXP65531 SHL65531 SRH65531 TBD65531 TKZ65531 TUV65531 UER65531 UON65531 UYJ65531 VIF65531 VSB65531 WBX65531 WLT65531 WVP65531 B131067 JD131067 SZ131067 ACV131067 AMR131067 AWN131067 BGJ131067 BQF131067 CAB131067 CJX131067 CTT131067 DDP131067 DNL131067 DXH131067 EHD131067 EQZ131067 FAV131067 FKR131067 FUN131067 GEJ131067 GOF131067 GYB131067 HHX131067 HRT131067 IBP131067 ILL131067 IVH131067 JFD131067 JOZ131067 JYV131067 KIR131067 KSN131067 LCJ131067 LMF131067 LWB131067 MFX131067 MPT131067 MZP131067 NJL131067 NTH131067 ODD131067 OMZ131067 OWV131067 PGR131067 PQN131067 QAJ131067 QKF131067 QUB131067 RDX131067 RNT131067 RXP131067 SHL131067 SRH131067 TBD131067 TKZ131067 TUV131067 UER131067 UON131067 UYJ131067 VIF131067 VSB131067 WBX131067 WLT131067 WVP131067 B196603 JD196603 SZ196603 ACV196603 AMR196603 AWN196603 BGJ196603 BQF196603 CAB196603 CJX196603 CTT196603 DDP196603 DNL196603 DXH196603 EHD196603 EQZ196603 FAV196603 FKR196603 FUN196603 GEJ196603 GOF196603 GYB196603 HHX196603 HRT196603 IBP196603 ILL196603 IVH196603 JFD196603 JOZ196603 JYV196603 KIR196603 KSN196603 LCJ196603 LMF196603 LWB196603 MFX196603 MPT196603 MZP196603 NJL196603 NTH196603 ODD196603 OMZ196603 OWV196603 PGR196603 PQN196603 QAJ196603 QKF196603 QUB196603 RDX196603 RNT196603 RXP196603 SHL196603 SRH196603 TBD196603 TKZ196603 TUV196603 UER196603 UON196603 UYJ196603 VIF196603 VSB196603 WBX196603 WLT196603 WVP196603 B262139 JD262139 SZ262139 ACV262139 AMR262139 AWN262139 BGJ262139 BQF262139 CAB262139 CJX262139 CTT262139 DDP262139 DNL262139 DXH262139 EHD262139 EQZ262139 FAV262139 FKR262139 FUN262139 GEJ262139 GOF262139 GYB262139 HHX262139 HRT262139 IBP262139 ILL262139 IVH262139 JFD262139 JOZ262139 JYV262139 KIR262139 KSN262139 LCJ262139 LMF262139 LWB262139 MFX262139 MPT262139 MZP262139 NJL262139 NTH262139 ODD262139 OMZ262139 OWV262139 PGR262139 PQN262139 QAJ262139 QKF262139 QUB262139 RDX262139 RNT262139 RXP262139 SHL262139 SRH262139 TBD262139 TKZ262139 TUV262139 UER262139 UON262139 UYJ262139 VIF262139 VSB262139 WBX262139 WLT262139 WVP262139 B327675 JD327675 SZ327675 ACV327675 AMR327675 AWN327675 BGJ327675 BQF327675 CAB327675 CJX327675 CTT327675 DDP327675 DNL327675 DXH327675 EHD327675 EQZ327675 FAV327675 FKR327675 FUN327675 GEJ327675 GOF327675 GYB327675 HHX327675 HRT327675 IBP327675 ILL327675 IVH327675 JFD327675 JOZ327675 JYV327675 KIR327675 KSN327675 LCJ327675 LMF327675 LWB327675 MFX327675 MPT327675 MZP327675 NJL327675 NTH327675 ODD327675 OMZ327675 OWV327675 PGR327675 PQN327675 QAJ327675 QKF327675 QUB327675 RDX327675 RNT327675 RXP327675 SHL327675 SRH327675 TBD327675 TKZ327675 TUV327675 UER327675 UON327675 UYJ327675 VIF327675 VSB327675 WBX327675 WLT327675 WVP327675 B393211 JD393211 SZ393211 ACV393211 AMR393211 AWN393211 BGJ393211 BQF393211 CAB393211 CJX393211 CTT393211 DDP393211 DNL393211 DXH393211 EHD393211 EQZ393211 FAV393211 FKR393211 FUN393211 GEJ393211 GOF393211 GYB393211 HHX393211 HRT393211 IBP393211 ILL393211 IVH393211 JFD393211 JOZ393211 JYV393211 KIR393211 KSN393211 LCJ393211 LMF393211 LWB393211 MFX393211 MPT393211 MZP393211 NJL393211 NTH393211 ODD393211 OMZ393211 OWV393211 PGR393211 PQN393211 QAJ393211 QKF393211 QUB393211 RDX393211 RNT393211 RXP393211 SHL393211 SRH393211 TBD393211 TKZ393211 TUV393211 UER393211 UON393211 UYJ393211 VIF393211 VSB393211 WBX393211 WLT393211 WVP393211 B458747 JD458747 SZ458747 ACV458747 AMR458747 AWN458747 BGJ458747 BQF458747 CAB458747 CJX458747 CTT458747 DDP458747 DNL458747 DXH458747 EHD458747 EQZ458747 FAV458747 FKR458747 FUN458747 GEJ458747 GOF458747 GYB458747 HHX458747 HRT458747 IBP458747 ILL458747 IVH458747 JFD458747 JOZ458747 JYV458747 KIR458747 KSN458747 LCJ458747 LMF458747 LWB458747 MFX458747 MPT458747 MZP458747 NJL458747 NTH458747 ODD458747 OMZ458747 OWV458747 PGR458747 PQN458747 QAJ458747 QKF458747 QUB458747 RDX458747 RNT458747 RXP458747 SHL458747 SRH458747 TBD458747 TKZ458747 TUV458747 UER458747 UON458747 UYJ458747 VIF458747 VSB458747 WBX458747 WLT458747 WVP458747 B524283 JD524283 SZ524283 ACV524283 AMR524283 AWN524283 BGJ524283 BQF524283 CAB524283 CJX524283 CTT524283 DDP524283 DNL524283 DXH524283 EHD524283 EQZ524283 FAV524283 FKR524283 FUN524283 GEJ524283 GOF524283 GYB524283 HHX524283 HRT524283 IBP524283 ILL524283 IVH524283 JFD524283 JOZ524283 JYV524283 KIR524283 KSN524283 LCJ524283 LMF524283 LWB524283 MFX524283 MPT524283 MZP524283 NJL524283 NTH524283 ODD524283 OMZ524283 OWV524283 PGR524283 PQN524283 QAJ524283 QKF524283 QUB524283 RDX524283 RNT524283 RXP524283 SHL524283 SRH524283 TBD524283 TKZ524283 TUV524283 UER524283 UON524283 UYJ524283 VIF524283 VSB524283 WBX524283 WLT524283 WVP524283 B589819 JD589819 SZ589819 ACV589819 AMR589819 AWN589819 BGJ589819 BQF589819 CAB589819 CJX589819 CTT589819 DDP589819 DNL589819 DXH589819 EHD589819 EQZ589819 FAV589819 FKR589819 FUN589819 GEJ589819 GOF589819 GYB589819 HHX589819 HRT589819 IBP589819 ILL589819 IVH589819 JFD589819 JOZ589819 JYV589819 KIR589819 KSN589819 LCJ589819 LMF589819 LWB589819 MFX589819 MPT589819 MZP589819 NJL589819 NTH589819 ODD589819 OMZ589819 OWV589819 PGR589819 PQN589819 QAJ589819 QKF589819 QUB589819 RDX589819 RNT589819 RXP589819 SHL589819 SRH589819 TBD589819 TKZ589819 TUV589819 UER589819 UON589819 UYJ589819 VIF589819 VSB589819 WBX589819 WLT589819 WVP589819 B655355 JD655355 SZ655355 ACV655355 AMR655355 AWN655355 BGJ655355 BQF655355 CAB655355 CJX655355 CTT655355 DDP655355 DNL655355 DXH655355 EHD655355 EQZ655355 FAV655355 FKR655355 FUN655355 GEJ655355 GOF655355 GYB655355 HHX655355 HRT655355 IBP655355 ILL655355 IVH655355 JFD655355 JOZ655355 JYV655355 KIR655355 KSN655355 LCJ655355 LMF655355 LWB655355 MFX655355 MPT655355 MZP655355 NJL655355 NTH655355 ODD655355 OMZ655355 OWV655355 PGR655355 PQN655355 QAJ655355 QKF655355 QUB655355 RDX655355 RNT655355 RXP655355 SHL655355 SRH655355 TBD655355 TKZ655355 TUV655355 UER655355 UON655355 UYJ655355 VIF655355 VSB655355 WBX655355 WLT655355 WVP655355 B720891 JD720891 SZ720891 ACV720891 AMR720891 AWN720891 BGJ720891 BQF720891 CAB720891 CJX720891 CTT720891 DDP720891 DNL720891 DXH720891 EHD720891 EQZ720891 FAV720891 FKR720891 FUN720891 GEJ720891 GOF720891 GYB720891 HHX720891 HRT720891 IBP720891 ILL720891 IVH720891 JFD720891 JOZ720891 JYV720891 KIR720891 KSN720891 LCJ720891 LMF720891 LWB720891 MFX720891 MPT720891 MZP720891 NJL720891 NTH720891 ODD720891 OMZ720891 OWV720891 PGR720891 PQN720891 QAJ720891 QKF720891 QUB720891 RDX720891 RNT720891 RXP720891 SHL720891 SRH720891 TBD720891 TKZ720891 TUV720891 UER720891 UON720891 UYJ720891 VIF720891 VSB720891 WBX720891 WLT720891 WVP720891 B786427 JD786427 SZ786427 ACV786427 AMR786427 AWN786427 BGJ786427 BQF786427 CAB786427 CJX786427 CTT786427 DDP786427 DNL786427 DXH786427 EHD786427 EQZ786427 FAV786427 FKR786427 FUN786427 GEJ786427 GOF786427 GYB786427 HHX786427 HRT786427 IBP786427 ILL786427 IVH786427 JFD786427 JOZ786427 JYV786427 KIR786427 KSN786427 LCJ786427 LMF786427 LWB786427 MFX786427 MPT786427 MZP786427 NJL786427 NTH786427 ODD786427 OMZ786427 OWV786427 PGR786427 PQN786427 QAJ786427 QKF786427 QUB786427 RDX786427 RNT786427 RXP786427 SHL786427 SRH786427 TBD786427 TKZ786427 TUV786427 UER786427 UON786427 UYJ786427 VIF786427 VSB786427 WBX786427 WLT786427 WVP786427 B851963 JD851963 SZ851963 ACV851963 AMR851963 AWN851963 BGJ851963 BQF851963 CAB851963 CJX851963 CTT851963 DDP851963 DNL851963 DXH851963 EHD851963 EQZ851963 FAV851963 FKR851963 FUN851963 GEJ851963 GOF851963 GYB851963 HHX851963 HRT851963 IBP851963 ILL851963 IVH851963 JFD851963 JOZ851963 JYV851963 KIR851963 KSN851963 LCJ851963 LMF851963 LWB851963 MFX851963 MPT851963 MZP851963 NJL851963 NTH851963 ODD851963 OMZ851963 OWV851963 PGR851963 PQN851963 QAJ851963 QKF851963 QUB851963 RDX851963 RNT851963 RXP851963 SHL851963 SRH851963 TBD851963 TKZ851963 TUV851963 UER851963 UON851963 UYJ851963 VIF851963 VSB851963 WBX851963 WLT851963 WVP851963 B917499 JD917499 SZ917499 ACV917499 AMR917499 AWN917499 BGJ917499 BQF917499 CAB917499 CJX917499 CTT917499 DDP917499 DNL917499 DXH917499 EHD917499 EQZ917499 FAV917499 FKR917499 FUN917499 GEJ917499 GOF917499 GYB917499 HHX917499 HRT917499 IBP917499 ILL917499 IVH917499 JFD917499 JOZ917499 JYV917499 KIR917499 KSN917499 LCJ917499 LMF917499 LWB917499 MFX917499 MPT917499 MZP917499 NJL917499 NTH917499 ODD917499 OMZ917499 OWV917499 PGR917499 PQN917499 QAJ917499 QKF917499 QUB917499 RDX917499 RNT917499 RXP917499 SHL917499 SRH917499 TBD917499 TKZ917499 TUV917499 UER917499 UON917499 UYJ917499 VIF917499 VSB917499 WBX917499 WLT917499 WVP917499 B983035 JD983035 SZ983035 ACV983035 AMR983035 AWN983035 BGJ983035 BQF983035 CAB983035 CJX983035 CTT983035 DDP983035 DNL983035 DXH983035 EHD983035 EQZ983035 FAV983035 FKR983035 FUN983035 GEJ983035 GOF983035 GYB983035 HHX983035 HRT983035 IBP983035 ILL983035 IVH983035 JFD983035 JOZ983035 JYV983035 KIR983035 KSN983035 LCJ983035 LMF983035 LWB983035 MFX983035 MPT983035 MZP983035 NJL983035 NTH983035 ODD983035 OMZ983035 OWV983035 PGR983035 PQN983035 QAJ983035 QKF983035 QUB983035 RDX983035 RNT983035 RXP983035 SHL983035 SRH983035 TBD983035 TKZ983035 TUV983035 UER983035 UON983035 UYJ983035 VIF983035 VSB983035 WBX983035 WLT983035 WVP983035">
      <formula1>0</formula1>
      <formula2>10000</formula2>
    </dataValidation>
    <dataValidation type="textLength" errorStyle="information" allowBlank="1" showInputMessage="1" error="XLBVal:5=7.92380342564431E-02_x000d_&#10;" sqref="C65531 JE65531 TA65531 ACW65531 AMS65531 AWO65531 BGK65531 BQG65531 CAC65531 CJY65531 CTU65531 DDQ65531 DNM65531 DXI65531 EHE65531 ERA65531 FAW65531 FKS65531 FUO65531 GEK65531 GOG65531 GYC65531 HHY65531 HRU65531 IBQ65531 ILM65531 IVI65531 JFE65531 JPA65531 JYW65531 KIS65531 KSO65531 LCK65531 LMG65531 LWC65531 MFY65531 MPU65531 MZQ65531 NJM65531 NTI65531 ODE65531 ONA65531 OWW65531 PGS65531 PQO65531 QAK65531 QKG65531 QUC65531 RDY65531 RNU65531 RXQ65531 SHM65531 SRI65531 TBE65531 TLA65531 TUW65531 UES65531 UOO65531 UYK65531 VIG65531 VSC65531 WBY65531 WLU65531 WVQ65531 C131067 JE131067 TA131067 ACW131067 AMS131067 AWO131067 BGK131067 BQG131067 CAC131067 CJY131067 CTU131067 DDQ131067 DNM131067 DXI131067 EHE131067 ERA131067 FAW131067 FKS131067 FUO131067 GEK131067 GOG131067 GYC131067 HHY131067 HRU131067 IBQ131067 ILM131067 IVI131067 JFE131067 JPA131067 JYW131067 KIS131067 KSO131067 LCK131067 LMG131067 LWC131067 MFY131067 MPU131067 MZQ131067 NJM131067 NTI131067 ODE131067 ONA131067 OWW131067 PGS131067 PQO131067 QAK131067 QKG131067 QUC131067 RDY131067 RNU131067 RXQ131067 SHM131067 SRI131067 TBE131067 TLA131067 TUW131067 UES131067 UOO131067 UYK131067 VIG131067 VSC131067 WBY131067 WLU131067 WVQ131067 C196603 JE196603 TA196603 ACW196603 AMS196603 AWO196603 BGK196603 BQG196603 CAC196603 CJY196603 CTU196603 DDQ196603 DNM196603 DXI196603 EHE196603 ERA196603 FAW196603 FKS196603 FUO196603 GEK196603 GOG196603 GYC196603 HHY196603 HRU196603 IBQ196603 ILM196603 IVI196603 JFE196603 JPA196603 JYW196603 KIS196603 KSO196603 LCK196603 LMG196603 LWC196603 MFY196603 MPU196603 MZQ196603 NJM196603 NTI196603 ODE196603 ONA196603 OWW196603 PGS196603 PQO196603 QAK196603 QKG196603 QUC196603 RDY196603 RNU196603 RXQ196603 SHM196603 SRI196603 TBE196603 TLA196603 TUW196603 UES196603 UOO196603 UYK196603 VIG196603 VSC196603 WBY196603 WLU196603 WVQ196603 C262139 JE262139 TA262139 ACW262139 AMS262139 AWO262139 BGK262139 BQG262139 CAC262139 CJY262139 CTU262139 DDQ262139 DNM262139 DXI262139 EHE262139 ERA262139 FAW262139 FKS262139 FUO262139 GEK262139 GOG262139 GYC262139 HHY262139 HRU262139 IBQ262139 ILM262139 IVI262139 JFE262139 JPA262139 JYW262139 KIS262139 KSO262139 LCK262139 LMG262139 LWC262139 MFY262139 MPU262139 MZQ262139 NJM262139 NTI262139 ODE262139 ONA262139 OWW262139 PGS262139 PQO262139 QAK262139 QKG262139 QUC262139 RDY262139 RNU262139 RXQ262139 SHM262139 SRI262139 TBE262139 TLA262139 TUW262139 UES262139 UOO262139 UYK262139 VIG262139 VSC262139 WBY262139 WLU262139 WVQ262139 C327675 JE327675 TA327675 ACW327675 AMS327675 AWO327675 BGK327675 BQG327675 CAC327675 CJY327675 CTU327675 DDQ327675 DNM327675 DXI327675 EHE327675 ERA327675 FAW327675 FKS327675 FUO327675 GEK327675 GOG327675 GYC327675 HHY327675 HRU327675 IBQ327675 ILM327675 IVI327675 JFE327675 JPA327675 JYW327675 KIS327675 KSO327675 LCK327675 LMG327675 LWC327675 MFY327675 MPU327675 MZQ327675 NJM327675 NTI327675 ODE327675 ONA327675 OWW327675 PGS327675 PQO327675 QAK327675 QKG327675 QUC327675 RDY327675 RNU327675 RXQ327675 SHM327675 SRI327675 TBE327675 TLA327675 TUW327675 UES327675 UOO327675 UYK327675 VIG327675 VSC327675 WBY327675 WLU327675 WVQ327675 C393211 JE393211 TA393211 ACW393211 AMS393211 AWO393211 BGK393211 BQG393211 CAC393211 CJY393211 CTU393211 DDQ393211 DNM393211 DXI393211 EHE393211 ERA393211 FAW393211 FKS393211 FUO393211 GEK393211 GOG393211 GYC393211 HHY393211 HRU393211 IBQ393211 ILM393211 IVI393211 JFE393211 JPA393211 JYW393211 KIS393211 KSO393211 LCK393211 LMG393211 LWC393211 MFY393211 MPU393211 MZQ393211 NJM393211 NTI393211 ODE393211 ONA393211 OWW393211 PGS393211 PQO393211 QAK393211 QKG393211 QUC393211 RDY393211 RNU393211 RXQ393211 SHM393211 SRI393211 TBE393211 TLA393211 TUW393211 UES393211 UOO393211 UYK393211 VIG393211 VSC393211 WBY393211 WLU393211 WVQ393211 C458747 JE458747 TA458747 ACW458747 AMS458747 AWO458747 BGK458747 BQG458747 CAC458747 CJY458747 CTU458747 DDQ458747 DNM458747 DXI458747 EHE458747 ERA458747 FAW458747 FKS458747 FUO458747 GEK458747 GOG458747 GYC458747 HHY458747 HRU458747 IBQ458747 ILM458747 IVI458747 JFE458747 JPA458747 JYW458747 KIS458747 KSO458747 LCK458747 LMG458747 LWC458747 MFY458747 MPU458747 MZQ458747 NJM458747 NTI458747 ODE458747 ONA458747 OWW458747 PGS458747 PQO458747 QAK458747 QKG458747 QUC458747 RDY458747 RNU458747 RXQ458747 SHM458747 SRI458747 TBE458747 TLA458747 TUW458747 UES458747 UOO458747 UYK458747 VIG458747 VSC458747 WBY458747 WLU458747 WVQ458747 C524283 JE524283 TA524283 ACW524283 AMS524283 AWO524283 BGK524283 BQG524283 CAC524283 CJY524283 CTU524283 DDQ524283 DNM524283 DXI524283 EHE524283 ERA524283 FAW524283 FKS524283 FUO524283 GEK524283 GOG524283 GYC524283 HHY524283 HRU524283 IBQ524283 ILM524283 IVI524283 JFE524283 JPA524283 JYW524283 KIS524283 KSO524283 LCK524283 LMG524283 LWC524283 MFY524283 MPU524283 MZQ524283 NJM524283 NTI524283 ODE524283 ONA524283 OWW524283 PGS524283 PQO524283 QAK524283 QKG524283 QUC524283 RDY524283 RNU524283 RXQ524283 SHM524283 SRI524283 TBE524283 TLA524283 TUW524283 UES524283 UOO524283 UYK524283 VIG524283 VSC524283 WBY524283 WLU524283 WVQ524283 C589819 JE589819 TA589819 ACW589819 AMS589819 AWO589819 BGK589819 BQG589819 CAC589819 CJY589819 CTU589819 DDQ589819 DNM589819 DXI589819 EHE589819 ERA589819 FAW589819 FKS589819 FUO589819 GEK589819 GOG589819 GYC589819 HHY589819 HRU589819 IBQ589819 ILM589819 IVI589819 JFE589819 JPA589819 JYW589819 KIS589819 KSO589819 LCK589819 LMG589819 LWC589819 MFY589819 MPU589819 MZQ589819 NJM589819 NTI589819 ODE589819 ONA589819 OWW589819 PGS589819 PQO589819 QAK589819 QKG589819 QUC589819 RDY589819 RNU589819 RXQ589819 SHM589819 SRI589819 TBE589819 TLA589819 TUW589819 UES589819 UOO589819 UYK589819 VIG589819 VSC589819 WBY589819 WLU589819 WVQ589819 C655355 JE655355 TA655355 ACW655355 AMS655355 AWO655355 BGK655355 BQG655355 CAC655355 CJY655355 CTU655355 DDQ655355 DNM655355 DXI655355 EHE655355 ERA655355 FAW655355 FKS655355 FUO655355 GEK655355 GOG655355 GYC655355 HHY655355 HRU655355 IBQ655355 ILM655355 IVI655355 JFE655355 JPA655355 JYW655355 KIS655355 KSO655355 LCK655355 LMG655355 LWC655355 MFY655355 MPU655355 MZQ655355 NJM655355 NTI655355 ODE655355 ONA655355 OWW655355 PGS655355 PQO655355 QAK655355 QKG655355 QUC655355 RDY655355 RNU655355 RXQ655355 SHM655355 SRI655355 TBE655355 TLA655355 TUW655355 UES655355 UOO655355 UYK655355 VIG655355 VSC655355 WBY655355 WLU655355 WVQ655355 C720891 JE720891 TA720891 ACW720891 AMS720891 AWO720891 BGK720891 BQG720891 CAC720891 CJY720891 CTU720891 DDQ720891 DNM720891 DXI720891 EHE720891 ERA720891 FAW720891 FKS720891 FUO720891 GEK720891 GOG720891 GYC720891 HHY720891 HRU720891 IBQ720891 ILM720891 IVI720891 JFE720891 JPA720891 JYW720891 KIS720891 KSO720891 LCK720891 LMG720891 LWC720891 MFY720891 MPU720891 MZQ720891 NJM720891 NTI720891 ODE720891 ONA720891 OWW720891 PGS720891 PQO720891 QAK720891 QKG720891 QUC720891 RDY720891 RNU720891 RXQ720891 SHM720891 SRI720891 TBE720891 TLA720891 TUW720891 UES720891 UOO720891 UYK720891 VIG720891 VSC720891 WBY720891 WLU720891 WVQ720891 C786427 JE786427 TA786427 ACW786427 AMS786427 AWO786427 BGK786427 BQG786427 CAC786427 CJY786427 CTU786427 DDQ786427 DNM786427 DXI786427 EHE786427 ERA786427 FAW786427 FKS786427 FUO786427 GEK786427 GOG786427 GYC786427 HHY786427 HRU786427 IBQ786427 ILM786427 IVI786427 JFE786427 JPA786427 JYW786427 KIS786427 KSO786427 LCK786427 LMG786427 LWC786427 MFY786427 MPU786427 MZQ786427 NJM786427 NTI786427 ODE786427 ONA786427 OWW786427 PGS786427 PQO786427 QAK786427 QKG786427 QUC786427 RDY786427 RNU786427 RXQ786427 SHM786427 SRI786427 TBE786427 TLA786427 TUW786427 UES786427 UOO786427 UYK786427 VIG786427 VSC786427 WBY786427 WLU786427 WVQ786427 C851963 JE851963 TA851963 ACW851963 AMS851963 AWO851963 BGK851963 BQG851963 CAC851963 CJY851963 CTU851963 DDQ851963 DNM851963 DXI851963 EHE851963 ERA851963 FAW851963 FKS851963 FUO851963 GEK851963 GOG851963 GYC851963 HHY851963 HRU851963 IBQ851963 ILM851963 IVI851963 JFE851963 JPA851963 JYW851963 KIS851963 KSO851963 LCK851963 LMG851963 LWC851963 MFY851963 MPU851963 MZQ851963 NJM851963 NTI851963 ODE851963 ONA851963 OWW851963 PGS851963 PQO851963 QAK851963 QKG851963 QUC851963 RDY851963 RNU851963 RXQ851963 SHM851963 SRI851963 TBE851963 TLA851963 TUW851963 UES851963 UOO851963 UYK851963 VIG851963 VSC851963 WBY851963 WLU851963 WVQ851963 C917499 JE917499 TA917499 ACW917499 AMS917499 AWO917499 BGK917499 BQG917499 CAC917499 CJY917499 CTU917499 DDQ917499 DNM917499 DXI917499 EHE917499 ERA917499 FAW917499 FKS917499 FUO917499 GEK917499 GOG917499 GYC917499 HHY917499 HRU917499 IBQ917499 ILM917499 IVI917499 JFE917499 JPA917499 JYW917499 KIS917499 KSO917499 LCK917499 LMG917499 LWC917499 MFY917499 MPU917499 MZQ917499 NJM917499 NTI917499 ODE917499 ONA917499 OWW917499 PGS917499 PQO917499 QAK917499 QKG917499 QUC917499 RDY917499 RNU917499 RXQ917499 SHM917499 SRI917499 TBE917499 TLA917499 TUW917499 UES917499 UOO917499 UYK917499 VIG917499 VSC917499 WBY917499 WLU917499 WVQ917499 C983035 JE983035 TA983035 ACW983035 AMS983035 AWO983035 BGK983035 BQG983035 CAC983035 CJY983035 CTU983035 DDQ983035 DNM983035 DXI983035 EHE983035 ERA983035 FAW983035 FKS983035 FUO983035 GEK983035 GOG983035 GYC983035 HHY983035 HRU983035 IBQ983035 ILM983035 IVI983035 JFE983035 JPA983035 JYW983035 KIS983035 KSO983035 LCK983035 LMG983035 LWC983035 MFY983035 MPU983035 MZQ983035 NJM983035 NTI983035 ODE983035 ONA983035 OWW983035 PGS983035 PQO983035 QAK983035 QKG983035 QUC983035 RDY983035 RNU983035 RXQ983035 SHM983035 SRI983035 TBE983035 TLA983035 TUW983035 UES983035 UOO983035 UYK983035 VIG983035 VSC983035 WBY983035 WLU983035 WVQ983035">
      <formula1>0</formula1>
      <formula2>10000</formula2>
    </dataValidation>
    <dataValidation type="textLength" errorStyle="information" allowBlank="1" showInputMessage="1" showErrorMessage="1" errorTitle="1010000053" sqref="WVO983020 A65516 JC65516 SY65516 ACU65516 AMQ65516 AWM65516 BGI65516 BQE65516 CAA65516 CJW65516 CTS65516 DDO65516 DNK65516 DXG65516 EHC65516 EQY65516 FAU65516 FKQ65516 FUM65516 GEI65516 GOE65516 GYA65516 HHW65516 HRS65516 IBO65516 ILK65516 IVG65516 JFC65516 JOY65516 JYU65516 KIQ65516 KSM65516 LCI65516 LME65516 LWA65516 MFW65516 MPS65516 MZO65516 NJK65516 NTG65516 ODC65516 OMY65516 OWU65516 PGQ65516 PQM65516 QAI65516 QKE65516 QUA65516 RDW65516 RNS65516 RXO65516 SHK65516 SRG65516 TBC65516 TKY65516 TUU65516 UEQ65516 UOM65516 UYI65516 VIE65516 VSA65516 WBW65516 WLS65516 WVO65516 A131052 JC131052 SY131052 ACU131052 AMQ131052 AWM131052 BGI131052 BQE131052 CAA131052 CJW131052 CTS131052 DDO131052 DNK131052 DXG131052 EHC131052 EQY131052 FAU131052 FKQ131052 FUM131052 GEI131052 GOE131052 GYA131052 HHW131052 HRS131052 IBO131052 ILK131052 IVG131052 JFC131052 JOY131052 JYU131052 KIQ131052 KSM131052 LCI131052 LME131052 LWA131052 MFW131052 MPS131052 MZO131052 NJK131052 NTG131052 ODC131052 OMY131052 OWU131052 PGQ131052 PQM131052 QAI131052 QKE131052 QUA131052 RDW131052 RNS131052 RXO131052 SHK131052 SRG131052 TBC131052 TKY131052 TUU131052 UEQ131052 UOM131052 UYI131052 VIE131052 VSA131052 WBW131052 WLS131052 WVO131052 A196588 JC196588 SY196588 ACU196588 AMQ196588 AWM196588 BGI196588 BQE196588 CAA196588 CJW196588 CTS196588 DDO196588 DNK196588 DXG196588 EHC196588 EQY196588 FAU196588 FKQ196588 FUM196588 GEI196588 GOE196588 GYA196588 HHW196588 HRS196588 IBO196588 ILK196588 IVG196588 JFC196588 JOY196588 JYU196588 KIQ196588 KSM196588 LCI196588 LME196588 LWA196588 MFW196588 MPS196588 MZO196588 NJK196588 NTG196588 ODC196588 OMY196588 OWU196588 PGQ196588 PQM196588 QAI196588 QKE196588 QUA196588 RDW196588 RNS196588 RXO196588 SHK196588 SRG196588 TBC196588 TKY196588 TUU196588 UEQ196588 UOM196588 UYI196588 VIE196588 VSA196588 WBW196588 WLS196588 WVO196588 A262124 JC262124 SY262124 ACU262124 AMQ262124 AWM262124 BGI262124 BQE262124 CAA262124 CJW262124 CTS262124 DDO262124 DNK262124 DXG262124 EHC262124 EQY262124 FAU262124 FKQ262124 FUM262124 GEI262124 GOE262124 GYA262124 HHW262124 HRS262124 IBO262124 ILK262124 IVG262124 JFC262124 JOY262124 JYU262124 KIQ262124 KSM262124 LCI262124 LME262124 LWA262124 MFW262124 MPS262124 MZO262124 NJK262124 NTG262124 ODC262124 OMY262124 OWU262124 PGQ262124 PQM262124 QAI262124 QKE262124 QUA262124 RDW262124 RNS262124 RXO262124 SHK262124 SRG262124 TBC262124 TKY262124 TUU262124 UEQ262124 UOM262124 UYI262124 VIE262124 VSA262124 WBW262124 WLS262124 WVO262124 A327660 JC327660 SY327660 ACU327660 AMQ327660 AWM327660 BGI327660 BQE327660 CAA327660 CJW327660 CTS327660 DDO327660 DNK327660 DXG327660 EHC327660 EQY327660 FAU327660 FKQ327660 FUM327660 GEI327660 GOE327660 GYA327660 HHW327660 HRS327660 IBO327660 ILK327660 IVG327660 JFC327660 JOY327660 JYU327660 KIQ327660 KSM327660 LCI327660 LME327660 LWA327660 MFW327660 MPS327660 MZO327660 NJK327660 NTG327660 ODC327660 OMY327660 OWU327660 PGQ327660 PQM327660 QAI327660 QKE327660 QUA327660 RDW327660 RNS327660 RXO327660 SHK327660 SRG327660 TBC327660 TKY327660 TUU327660 UEQ327660 UOM327660 UYI327660 VIE327660 VSA327660 WBW327660 WLS327660 WVO327660 A393196 JC393196 SY393196 ACU393196 AMQ393196 AWM393196 BGI393196 BQE393196 CAA393196 CJW393196 CTS393196 DDO393196 DNK393196 DXG393196 EHC393196 EQY393196 FAU393196 FKQ393196 FUM393196 GEI393196 GOE393196 GYA393196 HHW393196 HRS393196 IBO393196 ILK393196 IVG393196 JFC393196 JOY393196 JYU393196 KIQ393196 KSM393196 LCI393196 LME393196 LWA393196 MFW393196 MPS393196 MZO393196 NJK393196 NTG393196 ODC393196 OMY393196 OWU393196 PGQ393196 PQM393196 QAI393196 QKE393196 QUA393196 RDW393196 RNS393196 RXO393196 SHK393196 SRG393196 TBC393196 TKY393196 TUU393196 UEQ393196 UOM393196 UYI393196 VIE393196 VSA393196 WBW393196 WLS393196 WVO393196 A458732 JC458732 SY458732 ACU458732 AMQ458732 AWM458732 BGI458732 BQE458732 CAA458732 CJW458732 CTS458732 DDO458732 DNK458732 DXG458732 EHC458732 EQY458732 FAU458732 FKQ458732 FUM458732 GEI458732 GOE458732 GYA458732 HHW458732 HRS458732 IBO458732 ILK458732 IVG458732 JFC458732 JOY458732 JYU458732 KIQ458732 KSM458732 LCI458732 LME458732 LWA458732 MFW458732 MPS458732 MZO458732 NJK458732 NTG458732 ODC458732 OMY458732 OWU458732 PGQ458732 PQM458732 QAI458732 QKE458732 QUA458732 RDW458732 RNS458732 RXO458732 SHK458732 SRG458732 TBC458732 TKY458732 TUU458732 UEQ458732 UOM458732 UYI458732 VIE458732 VSA458732 WBW458732 WLS458732 WVO458732 A524268 JC524268 SY524268 ACU524268 AMQ524268 AWM524268 BGI524268 BQE524268 CAA524268 CJW524268 CTS524268 DDO524268 DNK524268 DXG524268 EHC524268 EQY524268 FAU524268 FKQ524268 FUM524268 GEI524268 GOE524268 GYA524268 HHW524268 HRS524268 IBO524268 ILK524268 IVG524268 JFC524268 JOY524268 JYU524268 KIQ524268 KSM524268 LCI524268 LME524268 LWA524268 MFW524268 MPS524268 MZO524268 NJK524268 NTG524268 ODC524268 OMY524268 OWU524268 PGQ524268 PQM524268 QAI524268 QKE524268 QUA524268 RDW524268 RNS524268 RXO524268 SHK524268 SRG524268 TBC524268 TKY524268 TUU524268 UEQ524268 UOM524268 UYI524268 VIE524268 VSA524268 WBW524268 WLS524268 WVO524268 A589804 JC589804 SY589804 ACU589804 AMQ589804 AWM589804 BGI589804 BQE589804 CAA589804 CJW589804 CTS589804 DDO589804 DNK589804 DXG589804 EHC589804 EQY589804 FAU589804 FKQ589804 FUM589804 GEI589804 GOE589804 GYA589804 HHW589804 HRS589804 IBO589804 ILK589804 IVG589804 JFC589804 JOY589804 JYU589804 KIQ589804 KSM589804 LCI589804 LME589804 LWA589804 MFW589804 MPS589804 MZO589804 NJK589804 NTG589804 ODC589804 OMY589804 OWU589804 PGQ589804 PQM589804 QAI589804 QKE589804 QUA589804 RDW589804 RNS589804 RXO589804 SHK589804 SRG589804 TBC589804 TKY589804 TUU589804 UEQ589804 UOM589804 UYI589804 VIE589804 VSA589804 WBW589804 WLS589804 WVO589804 A655340 JC655340 SY655340 ACU655340 AMQ655340 AWM655340 BGI655340 BQE655340 CAA655340 CJW655340 CTS655340 DDO655340 DNK655340 DXG655340 EHC655340 EQY655340 FAU655340 FKQ655340 FUM655340 GEI655340 GOE655340 GYA655340 HHW655340 HRS655340 IBO655340 ILK655340 IVG655340 JFC655340 JOY655340 JYU655340 KIQ655340 KSM655340 LCI655340 LME655340 LWA655340 MFW655340 MPS655340 MZO655340 NJK655340 NTG655340 ODC655340 OMY655340 OWU655340 PGQ655340 PQM655340 QAI655340 QKE655340 QUA655340 RDW655340 RNS655340 RXO655340 SHK655340 SRG655340 TBC655340 TKY655340 TUU655340 UEQ655340 UOM655340 UYI655340 VIE655340 VSA655340 WBW655340 WLS655340 WVO655340 A720876 JC720876 SY720876 ACU720876 AMQ720876 AWM720876 BGI720876 BQE720876 CAA720876 CJW720876 CTS720876 DDO720876 DNK720876 DXG720876 EHC720876 EQY720876 FAU720876 FKQ720876 FUM720876 GEI720876 GOE720876 GYA720876 HHW720876 HRS720876 IBO720876 ILK720876 IVG720876 JFC720876 JOY720876 JYU720876 KIQ720876 KSM720876 LCI720876 LME720876 LWA720876 MFW720876 MPS720876 MZO720876 NJK720876 NTG720876 ODC720876 OMY720876 OWU720876 PGQ720876 PQM720876 QAI720876 QKE720876 QUA720876 RDW720876 RNS720876 RXO720876 SHK720876 SRG720876 TBC720876 TKY720876 TUU720876 UEQ720876 UOM720876 UYI720876 VIE720876 VSA720876 WBW720876 WLS720876 WVO720876 A786412 JC786412 SY786412 ACU786412 AMQ786412 AWM786412 BGI786412 BQE786412 CAA786412 CJW786412 CTS786412 DDO786412 DNK786412 DXG786412 EHC786412 EQY786412 FAU786412 FKQ786412 FUM786412 GEI786412 GOE786412 GYA786412 HHW786412 HRS786412 IBO786412 ILK786412 IVG786412 JFC786412 JOY786412 JYU786412 KIQ786412 KSM786412 LCI786412 LME786412 LWA786412 MFW786412 MPS786412 MZO786412 NJK786412 NTG786412 ODC786412 OMY786412 OWU786412 PGQ786412 PQM786412 QAI786412 QKE786412 QUA786412 RDW786412 RNS786412 RXO786412 SHK786412 SRG786412 TBC786412 TKY786412 TUU786412 UEQ786412 UOM786412 UYI786412 VIE786412 VSA786412 WBW786412 WLS786412 WVO786412 A851948 JC851948 SY851948 ACU851948 AMQ851948 AWM851948 BGI851948 BQE851948 CAA851948 CJW851948 CTS851948 DDO851948 DNK851948 DXG851948 EHC851948 EQY851948 FAU851948 FKQ851948 FUM851948 GEI851948 GOE851948 GYA851948 HHW851948 HRS851948 IBO851948 ILK851948 IVG851948 JFC851948 JOY851948 JYU851948 KIQ851948 KSM851948 LCI851948 LME851948 LWA851948 MFW851948 MPS851948 MZO851948 NJK851948 NTG851948 ODC851948 OMY851948 OWU851948 PGQ851948 PQM851948 QAI851948 QKE851948 QUA851948 RDW851948 RNS851948 RXO851948 SHK851948 SRG851948 TBC851948 TKY851948 TUU851948 UEQ851948 UOM851948 UYI851948 VIE851948 VSA851948 WBW851948 WLS851948 WVO851948 A917484 JC917484 SY917484 ACU917484 AMQ917484 AWM917484 BGI917484 BQE917484 CAA917484 CJW917484 CTS917484 DDO917484 DNK917484 DXG917484 EHC917484 EQY917484 FAU917484 FKQ917484 FUM917484 GEI917484 GOE917484 GYA917484 HHW917484 HRS917484 IBO917484 ILK917484 IVG917484 JFC917484 JOY917484 JYU917484 KIQ917484 KSM917484 LCI917484 LME917484 LWA917484 MFW917484 MPS917484 MZO917484 NJK917484 NTG917484 ODC917484 OMY917484 OWU917484 PGQ917484 PQM917484 QAI917484 QKE917484 QUA917484 RDW917484 RNS917484 RXO917484 SHK917484 SRG917484 TBC917484 TKY917484 TUU917484 UEQ917484 UOM917484 UYI917484 VIE917484 VSA917484 WBW917484 WLS917484 WVO917484 A983020 JC983020 SY983020 ACU983020 AMQ983020 AWM983020 BGI983020 BQE983020 CAA983020 CJW983020 CTS983020 DDO983020 DNK983020 DXG983020 EHC983020 EQY983020 FAU983020 FKQ983020 FUM983020 GEI983020 GOE983020 GYA983020 HHW983020 HRS983020 IBO983020 ILK983020 IVG983020 JFC983020 JOY983020 JYU983020 KIQ983020 KSM983020 LCI983020 LME983020 LWA983020 MFW983020 MPS983020 MZO983020 NJK983020 NTG983020 ODC983020 OMY983020 OWU983020 PGQ983020 PQM983020 QAI983020 QKE983020 QUA983020 RDW983020 RNS983020 RXO983020 SHK983020 SRG983020 TBC983020 TKY983020 TUU983020 UEQ983020 UOM983020 UYI983020 VIE983020 VSA983020 WBW983020 WLS983020 A1:A3 A5 WVO1:WVO5 JC1:JC5 SY1:SY5 ACU1:ACU5 AMQ1:AMQ5 AWM1:AWM5 BGI1:BGI5 BQE1:BQE5 CAA1:CAA5 CJW1:CJW5 CTS1:CTS5 DDO1:DDO5 DNK1:DNK5 DXG1:DXG5 EHC1:EHC5 EQY1:EQY5 FAU1:FAU5 FKQ1:FKQ5 FUM1:FUM5 GEI1:GEI5 GOE1:GOE5 GYA1:GYA5 HHW1:HHW5 HRS1:HRS5 IBO1:IBO5 ILK1:ILK5 IVG1:IVG5 JFC1:JFC5 JOY1:JOY5 JYU1:JYU5 KIQ1:KIQ5 KSM1:KSM5 LCI1:LCI5 LME1:LME5 LWA1:LWA5 MFW1:MFW5 MPS1:MPS5 MZO1:MZO5 NJK1:NJK5 NTG1:NTG5 ODC1:ODC5 OMY1:OMY5 OWU1:OWU5 PGQ1:PGQ5 PQM1:PQM5 QAI1:QAI5 QKE1:QKE5 QUA1:QUA5 RDW1:RDW5 RNS1:RNS5 RXO1:RXO5 SHK1:SHK5 SRG1:SRG5 TBC1:TBC5 TKY1:TKY5 TUU1:TUU5 UEQ1:UEQ5 UOM1:UOM5 UYI1:UYI5 VIE1:VIE5 VSA1:VSA5 WBW1:WBW5 WLS1:WLS5">
      <formula1>0</formula1>
      <formula2>300</formula2>
    </dataValidation>
  </dataValidations>
  <pageMargins left="0.14000000000000001" right="0.5" top="0.25" bottom="0.25" header="0.34" footer="0.5"/>
  <pageSetup paperSize="9" scale="65" orientation="landscape" r:id="rId1"/>
  <headerFooter alignWithMargins="0"/>
</worksheet>
</file>

<file path=xl/worksheets/sheet12.xml><?xml version="1.0" encoding="utf-8"?>
<worksheet xmlns="http://schemas.openxmlformats.org/spreadsheetml/2006/main" xmlns:r="http://schemas.openxmlformats.org/officeDocument/2006/relationships">
  <dimension ref="A1:Q54"/>
  <sheetViews>
    <sheetView workbookViewId="0"/>
  </sheetViews>
  <sheetFormatPr defaultRowHeight="12"/>
  <cols>
    <col min="1" max="1" width="3.7109375" style="119" customWidth="1"/>
    <col min="2" max="2" width="13.7109375" style="119" customWidth="1"/>
    <col min="3" max="3" width="19.5703125" style="119" customWidth="1"/>
    <col min="4" max="14" width="11.28515625" style="119" customWidth="1"/>
    <col min="15" max="15" width="15.85546875" style="119" customWidth="1"/>
    <col min="16" max="16" width="14.5703125" style="119" bestFit="1" customWidth="1"/>
    <col min="17" max="17" width="14.42578125" style="119" customWidth="1"/>
    <col min="18" max="19" width="9.140625" style="119"/>
    <col min="20" max="20" width="8.85546875" style="119" bestFit="1" customWidth="1"/>
    <col min="21" max="262" width="9.140625" style="119"/>
    <col min="263" max="263" width="3.7109375" style="119" customWidth="1"/>
    <col min="264" max="264" width="7.42578125" style="119" customWidth="1"/>
    <col min="265" max="265" width="19.5703125" style="119" customWidth="1"/>
    <col min="266" max="269" width="11" style="119" customWidth="1"/>
    <col min="270" max="270" width="10" style="119" customWidth="1"/>
    <col min="271" max="271" width="9.140625" style="119"/>
    <col min="272" max="272" width="8.85546875" style="119" bestFit="1" customWidth="1"/>
    <col min="273" max="275" width="9.140625" style="119"/>
    <col min="276" max="276" width="8.85546875" style="119" bestFit="1" customWidth="1"/>
    <col min="277" max="518" width="9.140625" style="119"/>
    <col min="519" max="519" width="3.7109375" style="119" customWidth="1"/>
    <col min="520" max="520" width="7.42578125" style="119" customWidth="1"/>
    <col min="521" max="521" width="19.5703125" style="119" customWidth="1"/>
    <col min="522" max="525" width="11" style="119" customWidth="1"/>
    <col min="526" max="526" width="10" style="119" customWidth="1"/>
    <col min="527" max="527" width="9.140625" style="119"/>
    <col min="528" max="528" width="8.85546875" style="119" bestFit="1" customWidth="1"/>
    <col min="529" max="531" width="9.140625" style="119"/>
    <col min="532" max="532" width="8.85546875" style="119" bestFit="1" customWidth="1"/>
    <col min="533" max="774" width="9.140625" style="119"/>
    <col min="775" max="775" width="3.7109375" style="119" customWidth="1"/>
    <col min="776" max="776" width="7.42578125" style="119" customWidth="1"/>
    <col min="777" max="777" width="19.5703125" style="119" customWidth="1"/>
    <col min="778" max="781" width="11" style="119" customWidth="1"/>
    <col min="782" max="782" width="10" style="119" customWidth="1"/>
    <col min="783" max="783" width="9.140625" style="119"/>
    <col min="784" max="784" width="8.85546875" style="119" bestFit="1" customWidth="1"/>
    <col min="785" max="787" width="9.140625" style="119"/>
    <col min="788" max="788" width="8.85546875" style="119" bestFit="1" customWidth="1"/>
    <col min="789" max="1030" width="9.140625" style="119"/>
    <col min="1031" max="1031" width="3.7109375" style="119" customWidth="1"/>
    <col min="1032" max="1032" width="7.42578125" style="119" customWidth="1"/>
    <col min="1033" max="1033" width="19.5703125" style="119" customWidth="1"/>
    <col min="1034" max="1037" width="11" style="119" customWidth="1"/>
    <col min="1038" max="1038" width="10" style="119" customWidth="1"/>
    <col min="1039" max="1039" width="9.140625" style="119"/>
    <col min="1040" max="1040" width="8.85546875" style="119" bestFit="1" customWidth="1"/>
    <col min="1041" max="1043" width="9.140625" style="119"/>
    <col min="1044" max="1044" width="8.85546875" style="119" bestFit="1" customWidth="1"/>
    <col min="1045" max="1286" width="9.140625" style="119"/>
    <col min="1287" max="1287" width="3.7109375" style="119" customWidth="1"/>
    <col min="1288" max="1288" width="7.42578125" style="119" customWidth="1"/>
    <col min="1289" max="1289" width="19.5703125" style="119" customWidth="1"/>
    <col min="1290" max="1293" width="11" style="119" customWidth="1"/>
    <col min="1294" max="1294" width="10" style="119" customWidth="1"/>
    <col min="1295" max="1295" width="9.140625" style="119"/>
    <col min="1296" max="1296" width="8.85546875" style="119" bestFit="1" customWidth="1"/>
    <col min="1297" max="1299" width="9.140625" style="119"/>
    <col min="1300" max="1300" width="8.85546875" style="119" bestFit="1" customWidth="1"/>
    <col min="1301" max="1542" width="9.140625" style="119"/>
    <col min="1543" max="1543" width="3.7109375" style="119" customWidth="1"/>
    <col min="1544" max="1544" width="7.42578125" style="119" customWidth="1"/>
    <col min="1545" max="1545" width="19.5703125" style="119" customWidth="1"/>
    <col min="1546" max="1549" width="11" style="119" customWidth="1"/>
    <col min="1550" max="1550" width="10" style="119" customWidth="1"/>
    <col min="1551" max="1551" width="9.140625" style="119"/>
    <col min="1552" max="1552" width="8.85546875" style="119" bestFit="1" customWidth="1"/>
    <col min="1553" max="1555" width="9.140625" style="119"/>
    <col min="1556" max="1556" width="8.85546875" style="119" bestFit="1" customWidth="1"/>
    <col min="1557" max="1798" width="9.140625" style="119"/>
    <col min="1799" max="1799" width="3.7109375" style="119" customWidth="1"/>
    <col min="1800" max="1800" width="7.42578125" style="119" customWidth="1"/>
    <col min="1801" max="1801" width="19.5703125" style="119" customWidth="1"/>
    <col min="1802" max="1805" width="11" style="119" customWidth="1"/>
    <col min="1806" max="1806" width="10" style="119" customWidth="1"/>
    <col min="1807" max="1807" width="9.140625" style="119"/>
    <col min="1808" max="1808" width="8.85546875" style="119" bestFit="1" customWidth="1"/>
    <col min="1809" max="1811" width="9.140625" style="119"/>
    <col min="1812" max="1812" width="8.85546875" style="119" bestFit="1" customWidth="1"/>
    <col min="1813" max="2054" width="9.140625" style="119"/>
    <col min="2055" max="2055" width="3.7109375" style="119" customWidth="1"/>
    <col min="2056" max="2056" width="7.42578125" style="119" customWidth="1"/>
    <col min="2057" max="2057" width="19.5703125" style="119" customWidth="1"/>
    <col min="2058" max="2061" width="11" style="119" customWidth="1"/>
    <col min="2062" max="2062" width="10" style="119" customWidth="1"/>
    <col min="2063" max="2063" width="9.140625" style="119"/>
    <col min="2064" max="2064" width="8.85546875" style="119" bestFit="1" customWidth="1"/>
    <col min="2065" max="2067" width="9.140625" style="119"/>
    <col min="2068" max="2068" width="8.85546875" style="119" bestFit="1" customWidth="1"/>
    <col min="2069" max="2310" width="9.140625" style="119"/>
    <col min="2311" max="2311" width="3.7109375" style="119" customWidth="1"/>
    <col min="2312" max="2312" width="7.42578125" style="119" customWidth="1"/>
    <col min="2313" max="2313" width="19.5703125" style="119" customWidth="1"/>
    <col min="2314" max="2317" width="11" style="119" customWidth="1"/>
    <col min="2318" max="2318" width="10" style="119" customWidth="1"/>
    <col min="2319" max="2319" width="9.140625" style="119"/>
    <col min="2320" max="2320" width="8.85546875" style="119" bestFit="1" customWidth="1"/>
    <col min="2321" max="2323" width="9.140625" style="119"/>
    <col min="2324" max="2324" width="8.85546875" style="119" bestFit="1" customWidth="1"/>
    <col min="2325" max="2566" width="9.140625" style="119"/>
    <col min="2567" max="2567" width="3.7109375" style="119" customWidth="1"/>
    <col min="2568" max="2568" width="7.42578125" style="119" customWidth="1"/>
    <col min="2569" max="2569" width="19.5703125" style="119" customWidth="1"/>
    <col min="2570" max="2573" width="11" style="119" customWidth="1"/>
    <col min="2574" max="2574" width="10" style="119" customWidth="1"/>
    <col min="2575" max="2575" width="9.140625" style="119"/>
    <col min="2576" max="2576" width="8.85546875" style="119" bestFit="1" customWidth="1"/>
    <col min="2577" max="2579" width="9.140625" style="119"/>
    <col min="2580" max="2580" width="8.85546875" style="119" bestFit="1" customWidth="1"/>
    <col min="2581" max="2822" width="9.140625" style="119"/>
    <col min="2823" max="2823" width="3.7109375" style="119" customWidth="1"/>
    <col min="2824" max="2824" width="7.42578125" style="119" customWidth="1"/>
    <col min="2825" max="2825" width="19.5703125" style="119" customWidth="1"/>
    <col min="2826" max="2829" width="11" style="119" customWidth="1"/>
    <col min="2830" max="2830" width="10" style="119" customWidth="1"/>
    <col min="2831" max="2831" width="9.140625" style="119"/>
    <col min="2832" max="2832" width="8.85546875" style="119" bestFit="1" customWidth="1"/>
    <col min="2833" max="2835" width="9.140625" style="119"/>
    <col min="2836" max="2836" width="8.85546875" style="119" bestFit="1" customWidth="1"/>
    <col min="2837" max="3078" width="9.140625" style="119"/>
    <col min="3079" max="3079" width="3.7109375" style="119" customWidth="1"/>
    <col min="3080" max="3080" width="7.42578125" style="119" customWidth="1"/>
    <col min="3081" max="3081" width="19.5703125" style="119" customWidth="1"/>
    <col min="3082" max="3085" width="11" style="119" customWidth="1"/>
    <col min="3086" max="3086" width="10" style="119" customWidth="1"/>
    <col min="3087" max="3087" width="9.140625" style="119"/>
    <col min="3088" max="3088" width="8.85546875" style="119" bestFit="1" customWidth="1"/>
    <col min="3089" max="3091" width="9.140625" style="119"/>
    <col min="3092" max="3092" width="8.85546875" style="119" bestFit="1" customWidth="1"/>
    <col min="3093" max="3334" width="9.140625" style="119"/>
    <col min="3335" max="3335" width="3.7109375" style="119" customWidth="1"/>
    <col min="3336" max="3336" width="7.42578125" style="119" customWidth="1"/>
    <col min="3337" max="3337" width="19.5703125" style="119" customWidth="1"/>
    <col min="3338" max="3341" width="11" style="119" customWidth="1"/>
    <col min="3342" max="3342" width="10" style="119" customWidth="1"/>
    <col min="3343" max="3343" width="9.140625" style="119"/>
    <col min="3344" max="3344" width="8.85546875" style="119" bestFit="1" customWidth="1"/>
    <col min="3345" max="3347" width="9.140625" style="119"/>
    <col min="3348" max="3348" width="8.85546875" style="119" bestFit="1" customWidth="1"/>
    <col min="3349" max="3590" width="9.140625" style="119"/>
    <col min="3591" max="3591" width="3.7109375" style="119" customWidth="1"/>
    <col min="3592" max="3592" width="7.42578125" style="119" customWidth="1"/>
    <col min="3593" max="3593" width="19.5703125" style="119" customWidth="1"/>
    <col min="3594" max="3597" width="11" style="119" customWidth="1"/>
    <col min="3598" max="3598" width="10" style="119" customWidth="1"/>
    <col min="3599" max="3599" width="9.140625" style="119"/>
    <col min="3600" max="3600" width="8.85546875" style="119" bestFit="1" customWidth="1"/>
    <col min="3601" max="3603" width="9.140625" style="119"/>
    <col min="3604" max="3604" width="8.85546875" style="119" bestFit="1" customWidth="1"/>
    <col min="3605" max="3846" width="9.140625" style="119"/>
    <col min="3847" max="3847" width="3.7109375" style="119" customWidth="1"/>
    <col min="3848" max="3848" width="7.42578125" style="119" customWidth="1"/>
    <col min="3849" max="3849" width="19.5703125" style="119" customWidth="1"/>
    <col min="3850" max="3853" width="11" style="119" customWidth="1"/>
    <col min="3854" max="3854" width="10" style="119" customWidth="1"/>
    <col min="3855" max="3855" width="9.140625" style="119"/>
    <col min="3856" max="3856" width="8.85546875" style="119" bestFit="1" customWidth="1"/>
    <col min="3857" max="3859" width="9.140625" style="119"/>
    <col min="3860" max="3860" width="8.85546875" style="119" bestFit="1" customWidth="1"/>
    <col min="3861" max="4102" width="9.140625" style="119"/>
    <col min="4103" max="4103" width="3.7109375" style="119" customWidth="1"/>
    <col min="4104" max="4104" width="7.42578125" style="119" customWidth="1"/>
    <col min="4105" max="4105" width="19.5703125" style="119" customWidth="1"/>
    <col min="4106" max="4109" width="11" style="119" customWidth="1"/>
    <col min="4110" max="4110" width="10" style="119" customWidth="1"/>
    <col min="4111" max="4111" width="9.140625" style="119"/>
    <col min="4112" max="4112" width="8.85546875" style="119" bestFit="1" customWidth="1"/>
    <col min="4113" max="4115" width="9.140625" style="119"/>
    <col min="4116" max="4116" width="8.85546875" style="119" bestFit="1" customWidth="1"/>
    <col min="4117" max="4358" width="9.140625" style="119"/>
    <col min="4359" max="4359" width="3.7109375" style="119" customWidth="1"/>
    <col min="4360" max="4360" width="7.42578125" style="119" customWidth="1"/>
    <col min="4361" max="4361" width="19.5703125" style="119" customWidth="1"/>
    <col min="4362" max="4365" width="11" style="119" customWidth="1"/>
    <col min="4366" max="4366" width="10" style="119" customWidth="1"/>
    <col min="4367" max="4367" width="9.140625" style="119"/>
    <col min="4368" max="4368" width="8.85546875" style="119" bestFit="1" customWidth="1"/>
    <col min="4369" max="4371" width="9.140625" style="119"/>
    <col min="4372" max="4372" width="8.85546875" style="119" bestFit="1" customWidth="1"/>
    <col min="4373" max="4614" width="9.140625" style="119"/>
    <col min="4615" max="4615" width="3.7109375" style="119" customWidth="1"/>
    <col min="4616" max="4616" width="7.42578125" style="119" customWidth="1"/>
    <col min="4617" max="4617" width="19.5703125" style="119" customWidth="1"/>
    <col min="4618" max="4621" width="11" style="119" customWidth="1"/>
    <col min="4622" max="4622" width="10" style="119" customWidth="1"/>
    <col min="4623" max="4623" width="9.140625" style="119"/>
    <col min="4624" max="4624" width="8.85546875" style="119" bestFit="1" customWidth="1"/>
    <col min="4625" max="4627" width="9.140625" style="119"/>
    <col min="4628" max="4628" width="8.85546875" style="119" bestFit="1" customWidth="1"/>
    <col min="4629" max="4870" width="9.140625" style="119"/>
    <col min="4871" max="4871" width="3.7109375" style="119" customWidth="1"/>
    <col min="4872" max="4872" width="7.42578125" style="119" customWidth="1"/>
    <col min="4873" max="4873" width="19.5703125" style="119" customWidth="1"/>
    <col min="4874" max="4877" width="11" style="119" customWidth="1"/>
    <col min="4878" max="4878" width="10" style="119" customWidth="1"/>
    <col min="4879" max="4879" width="9.140625" style="119"/>
    <col min="4880" max="4880" width="8.85546875" style="119" bestFit="1" customWidth="1"/>
    <col min="4881" max="4883" width="9.140625" style="119"/>
    <col min="4884" max="4884" width="8.85546875" style="119" bestFit="1" customWidth="1"/>
    <col min="4885" max="5126" width="9.140625" style="119"/>
    <col min="5127" max="5127" width="3.7109375" style="119" customWidth="1"/>
    <col min="5128" max="5128" width="7.42578125" style="119" customWidth="1"/>
    <col min="5129" max="5129" width="19.5703125" style="119" customWidth="1"/>
    <col min="5130" max="5133" width="11" style="119" customWidth="1"/>
    <col min="5134" max="5134" width="10" style="119" customWidth="1"/>
    <col min="5135" max="5135" width="9.140625" style="119"/>
    <col min="5136" max="5136" width="8.85546875" style="119" bestFit="1" customWidth="1"/>
    <col min="5137" max="5139" width="9.140625" style="119"/>
    <col min="5140" max="5140" width="8.85546875" style="119" bestFit="1" customWidth="1"/>
    <col min="5141" max="5382" width="9.140625" style="119"/>
    <col min="5383" max="5383" width="3.7109375" style="119" customWidth="1"/>
    <col min="5384" max="5384" width="7.42578125" style="119" customWidth="1"/>
    <col min="5385" max="5385" width="19.5703125" style="119" customWidth="1"/>
    <col min="5386" max="5389" width="11" style="119" customWidth="1"/>
    <col min="5390" max="5390" width="10" style="119" customWidth="1"/>
    <col min="5391" max="5391" width="9.140625" style="119"/>
    <col min="5392" max="5392" width="8.85546875" style="119" bestFit="1" customWidth="1"/>
    <col min="5393" max="5395" width="9.140625" style="119"/>
    <col min="5396" max="5396" width="8.85546875" style="119" bestFit="1" customWidth="1"/>
    <col min="5397" max="5638" width="9.140625" style="119"/>
    <col min="5639" max="5639" width="3.7109375" style="119" customWidth="1"/>
    <col min="5640" max="5640" width="7.42578125" style="119" customWidth="1"/>
    <col min="5641" max="5641" width="19.5703125" style="119" customWidth="1"/>
    <col min="5642" max="5645" width="11" style="119" customWidth="1"/>
    <col min="5646" max="5646" width="10" style="119" customWidth="1"/>
    <col min="5647" max="5647" width="9.140625" style="119"/>
    <col min="5648" max="5648" width="8.85546875" style="119" bestFit="1" customWidth="1"/>
    <col min="5649" max="5651" width="9.140625" style="119"/>
    <col min="5652" max="5652" width="8.85546875" style="119" bestFit="1" customWidth="1"/>
    <col min="5653" max="5894" width="9.140625" style="119"/>
    <col min="5895" max="5895" width="3.7109375" style="119" customWidth="1"/>
    <col min="5896" max="5896" width="7.42578125" style="119" customWidth="1"/>
    <col min="5897" max="5897" width="19.5703125" style="119" customWidth="1"/>
    <col min="5898" max="5901" width="11" style="119" customWidth="1"/>
    <col min="5902" max="5902" width="10" style="119" customWidth="1"/>
    <col min="5903" max="5903" width="9.140625" style="119"/>
    <col min="5904" max="5904" width="8.85546875" style="119" bestFit="1" customWidth="1"/>
    <col min="5905" max="5907" width="9.140625" style="119"/>
    <col min="5908" max="5908" width="8.85546875" style="119" bestFit="1" customWidth="1"/>
    <col min="5909" max="6150" width="9.140625" style="119"/>
    <col min="6151" max="6151" width="3.7109375" style="119" customWidth="1"/>
    <col min="6152" max="6152" width="7.42578125" style="119" customWidth="1"/>
    <col min="6153" max="6153" width="19.5703125" style="119" customWidth="1"/>
    <col min="6154" max="6157" width="11" style="119" customWidth="1"/>
    <col min="6158" max="6158" width="10" style="119" customWidth="1"/>
    <col min="6159" max="6159" width="9.140625" style="119"/>
    <col min="6160" max="6160" width="8.85546875" style="119" bestFit="1" customWidth="1"/>
    <col min="6161" max="6163" width="9.140625" style="119"/>
    <col min="6164" max="6164" width="8.85546875" style="119" bestFit="1" customWidth="1"/>
    <col min="6165" max="6406" width="9.140625" style="119"/>
    <col min="6407" max="6407" width="3.7109375" style="119" customWidth="1"/>
    <col min="6408" max="6408" width="7.42578125" style="119" customWidth="1"/>
    <col min="6409" max="6409" width="19.5703125" style="119" customWidth="1"/>
    <col min="6410" max="6413" width="11" style="119" customWidth="1"/>
    <col min="6414" max="6414" width="10" style="119" customWidth="1"/>
    <col min="6415" max="6415" width="9.140625" style="119"/>
    <col min="6416" max="6416" width="8.85546875" style="119" bestFit="1" customWidth="1"/>
    <col min="6417" max="6419" width="9.140625" style="119"/>
    <col min="6420" max="6420" width="8.85546875" style="119" bestFit="1" customWidth="1"/>
    <col min="6421" max="6662" width="9.140625" style="119"/>
    <col min="6663" max="6663" width="3.7109375" style="119" customWidth="1"/>
    <col min="6664" max="6664" width="7.42578125" style="119" customWidth="1"/>
    <col min="6665" max="6665" width="19.5703125" style="119" customWidth="1"/>
    <col min="6666" max="6669" width="11" style="119" customWidth="1"/>
    <col min="6670" max="6670" width="10" style="119" customWidth="1"/>
    <col min="6671" max="6671" width="9.140625" style="119"/>
    <col min="6672" max="6672" width="8.85546875" style="119" bestFit="1" customWidth="1"/>
    <col min="6673" max="6675" width="9.140625" style="119"/>
    <col min="6676" max="6676" width="8.85546875" style="119" bestFit="1" customWidth="1"/>
    <col min="6677" max="6918" width="9.140625" style="119"/>
    <col min="6919" max="6919" width="3.7109375" style="119" customWidth="1"/>
    <col min="6920" max="6920" width="7.42578125" style="119" customWidth="1"/>
    <col min="6921" max="6921" width="19.5703125" style="119" customWidth="1"/>
    <col min="6922" max="6925" width="11" style="119" customWidth="1"/>
    <col min="6926" max="6926" width="10" style="119" customWidth="1"/>
    <col min="6927" max="6927" width="9.140625" style="119"/>
    <col min="6928" max="6928" width="8.85546875" style="119" bestFit="1" customWidth="1"/>
    <col min="6929" max="6931" width="9.140625" style="119"/>
    <col min="6932" max="6932" width="8.85546875" style="119" bestFit="1" customWidth="1"/>
    <col min="6933" max="7174" width="9.140625" style="119"/>
    <col min="7175" max="7175" width="3.7109375" style="119" customWidth="1"/>
    <col min="7176" max="7176" width="7.42578125" style="119" customWidth="1"/>
    <col min="7177" max="7177" width="19.5703125" style="119" customWidth="1"/>
    <col min="7178" max="7181" width="11" style="119" customWidth="1"/>
    <col min="7182" max="7182" width="10" style="119" customWidth="1"/>
    <col min="7183" max="7183" width="9.140625" style="119"/>
    <col min="7184" max="7184" width="8.85546875" style="119" bestFit="1" customWidth="1"/>
    <col min="7185" max="7187" width="9.140625" style="119"/>
    <col min="7188" max="7188" width="8.85546875" style="119" bestFit="1" customWidth="1"/>
    <col min="7189" max="7430" width="9.140625" style="119"/>
    <col min="7431" max="7431" width="3.7109375" style="119" customWidth="1"/>
    <col min="7432" max="7432" width="7.42578125" style="119" customWidth="1"/>
    <col min="7433" max="7433" width="19.5703125" style="119" customWidth="1"/>
    <col min="7434" max="7437" width="11" style="119" customWidth="1"/>
    <col min="7438" max="7438" width="10" style="119" customWidth="1"/>
    <col min="7439" max="7439" width="9.140625" style="119"/>
    <col min="7440" max="7440" width="8.85546875" style="119" bestFit="1" customWidth="1"/>
    <col min="7441" max="7443" width="9.140625" style="119"/>
    <col min="7444" max="7444" width="8.85546875" style="119" bestFit="1" customWidth="1"/>
    <col min="7445" max="7686" width="9.140625" style="119"/>
    <col min="7687" max="7687" width="3.7109375" style="119" customWidth="1"/>
    <col min="7688" max="7688" width="7.42578125" style="119" customWidth="1"/>
    <col min="7689" max="7689" width="19.5703125" style="119" customWidth="1"/>
    <col min="7690" max="7693" width="11" style="119" customWidth="1"/>
    <col min="7694" max="7694" width="10" style="119" customWidth="1"/>
    <col min="7695" max="7695" width="9.140625" style="119"/>
    <col min="7696" max="7696" width="8.85546875" style="119" bestFit="1" customWidth="1"/>
    <col min="7697" max="7699" width="9.140625" style="119"/>
    <col min="7700" max="7700" width="8.85546875" style="119" bestFit="1" customWidth="1"/>
    <col min="7701" max="7942" width="9.140625" style="119"/>
    <col min="7943" max="7943" width="3.7109375" style="119" customWidth="1"/>
    <col min="7944" max="7944" width="7.42578125" style="119" customWidth="1"/>
    <col min="7945" max="7945" width="19.5703125" style="119" customWidth="1"/>
    <col min="7946" max="7949" width="11" style="119" customWidth="1"/>
    <col min="7950" max="7950" width="10" style="119" customWidth="1"/>
    <col min="7951" max="7951" width="9.140625" style="119"/>
    <col min="7952" max="7952" width="8.85546875" style="119" bestFit="1" customWidth="1"/>
    <col min="7953" max="7955" width="9.140625" style="119"/>
    <col min="7956" max="7956" width="8.85546875" style="119" bestFit="1" customWidth="1"/>
    <col min="7957" max="8198" width="9.140625" style="119"/>
    <col min="8199" max="8199" width="3.7109375" style="119" customWidth="1"/>
    <col min="8200" max="8200" width="7.42578125" style="119" customWidth="1"/>
    <col min="8201" max="8201" width="19.5703125" style="119" customWidth="1"/>
    <col min="8202" max="8205" width="11" style="119" customWidth="1"/>
    <col min="8206" max="8206" width="10" style="119" customWidth="1"/>
    <col min="8207" max="8207" width="9.140625" style="119"/>
    <col min="8208" max="8208" width="8.85546875" style="119" bestFit="1" customWidth="1"/>
    <col min="8209" max="8211" width="9.140625" style="119"/>
    <col min="8212" max="8212" width="8.85546875" style="119" bestFit="1" customWidth="1"/>
    <col min="8213" max="8454" width="9.140625" style="119"/>
    <col min="8455" max="8455" width="3.7109375" style="119" customWidth="1"/>
    <col min="8456" max="8456" width="7.42578125" style="119" customWidth="1"/>
    <col min="8457" max="8457" width="19.5703125" style="119" customWidth="1"/>
    <col min="8458" max="8461" width="11" style="119" customWidth="1"/>
    <col min="8462" max="8462" width="10" style="119" customWidth="1"/>
    <col min="8463" max="8463" width="9.140625" style="119"/>
    <col min="8464" max="8464" width="8.85546875" style="119" bestFit="1" customWidth="1"/>
    <col min="8465" max="8467" width="9.140625" style="119"/>
    <col min="8468" max="8468" width="8.85546875" style="119" bestFit="1" customWidth="1"/>
    <col min="8469" max="8710" width="9.140625" style="119"/>
    <col min="8711" max="8711" width="3.7109375" style="119" customWidth="1"/>
    <col min="8712" max="8712" width="7.42578125" style="119" customWidth="1"/>
    <col min="8713" max="8713" width="19.5703125" style="119" customWidth="1"/>
    <col min="8714" max="8717" width="11" style="119" customWidth="1"/>
    <col min="8718" max="8718" width="10" style="119" customWidth="1"/>
    <col min="8719" max="8719" width="9.140625" style="119"/>
    <col min="8720" max="8720" width="8.85546875" style="119" bestFit="1" customWidth="1"/>
    <col min="8721" max="8723" width="9.140625" style="119"/>
    <col min="8724" max="8724" width="8.85546875" style="119" bestFit="1" customWidth="1"/>
    <col min="8725" max="8966" width="9.140625" style="119"/>
    <col min="8967" max="8967" width="3.7109375" style="119" customWidth="1"/>
    <col min="8968" max="8968" width="7.42578125" style="119" customWidth="1"/>
    <col min="8969" max="8969" width="19.5703125" style="119" customWidth="1"/>
    <col min="8970" max="8973" width="11" style="119" customWidth="1"/>
    <col min="8974" max="8974" width="10" style="119" customWidth="1"/>
    <col min="8975" max="8975" width="9.140625" style="119"/>
    <col min="8976" max="8976" width="8.85546875" style="119" bestFit="1" customWidth="1"/>
    <col min="8977" max="8979" width="9.140625" style="119"/>
    <col min="8980" max="8980" width="8.85546875" style="119" bestFit="1" customWidth="1"/>
    <col min="8981" max="9222" width="9.140625" style="119"/>
    <col min="9223" max="9223" width="3.7109375" style="119" customWidth="1"/>
    <col min="9224" max="9224" width="7.42578125" style="119" customWidth="1"/>
    <col min="9225" max="9225" width="19.5703125" style="119" customWidth="1"/>
    <col min="9226" max="9229" width="11" style="119" customWidth="1"/>
    <col min="9230" max="9230" width="10" style="119" customWidth="1"/>
    <col min="9231" max="9231" width="9.140625" style="119"/>
    <col min="9232" max="9232" width="8.85546875" style="119" bestFit="1" customWidth="1"/>
    <col min="9233" max="9235" width="9.140625" style="119"/>
    <col min="9236" max="9236" width="8.85546875" style="119" bestFit="1" customWidth="1"/>
    <col min="9237" max="9478" width="9.140625" style="119"/>
    <col min="9479" max="9479" width="3.7109375" style="119" customWidth="1"/>
    <col min="9480" max="9480" width="7.42578125" style="119" customWidth="1"/>
    <col min="9481" max="9481" width="19.5703125" style="119" customWidth="1"/>
    <col min="9482" max="9485" width="11" style="119" customWidth="1"/>
    <col min="9486" max="9486" width="10" style="119" customWidth="1"/>
    <col min="9487" max="9487" width="9.140625" style="119"/>
    <col min="9488" max="9488" width="8.85546875" style="119" bestFit="1" customWidth="1"/>
    <col min="9489" max="9491" width="9.140625" style="119"/>
    <col min="9492" max="9492" width="8.85546875" style="119" bestFit="1" customWidth="1"/>
    <col min="9493" max="9734" width="9.140625" style="119"/>
    <col min="9735" max="9735" width="3.7109375" style="119" customWidth="1"/>
    <col min="9736" max="9736" width="7.42578125" style="119" customWidth="1"/>
    <col min="9737" max="9737" width="19.5703125" style="119" customWidth="1"/>
    <col min="9738" max="9741" width="11" style="119" customWidth="1"/>
    <col min="9742" max="9742" width="10" style="119" customWidth="1"/>
    <col min="9743" max="9743" width="9.140625" style="119"/>
    <col min="9744" max="9744" width="8.85546875" style="119" bestFit="1" customWidth="1"/>
    <col min="9745" max="9747" width="9.140625" style="119"/>
    <col min="9748" max="9748" width="8.85546875" style="119" bestFit="1" customWidth="1"/>
    <col min="9749" max="9990" width="9.140625" style="119"/>
    <col min="9991" max="9991" width="3.7109375" style="119" customWidth="1"/>
    <col min="9992" max="9992" width="7.42578125" style="119" customWidth="1"/>
    <col min="9993" max="9993" width="19.5703125" style="119" customWidth="1"/>
    <col min="9994" max="9997" width="11" style="119" customWidth="1"/>
    <col min="9998" max="9998" width="10" style="119" customWidth="1"/>
    <col min="9999" max="9999" width="9.140625" style="119"/>
    <col min="10000" max="10000" width="8.85546875" style="119" bestFit="1" customWidth="1"/>
    <col min="10001" max="10003" width="9.140625" style="119"/>
    <col min="10004" max="10004" width="8.85546875" style="119" bestFit="1" customWidth="1"/>
    <col min="10005" max="10246" width="9.140625" style="119"/>
    <col min="10247" max="10247" width="3.7109375" style="119" customWidth="1"/>
    <col min="10248" max="10248" width="7.42578125" style="119" customWidth="1"/>
    <col min="10249" max="10249" width="19.5703125" style="119" customWidth="1"/>
    <col min="10250" max="10253" width="11" style="119" customWidth="1"/>
    <col min="10254" max="10254" width="10" style="119" customWidth="1"/>
    <col min="10255" max="10255" width="9.140625" style="119"/>
    <col min="10256" max="10256" width="8.85546875" style="119" bestFit="1" customWidth="1"/>
    <col min="10257" max="10259" width="9.140625" style="119"/>
    <col min="10260" max="10260" width="8.85546875" style="119" bestFit="1" customWidth="1"/>
    <col min="10261" max="10502" width="9.140625" style="119"/>
    <col min="10503" max="10503" width="3.7109375" style="119" customWidth="1"/>
    <col min="10504" max="10504" width="7.42578125" style="119" customWidth="1"/>
    <col min="10505" max="10505" width="19.5703125" style="119" customWidth="1"/>
    <col min="10506" max="10509" width="11" style="119" customWidth="1"/>
    <col min="10510" max="10510" width="10" style="119" customWidth="1"/>
    <col min="10511" max="10511" width="9.140625" style="119"/>
    <col min="10512" max="10512" width="8.85546875" style="119" bestFit="1" customWidth="1"/>
    <col min="10513" max="10515" width="9.140625" style="119"/>
    <col min="10516" max="10516" width="8.85546875" style="119" bestFit="1" customWidth="1"/>
    <col min="10517" max="10758" width="9.140625" style="119"/>
    <col min="10759" max="10759" width="3.7109375" style="119" customWidth="1"/>
    <col min="10760" max="10760" width="7.42578125" style="119" customWidth="1"/>
    <col min="10761" max="10761" width="19.5703125" style="119" customWidth="1"/>
    <col min="10762" max="10765" width="11" style="119" customWidth="1"/>
    <col min="10766" max="10766" width="10" style="119" customWidth="1"/>
    <col min="10767" max="10767" width="9.140625" style="119"/>
    <col min="10768" max="10768" width="8.85546875" style="119" bestFit="1" customWidth="1"/>
    <col min="10769" max="10771" width="9.140625" style="119"/>
    <col min="10772" max="10772" width="8.85546875" style="119" bestFit="1" customWidth="1"/>
    <col min="10773" max="11014" width="9.140625" style="119"/>
    <col min="11015" max="11015" width="3.7109375" style="119" customWidth="1"/>
    <col min="11016" max="11016" width="7.42578125" style="119" customWidth="1"/>
    <col min="11017" max="11017" width="19.5703125" style="119" customWidth="1"/>
    <col min="11018" max="11021" width="11" style="119" customWidth="1"/>
    <col min="11022" max="11022" width="10" style="119" customWidth="1"/>
    <col min="11023" max="11023" width="9.140625" style="119"/>
    <col min="11024" max="11024" width="8.85546875" style="119" bestFit="1" customWidth="1"/>
    <col min="11025" max="11027" width="9.140625" style="119"/>
    <col min="11028" max="11028" width="8.85546875" style="119" bestFit="1" customWidth="1"/>
    <col min="11029" max="11270" width="9.140625" style="119"/>
    <col min="11271" max="11271" width="3.7109375" style="119" customWidth="1"/>
    <col min="11272" max="11272" width="7.42578125" style="119" customWidth="1"/>
    <col min="11273" max="11273" width="19.5703125" style="119" customWidth="1"/>
    <col min="11274" max="11277" width="11" style="119" customWidth="1"/>
    <col min="11278" max="11278" width="10" style="119" customWidth="1"/>
    <col min="11279" max="11279" width="9.140625" style="119"/>
    <col min="11280" max="11280" width="8.85546875" style="119" bestFit="1" customWidth="1"/>
    <col min="11281" max="11283" width="9.140625" style="119"/>
    <col min="11284" max="11284" width="8.85546875" style="119" bestFit="1" customWidth="1"/>
    <col min="11285" max="11526" width="9.140625" style="119"/>
    <col min="11527" max="11527" width="3.7109375" style="119" customWidth="1"/>
    <col min="11528" max="11528" width="7.42578125" style="119" customWidth="1"/>
    <col min="11529" max="11529" width="19.5703125" style="119" customWidth="1"/>
    <col min="11530" max="11533" width="11" style="119" customWidth="1"/>
    <col min="11534" max="11534" width="10" style="119" customWidth="1"/>
    <col min="11535" max="11535" width="9.140625" style="119"/>
    <col min="11536" max="11536" width="8.85546875" style="119" bestFit="1" customWidth="1"/>
    <col min="11537" max="11539" width="9.140625" style="119"/>
    <col min="11540" max="11540" width="8.85546875" style="119" bestFit="1" customWidth="1"/>
    <col min="11541" max="11782" width="9.140625" style="119"/>
    <col min="11783" max="11783" width="3.7109375" style="119" customWidth="1"/>
    <col min="11784" max="11784" width="7.42578125" style="119" customWidth="1"/>
    <col min="11785" max="11785" width="19.5703125" style="119" customWidth="1"/>
    <col min="11786" max="11789" width="11" style="119" customWidth="1"/>
    <col min="11790" max="11790" width="10" style="119" customWidth="1"/>
    <col min="11791" max="11791" width="9.140625" style="119"/>
    <col min="11792" max="11792" width="8.85546875" style="119" bestFit="1" customWidth="1"/>
    <col min="11793" max="11795" width="9.140625" style="119"/>
    <col min="11796" max="11796" width="8.85546875" style="119" bestFit="1" customWidth="1"/>
    <col min="11797" max="12038" width="9.140625" style="119"/>
    <col min="12039" max="12039" width="3.7109375" style="119" customWidth="1"/>
    <col min="12040" max="12040" width="7.42578125" style="119" customWidth="1"/>
    <col min="12041" max="12041" width="19.5703125" style="119" customWidth="1"/>
    <col min="12042" max="12045" width="11" style="119" customWidth="1"/>
    <col min="12046" max="12046" width="10" style="119" customWidth="1"/>
    <col min="12047" max="12047" width="9.140625" style="119"/>
    <col min="12048" max="12048" width="8.85546875" style="119" bestFit="1" customWidth="1"/>
    <col min="12049" max="12051" width="9.140625" style="119"/>
    <col min="12052" max="12052" width="8.85546875" style="119" bestFit="1" customWidth="1"/>
    <col min="12053" max="12294" width="9.140625" style="119"/>
    <col min="12295" max="12295" width="3.7109375" style="119" customWidth="1"/>
    <col min="12296" max="12296" width="7.42578125" style="119" customWidth="1"/>
    <col min="12297" max="12297" width="19.5703125" style="119" customWidth="1"/>
    <col min="12298" max="12301" width="11" style="119" customWidth="1"/>
    <col min="12302" max="12302" width="10" style="119" customWidth="1"/>
    <col min="12303" max="12303" width="9.140625" style="119"/>
    <col min="12304" max="12304" width="8.85546875" style="119" bestFit="1" customWidth="1"/>
    <col min="12305" max="12307" width="9.140625" style="119"/>
    <col min="12308" max="12308" width="8.85546875" style="119" bestFit="1" customWidth="1"/>
    <col min="12309" max="12550" width="9.140625" style="119"/>
    <col min="12551" max="12551" width="3.7109375" style="119" customWidth="1"/>
    <col min="12552" max="12552" width="7.42578125" style="119" customWidth="1"/>
    <col min="12553" max="12553" width="19.5703125" style="119" customWidth="1"/>
    <col min="12554" max="12557" width="11" style="119" customWidth="1"/>
    <col min="12558" max="12558" width="10" style="119" customWidth="1"/>
    <col min="12559" max="12559" width="9.140625" style="119"/>
    <col min="12560" max="12560" width="8.85546875" style="119" bestFit="1" customWidth="1"/>
    <col min="12561" max="12563" width="9.140625" style="119"/>
    <col min="12564" max="12564" width="8.85546875" style="119" bestFit="1" customWidth="1"/>
    <col min="12565" max="12806" width="9.140625" style="119"/>
    <col min="12807" max="12807" width="3.7109375" style="119" customWidth="1"/>
    <col min="12808" max="12808" width="7.42578125" style="119" customWidth="1"/>
    <col min="12809" max="12809" width="19.5703125" style="119" customWidth="1"/>
    <col min="12810" max="12813" width="11" style="119" customWidth="1"/>
    <col min="12814" max="12814" width="10" style="119" customWidth="1"/>
    <col min="12815" max="12815" width="9.140625" style="119"/>
    <col min="12816" max="12816" width="8.85546875" style="119" bestFit="1" customWidth="1"/>
    <col min="12817" max="12819" width="9.140625" style="119"/>
    <col min="12820" max="12820" width="8.85546875" style="119" bestFit="1" customWidth="1"/>
    <col min="12821" max="13062" width="9.140625" style="119"/>
    <col min="13063" max="13063" width="3.7109375" style="119" customWidth="1"/>
    <col min="13064" max="13064" width="7.42578125" style="119" customWidth="1"/>
    <col min="13065" max="13065" width="19.5703125" style="119" customWidth="1"/>
    <col min="13066" max="13069" width="11" style="119" customWidth="1"/>
    <col min="13070" max="13070" width="10" style="119" customWidth="1"/>
    <col min="13071" max="13071" width="9.140625" style="119"/>
    <col min="13072" max="13072" width="8.85546875" style="119" bestFit="1" customWidth="1"/>
    <col min="13073" max="13075" width="9.140625" style="119"/>
    <col min="13076" max="13076" width="8.85546875" style="119" bestFit="1" customWidth="1"/>
    <col min="13077" max="13318" width="9.140625" style="119"/>
    <col min="13319" max="13319" width="3.7109375" style="119" customWidth="1"/>
    <col min="13320" max="13320" width="7.42578125" style="119" customWidth="1"/>
    <col min="13321" max="13321" width="19.5703125" style="119" customWidth="1"/>
    <col min="13322" max="13325" width="11" style="119" customWidth="1"/>
    <col min="13326" max="13326" width="10" style="119" customWidth="1"/>
    <col min="13327" max="13327" width="9.140625" style="119"/>
    <col min="13328" max="13328" width="8.85546875" style="119" bestFit="1" customWidth="1"/>
    <col min="13329" max="13331" width="9.140625" style="119"/>
    <col min="13332" max="13332" width="8.85546875" style="119" bestFit="1" customWidth="1"/>
    <col min="13333" max="13574" width="9.140625" style="119"/>
    <col min="13575" max="13575" width="3.7109375" style="119" customWidth="1"/>
    <col min="13576" max="13576" width="7.42578125" style="119" customWidth="1"/>
    <col min="13577" max="13577" width="19.5703125" style="119" customWidth="1"/>
    <col min="13578" max="13581" width="11" style="119" customWidth="1"/>
    <col min="13582" max="13582" width="10" style="119" customWidth="1"/>
    <col min="13583" max="13583" width="9.140625" style="119"/>
    <col min="13584" max="13584" width="8.85546875" style="119" bestFit="1" customWidth="1"/>
    <col min="13585" max="13587" width="9.140625" style="119"/>
    <col min="13588" max="13588" width="8.85546875" style="119" bestFit="1" customWidth="1"/>
    <col min="13589" max="13830" width="9.140625" style="119"/>
    <col min="13831" max="13831" width="3.7109375" style="119" customWidth="1"/>
    <col min="13832" max="13832" width="7.42578125" style="119" customWidth="1"/>
    <col min="13833" max="13833" width="19.5703125" style="119" customWidth="1"/>
    <col min="13834" max="13837" width="11" style="119" customWidth="1"/>
    <col min="13838" max="13838" width="10" style="119" customWidth="1"/>
    <col min="13839" max="13839" width="9.140625" style="119"/>
    <col min="13840" max="13840" width="8.85546875" style="119" bestFit="1" customWidth="1"/>
    <col min="13841" max="13843" width="9.140625" style="119"/>
    <col min="13844" max="13844" width="8.85546875" style="119" bestFit="1" customWidth="1"/>
    <col min="13845" max="14086" width="9.140625" style="119"/>
    <col min="14087" max="14087" width="3.7109375" style="119" customWidth="1"/>
    <col min="14088" max="14088" width="7.42578125" style="119" customWidth="1"/>
    <col min="14089" max="14089" width="19.5703125" style="119" customWidth="1"/>
    <col min="14090" max="14093" width="11" style="119" customWidth="1"/>
    <col min="14094" max="14094" width="10" style="119" customWidth="1"/>
    <col min="14095" max="14095" width="9.140625" style="119"/>
    <col min="14096" max="14096" width="8.85546875" style="119" bestFit="1" customWidth="1"/>
    <col min="14097" max="14099" width="9.140625" style="119"/>
    <col min="14100" max="14100" width="8.85546875" style="119" bestFit="1" customWidth="1"/>
    <col min="14101" max="14342" width="9.140625" style="119"/>
    <col min="14343" max="14343" width="3.7109375" style="119" customWidth="1"/>
    <col min="14344" max="14344" width="7.42578125" style="119" customWidth="1"/>
    <col min="14345" max="14345" width="19.5703125" style="119" customWidth="1"/>
    <col min="14346" max="14349" width="11" style="119" customWidth="1"/>
    <col min="14350" max="14350" width="10" style="119" customWidth="1"/>
    <col min="14351" max="14351" width="9.140625" style="119"/>
    <col min="14352" max="14352" width="8.85546875" style="119" bestFit="1" customWidth="1"/>
    <col min="14353" max="14355" width="9.140625" style="119"/>
    <col min="14356" max="14356" width="8.85546875" style="119" bestFit="1" customWidth="1"/>
    <col min="14357" max="14598" width="9.140625" style="119"/>
    <col min="14599" max="14599" width="3.7109375" style="119" customWidth="1"/>
    <col min="14600" max="14600" width="7.42578125" style="119" customWidth="1"/>
    <col min="14601" max="14601" width="19.5703125" style="119" customWidth="1"/>
    <col min="14602" max="14605" width="11" style="119" customWidth="1"/>
    <col min="14606" max="14606" width="10" style="119" customWidth="1"/>
    <col min="14607" max="14607" width="9.140625" style="119"/>
    <col min="14608" max="14608" width="8.85546875" style="119" bestFit="1" customWidth="1"/>
    <col min="14609" max="14611" width="9.140625" style="119"/>
    <col min="14612" max="14612" width="8.85546875" style="119" bestFit="1" customWidth="1"/>
    <col min="14613" max="14854" width="9.140625" style="119"/>
    <col min="14855" max="14855" width="3.7109375" style="119" customWidth="1"/>
    <col min="14856" max="14856" width="7.42578125" style="119" customWidth="1"/>
    <col min="14857" max="14857" width="19.5703125" style="119" customWidth="1"/>
    <col min="14858" max="14861" width="11" style="119" customWidth="1"/>
    <col min="14862" max="14862" width="10" style="119" customWidth="1"/>
    <col min="14863" max="14863" width="9.140625" style="119"/>
    <col min="14864" max="14864" width="8.85546875" style="119" bestFit="1" customWidth="1"/>
    <col min="14865" max="14867" width="9.140625" style="119"/>
    <col min="14868" max="14868" width="8.85546875" style="119" bestFit="1" customWidth="1"/>
    <col min="14869" max="15110" width="9.140625" style="119"/>
    <col min="15111" max="15111" width="3.7109375" style="119" customWidth="1"/>
    <col min="15112" max="15112" width="7.42578125" style="119" customWidth="1"/>
    <col min="15113" max="15113" width="19.5703125" style="119" customWidth="1"/>
    <col min="15114" max="15117" width="11" style="119" customWidth="1"/>
    <col min="15118" max="15118" width="10" style="119" customWidth="1"/>
    <col min="15119" max="15119" width="9.140625" style="119"/>
    <col min="15120" max="15120" width="8.85546875" style="119" bestFit="1" customWidth="1"/>
    <col min="15121" max="15123" width="9.140625" style="119"/>
    <col min="15124" max="15124" width="8.85546875" style="119" bestFit="1" customWidth="1"/>
    <col min="15125" max="15366" width="9.140625" style="119"/>
    <col min="15367" max="15367" width="3.7109375" style="119" customWidth="1"/>
    <col min="15368" max="15368" width="7.42578125" style="119" customWidth="1"/>
    <col min="15369" max="15369" width="19.5703125" style="119" customWidth="1"/>
    <col min="15370" max="15373" width="11" style="119" customWidth="1"/>
    <col min="15374" max="15374" width="10" style="119" customWidth="1"/>
    <col min="15375" max="15375" width="9.140625" style="119"/>
    <col min="15376" max="15376" width="8.85546875" style="119" bestFit="1" customWidth="1"/>
    <col min="15377" max="15379" width="9.140625" style="119"/>
    <col min="15380" max="15380" width="8.85546875" style="119" bestFit="1" customWidth="1"/>
    <col min="15381" max="15622" width="9.140625" style="119"/>
    <col min="15623" max="15623" width="3.7109375" style="119" customWidth="1"/>
    <col min="15624" max="15624" width="7.42578125" style="119" customWidth="1"/>
    <col min="15625" max="15625" width="19.5703125" style="119" customWidth="1"/>
    <col min="15626" max="15629" width="11" style="119" customWidth="1"/>
    <col min="15630" max="15630" width="10" style="119" customWidth="1"/>
    <col min="15631" max="15631" width="9.140625" style="119"/>
    <col min="15632" max="15632" width="8.85546875" style="119" bestFit="1" customWidth="1"/>
    <col min="15633" max="15635" width="9.140625" style="119"/>
    <col min="15636" max="15636" width="8.85546875" style="119" bestFit="1" customWidth="1"/>
    <col min="15637" max="15878" width="9.140625" style="119"/>
    <col min="15879" max="15879" width="3.7109375" style="119" customWidth="1"/>
    <col min="15880" max="15880" width="7.42578125" style="119" customWidth="1"/>
    <col min="15881" max="15881" width="19.5703125" style="119" customWidth="1"/>
    <col min="15882" max="15885" width="11" style="119" customWidth="1"/>
    <col min="15886" max="15886" width="10" style="119" customWidth="1"/>
    <col min="15887" max="15887" width="9.140625" style="119"/>
    <col min="15888" max="15888" width="8.85546875" style="119" bestFit="1" customWidth="1"/>
    <col min="15889" max="15891" width="9.140625" style="119"/>
    <col min="15892" max="15892" width="8.85546875" style="119" bestFit="1" customWidth="1"/>
    <col min="15893" max="16134" width="9.140625" style="119"/>
    <col min="16135" max="16135" width="3.7109375" style="119" customWidth="1"/>
    <col min="16136" max="16136" width="7.42578125" style="119" customWidth="1"/>
    <col min="16137" max="16137" width="19.5703125" style="119" customWidth="1"/>
    <col min="16138" max="16141" width="11" style="119" customWidth="1"/>
    <col min="16142" max="16142" width="10" style="119" customWidth="1"/>
    <col min="16143" max="16143" width="9.140625" style="119"/>
    <col min="16144" max="16144" width="8.85546875" style="119" bestFit="1" customWidth="1"/>
    <col min="16145" max="16147" width="9.140625" style="119"/>
    <col min="16148" max="16148" width="8.85546875" style="119" bestFit="1" customWidth="1"/>
    <col min="16149" max="16384" width="9.140625" style="119"/>
  </cols>
  <sheetData>
    <row r="1" spans="1:17" ht="20.25">
      <c r="A1" s="118" t="s">
        <v>2313</v>
      </c>
      <c r="D1" s="120" t="s">
        <v>2379</v>
      </c>
    </row>
    <row r="2" spans="1:17" ht="20.25">
      <c r="A2" s="118"/>
      <c r="B2" s="119" t="s">
        <v>2380</v>
      </c>
      <c r="D2" s="120"/>
    </row>
    <row r="3" spans="1:17" ht="16.5" customHeight="1">
      <c r="A3" s="118"/>
      <c r="C3" s="119" t="s">
        <v>2374</v>
      </c>
      <c r="D3" s="265">
        <v>0.3</v>
      </c>
    </row>
    <row r="4" spans="1:17" ht="16.5" customHeight="1">
      <c r="A4" s="118"/>
      <c r="C4" s="119" t="s">
        <v>2375</v>
      </c>
      <c r="D4" s="265">
        <v>0.25</v>
      </c>
    </row>
    <row r="5" spans="1:17" ht="16.5" customHeight="1">
      <c r="C5" s="119" t="s">
        <v>2376</v>
      </c>
      <c r="D5" s="265">
        <v>0.4</v>
      </c>
    </row>
    <row r="6" spans="1:17">
      <c r="A6" s="121"/>
      <c r="B6" s="123"/>
      <c r="C6" s="125"/>
      <c r="D6" s="219"/>
      <c r="P6" s="124"/>
    </row>
    <row r="7" spans="1:17" ht="19.5">
      <c r="A7" s="624">
        <v>2014</v>
      </c>
      <c r="B7" s="624"/>
      <c r="C7" s="624"/>
      <c r="D7" s="127" t="s">
        <v>2319</v>
      </c>
      <c r="E7" s="128" t="s">
        <v>2320</v>
      </c>
      <c r="F7" s="127" t="s">
        <v>2321</v>
      </c>
      <c r="G7" s="127" t="s">
        <v>2322</v>
      </c>
      <c r="H7" s="127" t="s">
        <v>2323</v>
      </c>
      <c r="I7" s="127" t="s">
        <v>2324</v>
      </c>
      <c r="J7" s="127" t="s">
        <v>2325</v>
      </c>
      <c r="K7" s="127" t="s">
        <v>2326</v>
      </c>
      <c r="L7" s="127" t="s">
        <v>2327</v>
      </c>
      <c r="M7" s="127" t="s">
        <v>2328</v>
      </c>
      <c r="N7" s="129" t="s">
        <v>2329</v>
      </c>
      <c r="O7" s="130" t="s">
        <v>2330</v>
      </c>
      <c r="P7" s="131"/>
    </row>
    <row r="8" spans="1:17" hidden="1">
      <c r="A8" s="621" t="s">
        <v>2331</v>
      </c>
      <c r="B8" s="622"/>
      <c r="C8" s="623"/>
      <c r="D8" s="132">
        <f>[11]TT!C7</f>
        <v>2604</v>
      </c>
      <c r="E8" s="133">
        <v>2337.6</v>
      </c>
      <c r="F8" s="133">
        <v>2586</v>
      </c>
      <c r="G8" s="133">
        <v>2515.1999999999998</v>
      </c>
      <c r="H8" s="133">
        <v>2599.1999999999998</v>
      </c>
      <c r="I8" s="133">
        <v>2506.1999999999998</v>
      </c>
      <c r="J8" s="133">
        <v>2593.1999999999998</v>
      </c>
      <c r="K8" s="133">
        <v>2604</v>
      </c>
      <c r="L8" s="133">
        <v>2520</v>
      </c>
      <c r="M8" s="133">
        <v>2604</v>
      </c>
      <c r="N8" s="133">
        <v>2520</v>
      </c>
      <c r="O8" s="134">
        <v>2604</v>
      </c>
      <c r="P8" s="135">
        <f>SUM(D8:O8)/12</f>
        <v>2549.4500000000003</v>
      </c>
      <c r="Q8" s="136"/>
    </row>
    <row r="9" spans="1:17" hidden="1">
      <c r="A9" s="621" t="s">
        <v>2332</v>
      </c>
      <c r="B9" s="622"/>
      <c r="C9" s="623"/>
      <c r="D9" s="132">
        <f>[11]TT!C8</f>
        <v>2107</v>
      </c>
      <c r="E9" s="132">
        <f>[11]TT!D8</f>
        <v>1974</v>
      </c>
      <c r="F9" s="132">
        <f>[11]TT!E8</f>
        <v>2277</v>
      </c>
      <c r="G9" s="132">
        <f>[11]TT!F8</f>
        <v>2178</v>
      </c>
      <c r="H9" s="132">
        <f>[11]TT!G8</f>
        <v>1873</v>
      </c>
      <c r="I9" s="132">
        <f>[11]TT!H8</f>
        <v>1751</v>
      </c>
      <c r="J9" s="132">
        <f>[11]TT!I8</f>
        <v>1882</v>
      </c>
      <c r="K9" s="132">
        <f>[11]TT!J8</f>
        <v>1967</v>
      </c>
      <c r="L9" s="132">
        <f>[11]TT!K8</f>
        <v>1082</v>
      </c>
      <c r="M9" s="132">
        <f>[11]TT!L8</f>
        <v>1432</v>
      </c>
      <c r="N9" s="132">
        <f>[11]TT!M8</f>
        <v>1310</v>
      </c>
      <c r="O9" s="137">
        <f>[11]TT!N8</f>
        <v>1734</v>
      </c>
      <c r="P9" s="135">
        <f>SUM(D9:O9)/12</f>
        <v>1797.25</v>
      </c>
      <c r="Q9" s="138"/>
    </row>
    <row r="10" spans="1:17" hidden="1">
      <c r="A10" s="621" t="s">
        <v>2333</v>
      </c>
      <c r="B10" s="622"/>
      <c r="C10" s="623"/>
      <c r="D10" s="132">
        <f>[11]TT!C13</f>
        <v>5468</v>
      </c>
      <c r="E10" s="132">
        <f>[11]TT!D13</f>
        <v>4935</v>
      </c>
      <c r="F10" s="132">
        <f>[11]TT!E13</f>
        <v>5693</v>
      </c>
      <c r="G10" s="132">
        <f>[11]TT!F13</f>
        <v>5020</v>
      </c>
      <c r="H10" s="132">
        <f>[11]TT!G13</f>
        <v>4561</v>
      </c>
      <c r="I10" s="132">
        <f>[11]TT!H13</f>
        <v>4579</v>
      </c>
      <c r="J10" s="132">
        <f>[11]TT!I13</f>
        <v>4903</v>
      </c>
      <c r="K10" s="132">
        <f>[11]TT!J13</f>
        <v>5006</v>
      </c>
      <c r="L10" s="132">
        <f>[11]TT!K13</f>
        <v>2424</v>
      </c>
      <c r="M10" s="132">
        <f>[11]TT!L13</f>
        <v>3415</v>
      </c>
      <c r="N10" s="132">
        <f>[11]TT!M13</f>
        <v>2843</v>
      </c>
      <c r="O10" s="132">
        <f>[11]TT!N13</f>
        <v>4127</v>
      </c>
      <c r="P10" s="135">
        <f>SUM(D10:O10)/12</f>
        <v>4414.5</v>
      </c>
      <c r="Q10" s="138"/>
    </row>
    <row r="11" spans="1:17" hidden="1">
      <c r="A11" s="621" t="s">
        <v>2334</v>
      </c>
      <c r="B11" s="622"/>
      <c r="C11" s="623"/>
      <c r="D11" s="139">
        <f>D9/D8</f>
        <v>0.80913978494623651</v>
      </c>
      <c r="E11" s="139">
        <f>E9/E8</f>
        <v>0.84445585215605756</v>
      </c>
      <c r="F11" s="139">
        <f t="shared" ref="F11:O11" si="0">F9/F8</f>
        <v>0.88051044083526686</v>
      </c>
      <c r="G11" s="139">
        <f t="shared" si="0"/>
        <v>0.86593511450381688</v>
      </c>
      <c r="H11" s="139">
        <f t="shared" si="0"/>
        <v>0.72060634041243465</v>
      </c>
      <c r="I11" s="139">
        <f t="shared" si="0"/>
        <v>0.69866730508339325</v>
      </c>
      <c r="J11" s="139">
        <f t="shared" si="0"/>
        <v>0.72574425420330102</v>
      </c>
      <c r="K11" s="139">
        <f t="shared" si="0"/>
        <v>0.7553763440860215</v>
      </c>
      <c r="L11" s="139">
        <f t="shared" si="0"/>
        <v>0.42936507936507934</v>
      </c>
      <c r="M11" s="139">
        <f t="shared" si="0"/>
        <v>0.54992319508448539</v>
      </c>
      <c r="N11" s="139">
        <f t="shared" si="0"/>
        <v>0.51984126984126988</v>
      </c>
      <c r="O11" s="140">
        <f t="shared" si="0"/>
        <v>0.66589861751152069</v>
      </c>
      <c r="P11" s="141">
        <f>SUM(D11:O11)/12</f>
        <v>0.7054552998357404</v>
      </c>
      <c r="Q11" s="138"/>
    </row>
    <row r="12" spans="1:17" ht="12.75">
      <c r="B12" s="155"/>
      <c r="C12" s="156"/>
      <c r="D12" s="167"/>
      <c r="E12" s="167"/>
      <c r="F12" s="167"/>
      <c r="G12" s="167"/>
      <c r="H12" s="167"/>
      <c r="I12" s="167"/>
      <c r="J12" s="167"/>
      <c r="K12" s="167"/>
      <c r="L12" s="167"/>
      <c r="M12" s="167"/>
      <c r="N12" s="167"/>
      <c r="O12" s="167"/>
      <c r="P12" s="161"/>
    </row>
    <row r="13" spans="1:17" s="171" customFormat="1" ht="12.75">
      <c r="A13" s="168"/>
      <c r="B13" s="155" t="s">
        <v>2381</v>
      </c>
      <c r="C13" s="169"/>
      <c r="D13" s="167"/>
      <c r="E13" s="167"/>
      <c r="F13" s="167"/>
      <c r="G13" s="167">
        <v>1</v>
      </c>
      <c r="H13" s="167">
        <v>1</v>
      </c>
      <c r="I13" s="167">
        <v>2</v>
      </c>
      <c r="J13" s="167"/>
      <c r="K13" s="167">
        <v>2</v>
      </c>
      <c r="L13" s="167">
        <v>2</v>
      </c>
      <c r="M13" s="167">
        <v>1</v>
      </c>
      <c r="N13" s="167">
        <v>1</v>
      </c>
      <c r="O13" s="167">
        <v>2</v>
      </c>
      <c r="P13" s="170"/>
    </row>
    <row r="15" spans="1:17" ht="12.75">
      <c r="B15" s="155" t="s">
        <v>2383</v>
      </c>
      <c r="C15" s="156"/>
      <c r="D15" s="167">
        <v>25</v>
      </c>
      <c r="E15" s="167">
        <v>25</v>
      </c>
      <c r="F15" s="167">
        <v>25</v>
      </c>
      <c r="G15" s="167">
        <v>25</v>
      </c>
      <c r="H15" s="167">
        <v>25</v>
      </c>
      <c r="I15" s="167">
        <v>25</v>
      </c>
      <c r="J15" s="167">
        <v>25</v>
      </c>
      <c r="K15" s="167">
        <v>25</v>
      </c>
      <c r="L15" s="167">
        <v>25</v>
      </c>
      <c r="M15" s="167">
        <v>25</v>
      </c>
      <c r="N15" s="167">
        <v>25</v>
      </c>
      <c r="O15" s="167">
        <v>25</v>
      </c>
      <c r="P15" s="161"/>
    </row>
    <row r="16" spans="1:17" ht="12.75">
      <c r="B16" s="155" t="s">
        <v>2384</v>
      </c>
      <c r="C16" s="156"/>
      <c r="D16" s="167">
        <v>750000</v>
      </c>
      <c r="E16" s="167">
        <v>750000</v>
      </c>
      <c r="F16" s="167">
        <v>750000</v>
      </c>
      <c r="G16" s="167">
        <v>750000</v>
      </c>
      <c r="H16" s="167">
        <v>750000</v>
      </c>
      <c r="I16" s="167">
        <v>750000</v>
      </c>
      <c r="J16" s="167">
        <v>750000</v>
      </c>
      <c r="K16" s="167">
        <v>750000</v>
      </c>
      <c r="L16" s="167">
        <v>750000</v>
      </c>
      <c r="M16" s="167">
        <v>750000</v>
      </c>
      <c r="N16" s="167">
        <v>750000</v>
      </c>
      <c r="O16" s="167">
        <v>750000</v>
      </c>
      <c r="P16" s="161"/>
    </row>
    <row r="17" spans="1:17" ht="12.75">
      <c r="B17" s="155" t="s">
        <v>2385</v>
      </c>
      <c r="C17" s="156"/>
      <c r="D17" s="167">
        <v>400000</v>
      </c>
      <c r="E17" s="167">
        <v>400000</v>
      </c>
      <c r="F17" s="167">
        <v>400000</v>
      </c>
      <c r="G17" s="167">
        <v>400000</v>
      </c>
      <c r="H17" s="167">
        <v>400000</v>
      </c>
      <c r="I17" s="167">
        <v>400000</v>
      </c>
      <c r="J17" s="167">
        <v>400000</v>
      </c>
      <c r="K17" s="167">
        <v>400000</v>
      </c>
      <c r="L17" s="167">
        <v>400000</v>
      </c>
      <c r="M17" s="167">
        <v>400000</v>
      </c>
      <c r="N17" s="167">
        <v>400000</v>
      </c>
      <c r="O17" s="167">
        <v>400000</v>
      </c>
      <c r="P17" s="161"/>
    </row>
    <row r="18" spans="1:17" s="171" customFormat="1" ht="12.75">
      <c r="A18" s="267"/>
      <c r="B18" s="155" t="s">
        <v>2382</v>
      </c>
      <c r="C18" s="169"/>
      <c r="D18" s="167">
        <v>35000000</v>
      </c>
      <c r="E18" s="167">
        <v>35000000</v>
      </c>
      <c r="F18" s="167">
        <v>35000000</v>
      </c>
      <c r="G18" s="167">
        <v>35000000</v>
      </c>
      <c r="H18" s="167">
        <v>35000000</v>
      </c>
      <c r="I18" s="167">
        <v>35000000</v>
      </c>
      <c r="J18" s="167">
        <v>35000000</v>
      </c>
      <c r="K18" s="167">
        <v>35000000</v>
      </c>
      <c r="L18" s="167">
        <v>35000000</v>
      </c>
      <c r="M18" s="167">
        <v>35000000</v>
      </c>
      <c r="N18" s="167">
        <v>35000000</v>
      </c>
      <c r="O18" s="167">
        <v>35000000</v>
      </c>
      <c r="P18" s="170"/>
    </row>
    <row r="19" spans="1:17" s="171" customFormat="1" ht="12.75">
      <c r="A19" s="267"/>
      <c r="B19" s="565" t="s">
        <v>2444</v>
      </c>
      <c r="C19" s="169"/>
      <c r="D19" s="167"/>
      <c r="E19" s="167"/>
      <c r="F19" s="167"/>
      <c r="G19" s="167"/>
      <c r="H19" s="167"/>
      <c r="I19" s="167"/>
      <c r="J19" s="167"/>
      <c r="K19" s="167"/>
      <c r="L19" s="167"/>
      <c r="M19" s="167"/>
      <c r="N19" s="167"/>
      <c r="O19" s="167"/>
      <c r="P19" s="170"/>
    </row>
    <row r="20" spans="1:17" s="171" customFormat="1" ht="12.75">
      <c r="A20" s="267"/>
      <c r="B20" s="155" t="s">
        <v>2441</v>
      </c>
      <c r="C20" s="169"/>
      <c r="D20" s="167"/>
      <c r="E20" s="167"/>
      <c r="F20" s="167"/>
      <c r="G20" s="167"/>
      <c r="H20" s="167"/>
      <c r="I20" s="167"/>
      <c r="J20" s="167"/>
      <c r="K20" s="167"/>
      <c r="L20" s="167"/>
      <c r="M20" s="167"/>
      <c r="N20" s="167"/>
      <c r="O20" s="167">
        <v>170</v>
      </c>
      <c r="P20" s="170"/>
    </row>
    <row r="21" spans="1:17" s="171" customFormat="1" ht="12.75">
      <c r="A21" s="267"/>
      <c r="B21" s="155" t="s">
        <v>2442</v>
      </c>
      <c r="C21" s="169"/>
      <c r="D21" s="167"/>
      <c r="E21" s="167"/>
      <c r="F21" s="167"/>
      <c r="G21" s="167"/>
      <c r="H21" s="167"/>
      <c r="I21" s="167"/>
      <c r="J21" s="167"/>
      <c r="K21" s="167"/>
      <c r="L21" s="167"/>
      <c r="M21" s="167"/>
      <c r="N21" s="167"/>
      <c r="O21" s="167">
        <f>1500000/1.155-340000</f>
        <v>958701.29870129866</v>
      </c>
      <c r="P21" s="170"/>
    </row>
    <row r="22" spans="1:17" s="181" customFormat="1" ht="12.75">
      <c r="A22" s="123"/>
      <c r="B22" s="155" t="s">
        <v>2443</v>
      </c>
      <c r="C22" s="169"/>
      <c r="D22" s="564"/>
      <c r="E22" s="564"/>
      <c r="F22" s="564"/>
      <c r="G22" s="564"/>
      <c r="H22" s="564"/>
      <c r="I22" s="564"/>
      <c r="J22" s="564"/>
      <c r="K22" s="564"/>
      <c r="L22" s="564"/>
      <c r="M22" s="564"/>
      <c r="N22" s="564"/>
      <c r="O22" s="564">
        <f>O20*O21</f>
        <v>162979220.77922076</v>
      </c>
      <c r="P22" s="566"/>
    </row>
    <row r="23" spans="1:17" s="171" customFormat="1" ht="12.75">
      <c r="A23" s="267"/>
      <c r="B23" s="565" t="s">
        <v>2446</v>
      </c>
      <c r="C23" s="169"/>
      <c r="D23" s="167"/>
      <c r="E23" s="167"/>
      <c r="F23" s="167"/>
      <c r="G23" s="167"/>
      <c r="H23" s="167"/>
      <c r="I23" s="167"/>
      <c r="J23" s="167"/>
      <c r="K23" s="167"/>
      <c r="L23" s="167"/>
      <c r="M23" s="167"/>
      <c r="N23" s="167"/>
      <c r="O23" s="167">
        <v>210</v>
      </c>
      <c r="P23" s="170"/>
    </row>
    <row r="24" spans="1:17" s="171" customFormat="1" ht="12.75">
      <c r="A24" s="267"/>
      <c r="B24" s="155" t="s">
        <v>2441</v>
      </c>
      <c r="C24" s="169"/>
      <c r="D24" s="167"/>
      <c r="E24" s="167"/>
      <c r="F24" s="167"/>
      <c r="G24" s="167"/>
      <c r="H24" s="167"/>
      <c r="I24" s="167"/>
      <c r="J24" s="167"/>
      <c r="K24" s="167"/>
      <c r="L24" s="167"/>
      <c r="M24" s="167"/>
      <c r="N24" s="167"/>
      <c r="O24" s="167">
        <f>2100000/1.155-500000</f>
        <v>1318181.8181818181</v>
      </c>
      <c r="P24" s="170"/>
    </row>
    <row r="25" spans="1:17" s="171" customFormat="1" ht="12.75">
      <c r="A25" s="267"/>
      <c r="B25" s="155" t="s">
        <v>2442</v>
      </c>
      <c r="C25" s="169"/>
      <c r="D25" s="167"/>
      <c r="E25" s="167"/>
      <c r="F25" s="167"/>
      <c r="G25" s="167"/>
      <c r="H25" s="167"/>
      <c r="I25" s="167"/>
      <c r="J25" s="167"/>
      <c r="K25" s="167"/>
      <c r="L25" s="167"/>
      <c r="M25" s="167"/>
      <c r="N25" s="167"/>
      <c r="O25" s="564">
        <f>O23*O24</f>
        <v>276818181.81818181</v>
      </c>
      <c r="P25" s="170"/>
    </row>
    <row r="26" spans="1:17" ht="12.75">
      <c r="B26" s="565" t="s">
        <v>2443</v>
      </c>
      <c r="C26" s="156"/>
      <c r="D26" s="167"/>
      <c r="E26" s="167"/>
      <c r="F26" s="167"/>
      <c r="G26" s="167"/>
      <c r="H26" s="167"/>
      <c r="I26" s="167"/>
      <c r="J26" s="167"/>
      <c r="K26" s="167"/>
      <c r="L26" s="167"/>
      <c r="M26" s="167"/>
      <c r="N26" s="167"/>
      <c r="O26" s="167"/>
      <c r="P26" s="161"/>
    </row>
    <row r="27" spans="1:17" ht="12.75">
      <c r="B27" s="565"/>
      <c r="C27" s="156"/>
      <c r="D27" s="167"/>
      <c r="E27" s="167"/>
      <c r="F27" s="167"/>
      <c r="G27" s="167"/>
      <c r="H27" s="167"/>
      <c r="I27" s="167"/>
      <c r="J27" s="167"/>
      <c r="K27" s="167"/>
      <c r="L27" s="167"/>
      <c r="M27" s="167"/>
      <c r="N27" s="167"/>
      <c r="O27" s="167"/>
      <c r="P27" s="161"/>
    </row>
    <row r="28" spans="1:17" ht="12.75">
      <c r="B28" s="565" t="s">
        <v>2447</v>
      </c>
      <c r="C28" s="156"/>
      <c r="D28" s="167"/>
      <c r="E28" s="167"/>
      <c r="F28" s="167"/>
      <c r="G28" s="167"/>
      <c r="H28" s="167"/>
      <c r="I28" s="167"/>
      <c r="J28" s="167"/>
      <c r="K28" s="167"/>
      <c r="L28" s="167"/>
      <c r="M28" s="167"/>
      <c r="N28" s="167"/>
      <c r="O28" s="167"/>
      <c r="P28" s="161"/>
    </row>
    <row r="29" spans="1:17" ht="12.75">
      <c r="B29" s="155" t="s">
        <v>2441</v>
      </c>
      <c r="C29" s="156"/>
      <c r="D29" s="167"/>
      <c r="E29" s="167"/>
      <c r="F29" s="167"/>
      <c r="G29" s="167"/>
      <c r="H29" s="167"/>
      <c r="I29" s="167"/>
      <c r="J29" s="167"/>
      <c r="K29" s="167"/>
      <c r="L29" s="167"/>
      <c r="M29" s="167"/>
      <c r="N29" s="167"/>
      <c r="O29" s="167">
        <v>170</v>
      </c>
      <c r="P29" s="161"/>
      <c r="Q29" s="567"/>
    </row>
    <row r="30" spans="1:17" ht="12.75">
      <c r="B30" s="155" t="s">
        <v>2442</v>
      </c>
      <c r="C30" s="156"/>
      <c r="D30" s="167"/>
      <c r="E30" s="167"/>
      <c r="F30" s="167"/>
      <c r="G30" s="167"/>
      <c r="H30" s="167"/>
      <c r="I30" s="167"/>
      <c r="J30" s="167"/>
      <c r="K30" s="167"/>
      <c r="L30" s="167"/>
      <c r="M30" s="167"/>
      <c r="N30" s="167"/>
      <c r="O30" s="167">
        <v>340000</v>
      </c>
      <c r="P30" s="161"/>
      <c r="Q30" s="567"/>
    </row>
    <row r="31" spans="1:17" ht="12.75">
      <c r="B31" s="155" t="s">
        <v>2443</v>
      </c>
      <c r="C31" s="156"/>
      <c r="D31" s="167"/>
      <c r="E31" s="167"/>
      <c r="F31" s="167"/>
      <c r="G31" s="167"/>
      <c r="H31" s="167"/>
      <c r="I31" s="167"/>
      <c r="J31" s="167"/>
      <c r="K31" s="167"/>
      <c r="L31" s="167"/>
      <c r="M31" s="167"/>
      <c r="N31" s="167"/>
      <c r="O31" s="564">
        <f>O29*O30</f>
        <v>57800000</v>
      </c>
      <c r="P31" s="161"/>
    </row>
    <row r="32" spans="1:17" ht="12.75">
      <c r="B32" s="565" t="s">
        <v>2445</v>
      </c>
      <c r="C32" s="156"/>
      <c r="D32" s="167"/>
      <c r="E32" s="167"/>
      <c r="F32" s="167"/>
      <c r="G32" s="167"/>
      <c r="H32" s="167"/>
      <c r="I32" s="167"/>
      <c r="J32" s="167"/>
      <c r="K32" s="167"/>
      <c r="L32" s="167"/>
      <c r="M32" s="167"/>
      <c r="N32" s="167"/>
      <c r="O32" s="167">
        <v>210</v>
      </c>
      <c r="P32" s="161"/>
    </row>
    <row r="33" spans="1:16" ht="12.75">
      <c r="B33" s="155" t="s">
        <v>2441</v>
      </c>
      <c r="C33" s="156"/>
      <c r="D33" s="167"/>
      <c r="E33" s="167"/>
      <c r="F33" s="167"/>
      <c r="G33" s="167"/>
      <c r="H33" s="167"/>
      <c r="I33" s="167"/>
      <c r="J33" s="167"/>
      <c r="K33" s="167"/>
      <c r="L33" s="167"/>
      <c r="M33" s="167"/>
      <c r="N33" s="167"/>
      <c r="O33" s="167">
        <v>500000</v>
      </c>
      <c r="P33" s="161"/>
    </row>
    <row r="34" spans="1:16" ht="12.75">
      <c r="B34" s="155" t="s">
        <v>2442</v>
      </c>
      <c r="C34" s="156"/>
      <c r="D34" s="167"/>
      <c r="E34" s="167"/>
      <c r="F34" s="167"/>
      <c r="G34" s="167"/>
      <c r="H34" s="167"/>
      <c r="I34" s="167"/>
      <c r="J34" s="167"/>
      <c r="K34" s="167"/>
      <c r="L34" s="167"/>
      <c r="M34" s="167"/>
      <c r="N34" s="167"/>
      <c r="O34" s="564">
        <f>O32*O33</f>
        <v>105000000</v>
      </c>
      <c r="P34" s="161"/>
    </row>
    <row r="35" spans="1:16" ht="12.75">
      <c r="B35" s="565" t="s">
        <v>2443</v>
      </c>
      <c r="C35" s="156"/>
      <c r="D35" s="167"/>
      <c r="E35" s="167"/>
      <c r="F35" s="167"/>
      <c r="G35" s="167"/>
      <c r="H35" s="167"/>
      <c r="I35" s="167"/>
      <c r="J35" s="167"/>
      <c r="K35" s="167"/>
      <c r="L35" s="167"/>
      <c r="M35" s="167"/>
      <c r="N35" s="167"/>
      <c r="O35" s="167"/>
      <c r="P35" s="161"/>
    </row>
    <row r="36" spans="1:16" ht="12.75">
      <c r="B36" s="565"/>
      <c r="C36" s="156"/>
      <c r="D36" s="167"/>
      <c r="E36" s="167"/>
      <c r="F36" s="167"/>
      <c r="G36" s="167"/>
      <c r="H36" s="167"/>
      <c r="I36" s="167"/>
      <c r="J36" s="167"/>
      <c r="K36" s="167"/>
      <c r="L36" s="167"/>
      <c r="M36" s="167"/>
      <c r="N36" s="167"/>
      <c r="O36" s="167"/>
      <c r="P36" s="161"/>
    </row>
    <row r="37" spans="1:16" s="171" customFormat="1" ht="12.75">
      <c r="A37" s="168"/>
      <c r="B37" s="155" t="s">
        <v>2340</v>
      </c>
      <c r="C37" s="169"/>
      <c r="D37" s="167">
        <f>D15*D13</f>
        <v>0</v>
      </c>
      <c r="E37" s="167">
        <f t="shared" ref="E37:O37" si="1">E15*E13</f>
        <v>0</v>
      </c>
      <c r="F37" s="167">
        <f t="shared" si="1"/>
        <v>0</v>
      </c>
      <c r="G37" s="167">
        <f t="shared" si="1"/>
        <v>25</v>
      </c>
      <c r="H37" s="167">
        <f t="shared" si="1"/>
        <v>25</v>
      </c>
      <c r="I37" s="167">
        <f t="shared" si="1"/>
        <v>50</v>
      </c>
      <c r="J37" s="167">
        <f t="shared" si="1"/>
        <v>0</v>
      </c>
      <c r="K37" s="167">
        <f t="shared" si="1"/>
        <v>50</v>
      </c>
      <c r="L37" s="167">
        <f t="shared" si="1"/>
        <v>50</v>
      </c>
      <c r="M37" s="167">
        <f t="shared" si="1"/>
        <v>25</v>
      </c>
      <c r="N37" s="167">
        <f t="shared" si="1"/>
        <v>25</v>
      </c>
      <c r="O37" s="167">
        <f t="shared" si="1"/>
        <v>50</v>
      </c>
      <c r="P37" s="170"/>
    </row>
    <row r="38" spans="1:16" ht="12.75">
      <c r="A38" s="152"/>
      <c r="B38" s="155"/>
      <c r="C38" s="156"/>
      <c r="D38" s="172"/>
      <c r="E38" s="173"/>
      <c r="F38" s="174"/>
      <c r="G38" s="173"/>
      <c r="H38" s="174"/>
      <c r="I38" s="173"/>
      <c r="J38" s="173"/>
      <c r="K38" s="173"/>
      <c r="L38" s="173"/>
      <c r="M38" s="175"/>
      <c r="N38" s="176"/>
      <c r="O38" s="176"/>
      <c r="P38" s="161"/>
    </row>
    <row r="39" spans="1:16">
      <c r="A39" s="152"/>
      <c r="B39" s="217" t="s">
        <v>1904</v>
      </c>
      <c r="C39" s="156"/>
      <c r="D39" s="177">
        <f>D37*$D$16</f>
        <v>0</v>
      </c>
      <c r="E39" s="177">
        <f t="shared" ref="E39:N39" si="2">E37*$D$16</f>
        <v>0</v>
      </c>
      <c r="F39" s="177">
        <f t="shared" si="2"/>
        <v>0</v>
      </c>
      <c r="G39" s="177">
        <f t="shared" si="2"/>
        <v>18750000</v>
      </c>
      <c r="H39" s="177">
        <f>H37*$D$16</f>
        <v>18750000</v>
      </c>
      <c r="I39" s="177">
        <f t="shared" si="2"/>
        <v>37500000</v>
      </c>
      <c r="J39" s="177">
        <f t="shared" si="2"/>
        <v>0</v>
      </c>
      <c r="K39" s="177">
        <f t="shared" si="2"/>
        <v>37500000</v>
      </c>
      <c r="L39" s="177">
        <f t="shared" si="2"/>
        <v>37500000</v>
      </c>
      <c r="M39" s="177">
        <f t="shared" si="2"/>
        <v>18750000</v>
      </c>
      <c r="N39" s="177">
        <f t="shared" si="2"/>
        <v>18750000</v>
      </c>
      <c r="O39" s="177">
        <f>O37*$D$16+O22+O25</f>
        <v>477297402.59740257</v>
      </c>
      <c r="P39" s="161"/>
    </row>
    <row r="40" spans="1:16">
      <c r="A40" s="152"/>
      <c r="B40" s="217" t="s">
        <v>1909</v>
      </c>
      <c r="C40" s="156"/>
      <c r="D40" s="177">
        <f t="shared" ref="D40:N40" si="3">D17*D37</f>
        <v>0</v>
      </c>
      <c r="E40" s="177">
        <f t="shared" si="3"/>
        <v>0</v>
      </c>
      <c r="F40" s="177">
        <f t="shared" si="3"/>
        <v>0</v>
      </c>
      <c r="G40" s="177">
        <f t="shared" si="3"/>
        <v>10000000</v>
      </c>
      <c r="H40" s="177">
        <f t="shared" si="3"/>
        <v>10000000</v>
      </c>
      <c r="I40" s="177">
        <f t="shared" si="3"/>
        <v>20000000</v>
      </c>
      <c r="J40" s="177">
        <f t="shared" si="3"/>
        <v>0</v>
      </c>
      <c r="K40" s="177">
        <f t="shared" si="3"/>
        <v>20000000</v>
      </c>
      <c r="L40" s="177">
        <f t="shared" si="3"/>
        <v>20000000</v>
      </c>
      <c r="M40" s="177">
        <f t="shared" si="3"/>
        <v>10000000</v>
      </c>
      <c r="N40" s="177">
        <f t="shared" si="3"/>
        <v>10000000</v>
      </c>
      <c r="O40" s="177">
        <f>O17*O37+O31+O34</f>
        <v>182800000</v>
      </c>
      <c r="P40" s="161"/>
    </row>
    <row r="41" spans="1:16">
      <c r="A41" s="152"/>
      <c r="B41" s="217" t="s">
        <v>1919</v>
      </c>
      <c r="C41" s="156"/>
      <c r="D41" s="177">
        <f>D18*D13</f>
        <v>0</v>
      </c>
      <c r="E41" s="177">
        <f t="shared" ref="E41:O41" si="4">E18*E13</f>
        <v>0</v>
      </c>
      <c r="F41" s="177">
        <f t="shared" si="4"/>
        <v>0</v>
      </c>
      <c r="G41" s="177">
        <f t="shared" si="4"/>
        <v>35000000</v>
      </c>
      <c r="H41" s="177">
        <f t="shared" si="4"/>
        <v>35000000</v>
      </c>
      <c r="I41" s="177">
        <f t="shared" si="4"/>
        <v>70000000</v>
      </c>
      <c r="J41" s="177">
        <f t="shared" si="4"/>
        <v>0</v>
      </c>
      <c r="K41" s="177">
        <f t="shared" si="4"/>
        <v>70000000</v>
      </c>
      <c r="L41" s="177">
        <f t="shared" si="4"/>
        <v>70000000</v>
      </c>
      <c r="M41" s="177">
        <f t="shared" si="4"/>
        <v>35000000</v>
      </c>
      <c r="N41" s="177">
        <f t="shared" si="4"/>
        <v>35000000</v>
      </c>
      <c r="O41" s="177">
        <f t="shared" si="4"/>
        <v>70000000</v>
      </c>
      <c r="P41" s="161"/>
    </row>
    <row r="42" spans="1:16">
      <c r="A42" s="152"/>
      <c r="B42" s="217" t="s">
        <v>2002</v>
      </c>
      <c r="C42" s="156"/>
      <c r="D42" s="177">
        <f>D39*$D$3</f>
        <v>0</v>
      </c>
      <c r="E42" s="177">
        <f t="shared" ref="E42:N42" si="5">E39*$D$3</f>
        <v>0</v>
      </c>
      <c r="F42" s="177">
        <f t="shared" si="5"/>
        <v>0</v>
      </c>
      <c r="G42" s="177">
        <f t="shared" si="5"/>
        <v>5625000</v>
      </c>
      <c r="H42" s="177">
        <f t="shared" si="5"/>
        <v>5625000</v>
      </c>
      <c r="I42" s="177">
        <f t="shared" si="5"/>
        <v>11250000</v>
      </c>
      <c r="J42" s="177">
        <f t="shared" si="5"/>
        <v>0</v>
      </c>
      <c r="K42" s="177">
        <f t="shared" si="5"/>
        <v>11250000</v>
      </c>
      <c r="L42" s="177">
        <f t="shared" si="5"/>
        <v>11250000</v>
      </c>
      <c r="M42" s="177">
        <f t="shared" si="5"/>
        <v>5625000</v>
      </c>
      <c r="N42" s="177">
        <f t="shared" si="5"/>
        <v>5625000</v>
      </c>
      <c r="O42" s="177">
        <f>O39*$D$3</f>
        <v>143189220.77922076</v>
      </c>
      <c r="P42" s="161"/>
    </row>
    <row r="43" spans="1:16" s="171" customFormat="1">
      <c r="A43" s="168"/>
      <c r="B43" s="121" t="s">
        <v>2007</v>
      </c>
      <c r="C43" s="125"/>
      <c r="D43" s="177">
        <f>D40*$D$4</f>
        <v>0</v>
      </c>
      <c r="E43" s="177">
        <f t="shared" ref="E43:O43" si="6">E40*$D$4</f>
        <v>0</v>
      </c>
      <c r="F43" s="177">
        <f t="shared" si="6"/>
        <v>0</v>
      </c>
      <c r="G43" s="177">
        <f t="shared" si="6"/>
        <v>2500000</v>
      </c>
      <c r="H43" s="177">
        <f t="shared" si="6"/>
        <v>2500000</v>
      </c>
      <c r="I43" s="177">
        <f t="shared" si="6"/>
        <v>5000000</v>
      </c>
      <c r="J43" s="177">
        <f t="shared" si="6"/>
        <v>0</v>
      </c>
      <c r="K43" s="177">
        <f t="shared" si="6"/>
        <v>5000000</v>
      </c>
      <c r="L43" s="177">
        <f t="shared" si="6"/>
        <v>5000000</v>
      </c>
      <c r="M43" s="177">
        <f t="shared" si="6"/>
        <v>2500000</v>
      </c>
      <c r="N43" s="177">
        <f t="shared" si="6"/>
        <v>2500000</v>
      </c>
      <c r="O43" s="177">
        <f t="shared" si="6"/>
        <v>45700000</v>
      </c>
    </row>
    <row r="44" spans="1:16" s="171" customFormat="1">
      <c r="A44" s="183"/>
      <c r="B44" s="121" t="s">
        <v>2019</v>
      </c>
      <c r="C44" s="125"/>
      <c r="D44" s="177">
        <f>D41*$D$5</f>
        <v>0</v>
      </c>
      <c r="E44" s="177">
        <f t="shared" ref="E44:O44" si="7">E41*$D$5</f>
        <v>0</v>
      </c>
      <c r="F44" s="177">
        <f t="shared" si="7"/>
        <v>0</v>
      </c>
      <c r="G44" s="177">
        <f t="shared" si="7"/>
        <v>14000000</v>
      </c>
      <c r="H44" s="177">
        <f t="shared" si="7"/>
        <v>14000000</v>
      </c>
      <c r="I44" s="177">
        <f t="shared" si="7"/>
        <v>28000000</v>
      </c>
      <c r="J44" s="177">
        <f t="shared" si="7"/>
        <v>0</v>
      </c>
      <c r="K44" s="177">
        <f t="shared" si="7"/>
        <v>28000000</v>
      </c>
      <c r="L44" s="177">
        <f t="shared" si="7"/>
        <v>28000000</v>
      </c>
      <c r="M44" s="177">
        <f t="shared" si="7"/>
        <v>14000000</v>
      </c>
      <c r="N44" s="177">
        <f t="shared" si="7"/>
        <v>14000000</v>
      </c>
      <c r="O44" s="177">
        <f t="shared" si="7"/>
        <v>28000000</v>
      </c>
    </row>
    <row r="45" spans="1:16" s="171" customFormat="1" ht="12.75">
      <c r="A45" s="185"/>
      <c r="B45" s="496" t="s">
        <v>1683</v>
      </c>
      <c r="C45" s="125"/>
      <c r="D45" s="500">
        <f>SUM(D39:D41)*5%</f>
        <v>0</v>
      </c>
      <c r="E45" s="500">
        <f t="shared" ref="E45:O45" si="8">SUM(E39:E41)*5%</f>
        <v>0</v>
      </c>
      <c r="F45" s="500">
        <f t="shared" si="8"/>
        <v>0</v>
      </c>
      <c r="G45" s="500">
        <f t="shared" si="8"/>
        <v>3187500</v>
      </c>
      <c r="H45" s="500">
        <f t="shared" si="8"/>
        <v>3187500</v>
      </c>
      <c r="I45" s="500">
        <f t="shared" si="8"/>
        <v>6375000</v>
      </c>
      <c r="J45" s="500">
        <f t="shared" si="8"/>
        <v>0</v>
      </c>
      <c r="K45" s="500">
        <f t="shared" si="8"/>
        <v>6375000</v>
      </c>
      <c r="L45" s="500">
        <f t="shared" si="8"/>
        <v>6375000</v>
      </c>
      <c r="M45" s="500">
        <f t="shared" si="8"/>
        <v>3187500</v>
      </c>
      <c r="N45" s="500">
        <f t="shared" si="8"/>
        <v>3187500</v>
      </c>
      <c r="O45" s="500">
        <f t="shared" si="8"/>
        <v>36504870.129870132</v>
      </c>
    </row>
    <row r="46" spans="1:16">
      <c r="A46" s="193" t="s">
        <v>2377</v>
      </c>
      <c r="B46" s="194"/>
      <c r="C46" s="195"/>
      <c r="D46" s="196">
        <f t="shared" ref="D46:O46" si="9">SUM(D39:D41)-SUM(D42:D44)</f>
        <v>0</v>
      </c>
      <c r="E46" s="196">
        <f t="shared" si="9"/>
        <v>0</v>
      </c>
      <c r="F46" s="196">
        <f t="shared" si="9"/>
        <v>0</v>
      </c>
      <c r="G46" s="196">
        <f t="shared" si="9"/>
        <v>41625000</v>
      </c>
      <c r="H46" s="196">
        <f t="shared" si="9"/>
        <v>41625000</v>
      </c>
      <c r="I46" s="196">
        <f t="shared" si="9"/>
        <v>83250000</v>
      </c>
      <c r="J46" s="196">
        <f t="shared" si="9"/>
        <v>0</v>
      </c>
      <c r="K46" s="196">
        <f t="shared" si="9"/>
        <v>83250000</v>
      </c>
      <c r="L46" s="196">
        <f t="shared" si="9"/>
        <v>83250000</v>
      </c>
      <c r="M46" s="196">
        <f t="shared" si="9"/>
        <v>41625000</v>
      </c>
      <c r="N46" s="196">
        <f t="shared" si="9"/>
        <v>41625000</v>
      </c>
      <c r="O46" s="196">
        <f t="shared" si="9"/>
        <v>513208181.81818181</v>
      </c>
      <c r="P46" s="197"/>
    </row>
    <row r="50" spans="5:13" s="136" customFormat="1"/>
    <row r="51" spans="5:13">
      <c r="E51" s="208"/>
    </row>
    <row r="54" spans="5:13">
      <c r="G54" s="209"/>
      <c r="H54" s="209"/>
      <c r="I54" s="209"/>
      <c r="J54" s="209"/>
      <c r="K54" s="209"/>
      <c r="L54" s="209"/>
      <c r="M54" s="209"/>
    </row>
  </sheetData>
  <mergeCells count="5">
    <mergeCell ref="A7:C7"/>
    <mergeCell ref="A8:C8"/>
    <mergeCell ref="A9:C9"/>
    <mergeCell ref="A10:C10"/>
    <mergeCell ref="A11:C11"/>
  </mergeCells>
  <dataValidations count="41">
    <dataValidation type="textLength" errorStyle="information" allowBlank="1" showInputMessage="1" showErrorMessage="1" errorTitle="1010000053" sqref="WVO983000 A65496 JC65496 SY65496 ACU65496 AMQ65496 AWM65496 BGI65496 BQE65496 CAA65496 CJW65496 CTS65496 DDO65496 DNK65496 DXG65496 EHC65496 EQY65496 FAU65496 FKQ65496 FUM65496 GEI65496 GOE65496 GYA65496 HHW65496 HRS65496 IBO65496 ILK65496 IVG65496 JFC65496 JOY65496 JYU65496 KIQ65496 KSM65496 LCI65496 LME65496 LWA65496 MFW65496 MPS65496 MZO65496 NJK65496 NTG65496 ODC65496 OMY65496 OWU65496 PGQ65496 PQM65496 QAI65496 QKE65496 QUA65496 RDW65496 RNS65496 RXO65496 SHK65496 SRG65496 TBC65496 TKY65496 TUU65496 UEQ65496 UOM65496 UYI65496 VIE65496 VSA65496 WBW65496 WLS65496 WVO65496 A131032 JC131032 SY131032 ACU131032 AMQ131032 AWM131032 BGI131032 BQE131032 CAA131032 CJW131032 CTS131032 DDO131032 DNK131032 DXG131032 EHC131032 EQY131032 FAU131032 FKQ131032 FUM131032 GEI131032 GOE131032 GYA131032 HHW131032 HRS131032 IBO131032 ILK131032 IVG131032 JFC131032 JOY131032 JYU131032 KIQ131032 KSM131032 LCI131032 LME131032 LWA131032 MFW131032 MPS131032 MZO131032 NJK131032 NTG131032 ODC131032 OMY131032 OWU131032 PGQ131032 PQM131032 QAI131032 QKE131032 QUA131032 RDW131032 RNS131032 RXO131032 SHK131032 SRG131032 TBC131032 TKY131032 TUU131032 UEQ131032 UOM131032 UYI131032 VIE131032 VSA131032 WBW131032 WLS131032 WVO131032 A196568 JC196568 SY196568 ACU196568 AMQ196568 AWM196568 BGI196568 BQE196568 CAA196568 CJW196568 CTS196568 DDO196568 DNK196568 DXG196568 EHC196568 EQY196568 FAU196568 FKQ196568 FUM196568 GEI196568 GOE196568 GYA196568 HHW196568 HRS196568 IBO196568 ILK196568 IVG196568 JFC196568 JOY196568 JYU196568 KIQ196568 KSM196568 LCI196568 LME196568 LWA196568 MFW196568 MPS196568 MZO196568 NJK196568 NTG196568 ODC196568 OMY196568 OWU196568 PGQ196568 PQM196568 QAI196568 QKE196568 QUA196568 RDW196568 RNS196568 RXO196568 SHK196568 SRG196568 TBC196568 TKY196568 TUU196568 UEQ196568 UOM196568 UYI196568 VIE196568 VSA196568 WBW196568 WLS196568 WVO196568 A262104 JC262104 SY262104 ACU262104 AMQ262104 AWM262104 BGI262104 BQE262104 CAA262104 CJW262104 CTS262104 DDO262104 DNK262104 DXG262104 EHC262104 EQY262104 FAU262104 FKQ262104 FUM262104 GEI262104 GOE262104 GYA262104 HHW262104 HRS262104 IBO262104 ILK262104 IVG262104 JFC262104 JOY262104 JYU262104 KIQ262104 KSM262104 LCI262104 LME262104 LWA262104 MFW262104 MPS262104 MZO262104 NJK262104 NTG262104 ODC262104 OMY262104 OWU262104 PGQ262104 PQM262104 QAI262104 QKE262104 QUA262104 RDW262104 RNS262104 RXO262104 SHK262104 SRG262104 TBC262104 TKY262104 TUU262104 UEQ262104 UOM262104 UYI262104 VIE262104 VSA262104 WBW262104 WLS262104 WVO262104 A327640 JC327640 SY327640 ACU327640 AMQ327640 AWM327640 BGI327640 BQE327640 CAA327640 CJW327640 CTS327640 DDO327640 DNK327640 DXG327640 EHC327640 EQY327640 FAU327640 FKQ327640 FUM327640 GEI327640 GOE327640 GYA327640 HHW327640 HRS327640 IBO327640 ILK327640 IVG327640 JFC327640 JOY327640 JYU327640 KIQ327640 KSM327640 LCI327640 LME327640 LWA327640 MFW327640 MPS327640 MZO327640 NJK327640 NTG327640 ODC327640 OMY327640 OWU327640 PGQ327640 PQM327640 QAI327640 QKE327640 QUA327640 RDW327640 RNS327640 RXO327640 SHK327640 SRG327640 TBC327640 TKY327640 TUU327640 UEQ327640 UOM327640 UYI327640 VIE327640 VSA327640 WBW327640 WLS327640 WVO327640 A393176 JC393176 SY393176 ACU393176 AMQ393176 AWM393176 BGI393176 BQE393176 CAA393176 CJW393176 CTS393176 DDO393176 DNK393176 DXG393176 EHC393176 EQY393176 FAU393176 FKQ393176 FUM393176 GEI393176 GOE393176 GYA393176 HHW393176 HRS393176 IBO393176 ILK393176 IVG393176 JFC393176 JOY393176 JYU393176 KIQ393176 KSM393176 LCI393176 LME393176 LWA393176 MFW393176 MPS393176 MZO393176 NJK393176 NTG393176 ODC393176 OMY393176 OWU393176 PGQ393176 PQM393176 QAI393176 QKE393176 QUA393176 RDW393176 RNS393176 RXO393176 SHK393176 SRG393176 TBC393176 TKY393176 TUU393176 UEQ393176 UOM393176 UYI393176 VIE393176 VSA393176 WBW393176 WLS393176 WVO393176 A458712 JC458712 SY458712 ACU458712 AMQ458712 AWM458712 BGI458712 BQE458712 CAA458712 CJW458712 CTS458712 DDO458712 DNK458712 DXG458712 EHC458712 EQY458712 FAU458712 FKQ458712 FUM458712 GEI458712 GOE458712 GYA458712 HHW458712 HRS458712 IBO458712 ILK458712 IVG458712 JFC458712 JOY458712 JYU458712 KIQ458712 KSM458712 LCI458712 LME458712 LWA458712 MFW458712 MPS458712 MZO458712 NJK458712 NTG458712 ODC458712 OMY458712 OWU458712 PGQ458712 PQM458712 QAI458712 QKE458712 QUA458712 RDW458712 RNS458712 RXO458712 SHK458712 SRG458712 TBC458712 TKY458712 TUU458712 UEQ458712 UOM458712 UYI458712 VIE458712 VSA458712 WBW458712 WLS458712 WVO458712 A524248 JC524248 SY524248 ACU524248 AMQ524248 AWM524248 BGI524248 BQE524248 CAA524248 CJW524248 CTS524248 DDO524248 DNK524248 DXG524248 EHC524248 EQY524248 FAU524248 FKQ524248 FUM524248 GEI524248 GOE524248 GYA524248 HHW524248 HRS524248 IBO524248 ILK524248 IVG524248 JFC524248 JOY524248 JYU524248 KIQ524248 KSM524248 LCI524248 LME524248 LWA524248 MFW524248 MPS524248 MZO524248 NJK524248 NTG524248 ODC524248 OMY524248 OWU524248 PGQ524248 PQM524248 QAI524248 QKE524248 QUA524248 RDW524248 RNS524248 RXO524248 SHK524248 SRG524248 TBC524248 TKY524248 TUU524248 UEQ524248 UOM524248 UYI524248 VIE524248 VSA524248 WBW524248 WLS524248 WVO524248 A589784 JC589784 SY589784 ACU589784 AMQ589784 AWM589784 BGI589784 BQE589784 CAA589784 CJW589784 CTS589784 DDO589784 DNK589784 DXG589784 EHC589784 EQY589784 FAU589784 FKQ589784 FUM589784 GEI589784 GOE589784 GYA589784 HHW589784 HRS589784 IBO589784 ILK589784 IVG589784 JFC589784 JOY589784 JYU589784 KIQ589784 KSM589784 LCI589784 LME589784 LWA589784 MFW589784 MPS589784 MZO589784 NJK589784 NTG589784 ODC589784 OMY589784 OWU589784 PGQ589784 PQM589784 QAI589784 QKE589784 QUA589784 RDW589784 RNS589784 RXO589784 SHK589784 SRG589784 TBC589784 TKY589784 TUU589784 UEQ589784 UOM589784 UYI589784 VIE589784 VSA589784 WBW589784 WLS589784 WVO589784 A655320 JC655320 SY655320 ACU655320 AMQ655320 AWM655320 BGI655320 BQE655320 CAA655320 CJW655320 CTS655320 DDO655320 DNK655320 DXG655320 EHC655320 EQY655320 FAU655320 FKQ655320 FUM655320 GEI655320 GOE655320 GYA655320 HHW655320 HRS655320 IBO655320 ILK655320 IVG655320 JFC655320 JOY655320 JYU655320 KIQ655320 KSM655320 LCI655320 LME655320 LWA655320 MFW655320 MPS655320 MZO655320 NJK655320 NTG655320 ODC655320 OMY655320 OWU655320 PGQ655320 PQM655320 QAI655320 QKE655320 QUA655320 RDW655320 RNS655320 RXO655320 SHK655320 SRG655320 TBC655320 TKY655320 TUU655320 UEQ655320 UOM655320 UYI655320 VIE655320 VSA655320 WBW655320 WLS655320 WVO655320 A720856 JC720856 SY720856 ACU720856 AMQ720856 AWM720856 BGI720856 BQE720856 CAA720856 CJW720856 CTS720856 DDO720856 DNK720856 DXG720856 EHC720856 EQY720856 FAU720856 FKQ720856 FUM720856 GEI720856 GOE720856 GYA720856 HHW720856 HRS720856 IBO720856 ILK720856 IVG720856 JFC720856 JOY720856 JYU720856 KIQ720856 KSM720856 LCI720856 LME720856 LWA720856 MFW720856 MPS720856 MZO720856 NJK720856 NTG720856 ODC720856 OMY720856 OWU720856 PGQ720856 PQM720856 QAI720856 QKE720856 QUA720856 RDW720856 RNS720856 RXO720856 SHK720856 SRG720856 TBC720856 TKY720856 TUU720856 UEQ720856 UOM720856 UYI720856 VIE720856 VSA720856 WBW720856 WLS720856 WVO720856 A786392 JC786392 SY786392 ACU786392 AMQ786392 AWM786392 BGI786392 BQE786392 CAA786392 CJW786392 CTS786392 DDO786392 DNK786392 DXG786392 EHC786392 EQY786392 FAU786392 FKQ786392 FUM786392 GEI786392 GOE786392 GYA786392 HHW786392 HRS786392 IBO786392 ILK786392 IVG786392 JFC786392 JOY786392 JYU786392 KIQ786392 KSM786392 LCI786392 LME786392 LWA786392 MFW786392 MPS786392 MZO786392 NJK786392 NTG786392 ODC786392 OMY786392 OWU786392 PGQ786392 PQM786392 QAI786392 QKE786392 QUA786392 RDW786392 RNS786392 RXO786392 SHK786392 SRG786392 TBC786392 TKY786392 TUU786392 UEQ786392 UOM786392 UYI786392 VIE786392 VSA786392 WBW786392 WLS786392 WVO786392 A851928 JC851928 SY851928 ACU851928 AMQ851928 AWM851928 BGI851928 BQE851928 CAA851928 CJW851928 CTS851928 DDO851928 DNK851928 DXG851928 EHC851928 EQY851928 FAU851928 FKQ851928 FUM851928 GEI851928 GOE851928 GYA851928 HHW851928 HRS851928 IBO851928 ILK851928 IVG851928 JFC851928 JOY851928 JYU851928 KIQ851928 KSM851928 LCI851928 LME851928 LWA851928 MFW851928 MPS851928 MZO851928 NJK851928 NTG851928 ODC851928 OMY851928 OWU851928 PGQ851928 PQM851928 QAI851928 QKE851928 QUA851928 RDW851928 RNS851928 RXO851928 SHK851928 SRG851928 TBC851928 TKY851928 TUU851928 UEQ851928 UOM851928 UYI851928 VIE851928 VSA851928 WBW851928 WLS851928 WVO851928 A917464 JC917464 SY917464 ACU917464 AMQ917464 AWM917464 BGI917464 BQE917464 CAA917464 CJW917464 CTS917464 DDO917464 DNK917464 DXG917464 EHC917464 EQY917464 FAU917464 FKQ917464 FUM917464 GEI917464 GOE917464 GYA917464 HHW917464 HRS917464 IBO917464 ILK917464 IVG917464 JFC917464 JOY917464 JYU917464 KIQ917464 KSM917464 LCI917464 LME917464 LWA917464 MFW917464 MPS917464 MZO917464 NJK917464 NTG917464 ODC917464 OMY917464 OWU917464 PGQ917464 PQM917464 QAI917464 QKE917464 QUA917464 RDW917464 RNS917464 RXO917464 SHK917464 SRG917464 TBC917464 TKY917464 TUU917464 UEQ917464 UOM917464 UYI917464 VIE917464 VSA917464 WBW917464 WLS917464 WVO917464 A983000 JC983000 SY983000 ACU983000 AMQ983000 AWM983000 BGI983000 BQE983000 CAA983000 CJW983000 CTS983000 DDO983000 DNK983000 DXG983000 EHC983000 EQY983000 FAU983000 FKQ983000 FUM983000 GEI983000 GOE983000 GYA983000 HHW983000 HRS983000 IBO983000 ILK983000 IVG983000 JFC983000 JOY983000 JYU983000 KIQ983000 KSM983000 LCI983000 LME983000 LWA983000 MFW983000 MPS983000 MZO983000 NJK983000 NTG983000 ODC983000 OMY983000 OWU983000 PGQ983000 PQM983000 QAI983000 QKE983000 QUA983000 RDW983000 RNS983000 RXO983000 SHK983000 SRG983000 TBC983000 TKY983000 TUU983000 UEQ983000 UOM983000 UYI983000 VIE983000 VSA983000 WBW983000 WLS983000 A1:A4 WVO1:WVO6 JC1:JC6 SY1:SY6 ACU1:ACU6 AMQ1:AMQ6 AWM1:AWM6 BGI1:BGI6 BQE1:BQE6 CAA1:CAA6 CJW1:CJW6 CTS1:CTS6 DDO1:DDO6 DNK1:DNK6 DXG1:DXG6 EHC1:EHC6 EQY1:EQY6 FAU1:FAU6 FKQ1:FKQ6 FUM1:FUM6 GEI1:GEI6 GOE1:GOE6 GYA1:GYA6 HHW1:HHW6 HRS1:HRS6 IBO1:IBO6 ILK1:ILK6 IVG1:IVG6 JFC1:JFC6 JOY1:JOY6 JYU1:JYU6 KIQ1:KIQ6 KSM1:KSM6 LCI1:LCI6 LME1:LME6 LWA1:LWA6 MFW1:MFW6 MPS1:MPS6 MZO1:MZO6 NJK1:NJK6 NTG1:NTG6 ODC1:ODC6 OMY1:OMY6 OWU1:OWU6 PGQ1:PGQ6 PQM1:PQM6 QAI1:QAI6 QKE1:QKE6 QUA1:QUA6 RDW1:RDW6 RNS1:RNS6 RXO1:RXO6 SHK1:SHK6 SRG1:SRG6 TBC1:TBC6 TKY1:TKY6 TUU1:TUU6 UEQ1:UEQ6 UOM1:UOM6 UYI1:UYI6 VIE1:VIE6 VSA1:VSA6 WBW1:WBW6 WLS1:WLS6 A6">
      <formula1>0</formula1>
      <formula2>300</formula2>
    </dataValidation>
    <dataValidation type="textLength" errorStyle="information" allowBlank="1" showInputMessage="1" error="XLBVal:5=7.92380342564431E-02_x000d_&#10;" sqref="C65511 JE65511 TA65511 ACW65511 AMS65511 AWO65511 BGK65511 BQG65511 CAC65511 CJY65511 CTU65511 DDQ65511 DNM65511 DXI65511 EHE65511 ERA65511 FAW65511 FKS65511 FUO65511 GEK65511 GOG65511 GYC65511 HHY65511 HRU65511 IBQ65511 ILM65511 IVI65511 JFE65511 JPA65511 JYW65511 KIS65511 KSO65511 LCK65511 LMG65511 LWC65511 MFY65511 MPU65511 MZQ65511 NJM65511 NTI65511 ODE65511 ONA65511 OWW65511 PGS65511 PQO65511 QAK65511 QKG65511 QUC65511 RDY65511 RNU65511 RXQ65511 SHM65511 SRI65511 TBE65511 TLA65511 TUW65511 UES65511 UOO65511 UYK65511 VIG65511 VSC65511 WBY65511 WLU65511 WVQ65511 C131047 JE131047 TA131047 ACW131047 AMS131047 AWO131047 BGK131047 BQG131047 CAC131047 CJY131047 CTU131047 DDQ131047 DNM131047 DXI131047 EHE131047 ERA131047 FAW131047 FKS131047 FUO131047 GEK131047 GOG131047 GYC131047 HHY131047 HRU131047 IBQ131047 ILM131047 IVI131047 JFE131047 JPA131047 JYW131047 KIS131047 KSO131047 LCK131047 LMG131047 LWC131047 MFY131047 MPU131047 MZQ131047 NJM131047 NTI131047 ODE131047 ONA131047 OWW131047 PGS131047 PQO131047 QAK131047 QKG131047 QUC131047 RDY131047 RNU131047 RXQ131047 SHM131047 SRI131047 TBE131047 TLA131047 TUW131047 UES131047 UOO131047 UYK131047 VIG131047 VSC131047 WBY131047 WLU131047 WVQ131047 C196583 JE196583 TA196583 ACW196583 AMS196583 AWO196583 BGK196583 BQG196583 CAC196583 CJY196583 CTU196583 DDQ196583 DNM196583 DXI196583 EHE196583 ERA196583 FAW196583 FKS196583 FUO196583 GEK196583 GOG196583 GYC196583 HHY196583 HRU196583 IBQ196583 ILM196583 IVI196583 JFE196583 JPA196583 JYW196583 KIS196583 KSO196583 LCK196583 LMG196583 LWC196583 MFY196583 MPU196583 MZQ196583 NJM196583 NTI196583 ODE196583 ONA196583 OWW196583 PGS196583 PQO196583 QAK196583 QKG196583 QUC196583 RDY196583 RNU196583 RXQ196583 SHM196583 SRI196583 TBE196583 TLA196583 TUW196583 UES196583 UOO196583 UYK196583 VIG196583 VSC196583 WBY196583 WLU196583 WVQ196583 C262119 JE262119 TA262119 ACW262119 AMS262119 AWO262119 BGK262119 BQG262119 CAC262119 CJY262119 CTU262119 DDQ262119 DNM262119 DXI262119 EHE262119 ERA262119 FAW262119 FKS262119 FUO262119 GEK262119 GOG262119 GYC262119 HHY262119 HRU262119 IBQ262119 ILM262119 IVI262119 JFE262119 JPA262119 JYW262119 KIS262119 KSO262119 LCK262119 LMG262119 LWC262119 MFY262119 MPU262119 MZQ262119 NJM262119 NTI262119 ODE262119 ONA262119 OWW262119 PGS262119 PQO262119 QAK262119 QKG262119 QUC262119 RDY262119 RNU262119 RXQ262119 SHM262119 SRI262119 TBE262119 TLA262119 TUW262119 UES262119 UOO262119 UYK262119 VIG262119 VSC262119 WBY262119 WLU262119 WVQ262119 C327655 JE327655 TA327655 ACW327655 AMS327655 AWO327655 BGK327655 BQG327655 CAC327655 CJY327655 CTU327655 DDQ327655 DNM327655 DXI327655 EHE327655 ERA327655 FAW327655 FKS327655 FUO327655 GEK327655 GOG327655 GYC327655 HHY327655 HRU327655 IBQ327655 ILM327655 IVI327655 JFE327655 JPA327655 JYW327655 KIS327655 KSO327655 LCK327655 LMG327655 LWC327655 MFY327655 MPU327655 MZQ327655 NJM327655 NTI327655 ODE327655 ONA327655 OWW327655 PGS327655 PQO327655 QAK327655 QKG327655 QUC327655 RDY327655 RNU327655 RXQ327655 SHM327655 SRI327655 TBE327655 TLA327655 TUW327655 UES327655 UOO327655 UYK327655 VIG327655 VSC327655 WBY327655 WLU327655 WVQ327655 C393191 JE393191 TA393191 ACW393191 AMS393191 AWO393191 BGK393191 BQG393191 CAC393191 CJY393191 CTU393191 DDQ393191 DNM393191 DXI393191 EHE393191 ERA393191 FAW393191 FKS393191 FUO393191 GEK393191 GOG393191 GYC393191 HHY393191 HRU393191 IBQ393191 ILM393191 IVI393191 JFE393191 JPA393191 JYW393191 KIS393191 KSO393191 LCK393191 LMG393191 LWC393191 MFY393191 MPU393191 MZQ393191 NJM393191 NTI393191 ODE393191 ONA393191 OWW393191 PGS393191 PQO393191 QAK393191 QKG393191 QUC393191 RDY393191 RNU393191 RXQ393191 SHM393191 SRI393191 TBE393191 TLA393191 TUW393191 UES393191 UOO393191 UYK393191 VIG393191 VSC393191 WBY393191 WLU393191 WVQ393191 C458727 JE458727 TA458727 ACW458727 AMS458727 AWO458727 BGK458727 BQG458727 CAC458727 CJY458727 CTU458727 DDQ458727 DNM458727 DXI458727 EHE458727 ERA458727 FAW458727 FKS458727 FUO458727 GEK458727 GOG458727 GYC458727 HHY458727 HRU458727 IBQ458727 ILM458727 IVI458727 JFE458727 JPA458727 JYW458727 KIS458727 KSO458727 LCK458727 LMG458727 LWC458727 MFY458727 MPU458727 MZQ458727 NJM458727 NTI458727 ODE458727 ONA458727 OWW458727 PGS458727 PQO458727 QAK458727 QKG458727 QUC458727 RDY458727 RNU458727 RXQ458727 SHM458727 SRI458727 TBE458727 TLA458727 TUW458727 UES458727 UOO458727 UYK458727 VIG458727 VSC458727 WBY458727 WLU458727 WVQ458727 C524263 JE524263 TA524263 ACW524263 AMS524263 AWO524263 BGK524263 BQG524263 CAC524263 CJY524263 CTU524263 DDQ524263 DNM524263 DXI524263 EHE524263 ERA524263 FAW524263 FKS524263 FUO524263 GEK524263 GOG524263 GYC524263 HHY524263 HRU524263 IBQ524263 ILM524263 IVI524263 JFE524263 JPA524263 JYW524263 KIS524263 KSO524263 LCK524263 LMG524263 LWC524263 MFY524263 MPU524263 MZQ524263 NJM524263 NTI524263 ODE524263 ONA524263 OWW524263 PGS524263 PQO524263 QAK524263 QKG524263 QUC524263 RDY524263 RNU524263 RXQ524263 SHM524263 SRI524263 TBE524263 TLA524263 TUW524263 UES524263 UOO524263 UYK524263 VIG524263 VSC524263 WBY524263 WLU524263 WVQ524263 C589799 JE589799 TA589799 ACW589799 AMS589799 AWO589799 BGK589799 BQG589799 CAC589799 CJY589799 CTU589799 DDQ589799 DNM589799 DXI589799 EHE589799 ERA589799 FAW589799 FKS589799 FUO589799 GEK589799 GOG589799 GYC589799 HHY589799 HRU589799 IBQ589799 ILM589799 IVI589799 JFE589799 JPA589799 JYW589799 KIS589799 KSO589799 LCK589799 LMG589799 LWC589799 MFY589799 MPU589799 MZQ589799 NJM589799 NTI589799 ODE589799 ONA589799 OWW589799 PGS589799 PQO589799 QAK589799 QKG589799 QUC589799 RDY589799 RNU589799 RXQ589799 SHM589799 SRI589799 TBE589799 TLA589799 TUW589799 UES589799 UOO589799 UYK589799 VIG589799 VSC589799 WBY589799 WLU589799 WVQ589799 C655335 JE655335 TA655335 ACW655335 AMS655335 AWO655335 BGK655335 BQG655335 CAC655335 CJY655335 CTU655335 DDQ655335 DNM655335 DXI655335 EHE655335 ERA655335 FAW655335 FKS655335 FUO655335 GEK655335 GOG655335 GYC655335 HHY655335 HRU655335 IBQ655335 ILM655335 IVI655335 JFE655335 JPA655335 JYW655335 KIS655335 KSO655335 LCK655335 LMG655335 LWC655335 MFY655335 MPU655335 MZQ655335 NJM655335 NTI655335 ODE655335 ONA655335 OWW655335 PGS655335 PQO655335 QAK655335 QKG655335 QUC655335 RDY655335 RNU655335 RXQ655335 SHM655335 SRI655335 TBE655335 TLA655335 TUW655335 UES655335 UOO655335 UYK655335 VIG655335 VSC655335 WBY655335 WLU655335 WVQ655335 C720871 JE720871 TA720871 ACW720871 AMS720871 AWO720871 BGK720871 BQG720871 CAC720871 CJY720871 CTU720871 DDQ720871 DNM720871 DXI720871 EHE720871 ERA720871 FAW720871 FKS720871 FUO720871 GEK720871 GOG720871 GYC720871 HHY720871 HRU720871 IBQ720871 ILM720871 IVI720871 JFE720871 JPA720871 JYW720871 KIS720871 KSO720871 LCK720871 LMG720871 LWC720871 MFY720871 MPU720871 MZQ720871 NJM720871 NTI720871 ODE720871 ONA720871 OWW720871 PGS720871 PQO720871 QAK720871 QKG720871 QUC720871 RDY720871 RNU720871 RXQ720871 SHM720871 SRI720871 TBE720871 TLA720871 TUW720871 UES720871 UOO720871 UYK720871 VIG720871 VSC720871 WBY720871 WLU720871 WVQ720871 C786407 JE786407 TA786407 ACW786407 AMS786407 AWO786407 BGK786407 BQG786407 CAC786407 CJY786407 CTU786407 DDQ786407 DNM786407 DXI786407 EHE786407 ERA786407 FAW786407 FKS786407 FUO786407 GEK786407 GOG786407 GYC786407 HHY786407 HRU786407 IBQ786407 ILM786407 IVI786407 JFE786407 JPA786407 JYW786407 KIS786407 KSO786407 LCK786407 LMG786407 LWC786407 MFY786407 MPU786407 MZQ786407 NJM786407 NTI786407 ODE786407 ONA786407 OWW786407 PGS786407 PQO786407 QAK786407 QKG786407 QUC786407 RDY786407 RNU786407 RXQ786407 SHM786407 SRI786407 TBE786407 TLA786407 TUW786407 UES786407 UOO786407 UYK786407 VIG786407 VSC786407 WBY786407 WLU786407 WVQ786407 C851943 JE851943 TA851943 ACW851943 AMS851943 AWO851943 BGK851943 BQG851943 CAC851943 CJY851943 CTU851943 DDQ851943 DNM851943 DXI851943 EHE851943 ERA851943 FAW851943 FKS851943 FUO851943 GEK851943 GOG851943 GYC851943 HHY851943 HRU851943 IBQ851943 ILM851943 IVI851943 JFE851943 JPA851943 JYW851943 KIS851943 KSO851943 LCK851943 LMG851943 LWC851943 MFY851943 MPU851943 MZQ851943 NJM851943 NTI851943 ODE851943 ONA851943 OWW851943 PGS851943 PQO851943 QAK851943 QKG851943 QUC851943 RDY851943 RNU851943 RXQ851943 SHM851943 SRI851943 TBE851943 TLA851943 TUW851943 UES851943 UOO851943 UYK851943 VIG851943 VSC851943 WBY851943 WLU851943 WVQ851943 C917479 JE917479 TA917479 ACW917479 AMS917479 AWO917479 BGK917479 BQG917479 CAC917479 CJY917479 CTU917479 DDQ917479 DNM917479 DXI917479 EHE917479 ERA917479 FAW917479 FKS917479 FUO917479 GEK917479 GOG917479 GYC917479 HHY917479 HRU917479 IBQ917479 ILM917479 IVI917479 JFE917479 JPA917479 JYW917479 KIS917479 KSO917479 LCK917479 LMG917479 LWC917479 MFY917479 MPU917479 MZQ917479 NJM917479 NTI917479 ODE917479 ONA917479 OWW917479 PGS917479 PQO917479 QAK917479 QKG917479 QUC917479 RDY917479 RNU917479 RXQ917479 SHM917479 SRI917479 TBE917479 TLA917479 TUW917479 UES917479 UOO917479 UYK917479 VIG917479 VSC917479 WBY917479 WLU917479 WVQ917479 C983015 JE983015 TA983015 ACW983015 AMS983015 AWO983015 BGK983015 BQG983015 CAC983015 CJY983015 CTU983015 DDQ983015 DNM983015 DXI983015 EHE983015 ERA983015 FAW983015 FKS983015 FUO983015 GEK983015 GOG983015 GYC983015 HHY983015 HRU983015 IBQ983015 ILM983015 IVI983015 JFE983015 JPA983015 JYW983015 KIS983015 KSO983015 LCK983015 LMG983015 LWC983015 MFY983015 MPU983015 MZQ983015 NJM983015 NTI983015 ODE983015 ONA983015 OWW983015 PGS983015 PQO983015 QAK983015 QKG983015 QUC983015 RDY983015 RNU983015 RXQ983015 SHM983015 SRI983015 TBE983015 TLA983015 TUW983015 UES983015 UOO983015 UYK983015 VIG983015 VSC983015 WBY983015 WLU983015 WVQ983015">
      <formula1>0</formula1>
      <formula2>10000</formula2>
    </dataValidation>
    <dataValidation type="textLength" errorStyle="information" allowBlank="1" showInputMessage="1" error="XLBVal:5=2475_x000d_&#10;" sqref="B65511 JD65511 SZ65511 ACV65511 AMR65511 AWN65511 BGJ65511 BQF65511 CAB65511 CJX65511 CTT65511 DDP65511 DNL65511 DXH65511 EHD65511 EQZ65511 FAV65511 FKR65511 FUN65511 GEJ65511 GOF65511 GYB65511 HHX65511 HRT65511 IBP65511 ILL65511 IVH65511 JFD65511 JOZ65511 JYV65511 KIR65511 KSN65511 LCJ65511 LMF65511 LWB65511 MFX65511 MPT65511 MZP65511 NJL65511 NTH65511 ODD65511 OMZ65511 OWV65511 PGR65511 PQN65511 QAJ65511 QKF65511 QUB65511 RDX65511 RNT65511 RXP65511 SHL65511 SRH65511 TBD65511 TKZ65511 TUV65511 UER65511 UON65511 UYJ65511 VIF65511 VSB65511 WBX65511 WLT65511 WVP65511 B131047 JD131047 SZ131047 ACV131047 AMR131047 AWN131047 BGJ131047 BQF131047 CAB131047 CJX131047 CTT131047 DDP131047 DNL131047 DXH131047 EHD131047 EQZ131047 FAV131047 FKR131047 FUN131047 GEJ131047 GOF131047 GYB131047 HHX131047 HRT131047 IBP131047 ILL131047 IVH131047 JFD131047 JOZ131047 JYV131047 KIR131047 KSN131047 LCJ131047 LMF131047 LWB131047 MFX131047 MPT131047 MZP131047 NJL131047 NTH131047 ODD131047 OMZ131047 OWV131047 PGR131047 PQN131047 QAJ131047 QKF131047 QUB131047 RDX131047 RNT131047 RXP131047 SHL131047 SRH131047 TBD131047 TKZ131047 TUV131047 UER131047 UON131047 UYJ131047 VIF131047 VSB131047 WBX131047 WLT131047 WVP131047 B196583 JD196583 SZ196583 ACV196583 AMR196583 AWN196583 BGJ196583 BQF196583 CAB196583 CJX196583 CTT196583 DDP196583 DNL196583 DXH196583 EHD196583 EQZ196583 FAV196583 FKR196583 FUN196583 GEJ196583 GOF196583 GYB196583 HHX196583 HRT196583 IBP196583 ILL196583 IVH196583 JFD196583 JOZ196583 JYV196583 KIR196583 KSN196583 LCJ196583 LMF196583 LWB196583 MFX196583 MPT196583 MZP196583 NJL196583 NTH196583 ODD196583 OMZ196583 OWV196583 PGR196583 PQN196583 QAJ196583 QKF196583 QUB196583 RDX196583 RNT196583 RXP196583 SHL196583 SRH196583 TBD196583 TKZ196583 TUV196583 UER196583 UON196583 UYJ196583 VIF196583 VSB196583 WBX196583 WLT196583 WVP196583 B262119 JD262119 SZ262119 ACV262119 AMR262119 AWN262119 BGJ262119 BQF262119 CAB262119 CJX262119 CTT262119 DDP262119 DNL262119 DXH262119 EHD262119 EQZ262119 FAV262119 FKR262119 FUN262119 GEJ262119 GOF262119 GYB262119 HHX262119 HRT262119 IBP262119 ILL262119 IVH262119 JFD262119 JOZ262119 JYV262119 KIR262119 KSN262119 LCJ262119 LMF262119 LWB262119 MFX262119 MPT262119 MZP262119 NJL262119 NTH262119 ODD262119 OMZ262119 OWV262119 PGR262119 PQN262119 QAJ262119 QKF262119 QUB262119 RDX262119 RNT262119 RXP262119 SHL262119 SRH262119 TBD262119 TKZ262119 TUV262119 UER262119 UON262119 UYJ262119 VIF262119 VSB262119 WBX262119 WLT262119 WVP262119 B327655 JD327655 SZ327655 ACV327655 AMR327655 AWN327655 BGJ327655 BQF327655 CAB327655 CJX327655 CTT327655 DDP327655 DNL327655 DXH327655 EHD327655 EQZ327655 FAV327655 FKR327655 FUN327655 GEJ327655 GOF327655 GYB327655 HHX327655 HRT327655 IBP327655 ILL327655 IVH327655 JFD327655 JOZ327655 JYV327655 KIR327655 KSN327655 LCJ327655 LMF327655 LWB327655 MFX327655 MPT327655 MZP327655 NJL327655 NTH327655 ODD327655 OMZ327655 OWV327655 PGR327655 PQN327655 QAJ327655 QKF327655 QUB327655 RDX327655 RNT327655 RXP327655 SHL327655 SRH327655 TBD327655 TKZ327655 TUV327655 UER327655 UON327655 UYJ327655 VIF327655 VSB327655 WBX327655 WLT327655 WVP327655 B393191 JD393191 SZ393191 ACV393191 AMR393191 AWN393191 BGJ393191 BQF393191 CAB393191 CJX393191 CTT393191 DDP393191 DNL393191 DXH393191 EHD393191 EQZ393191 FAV393191 FKR393191 FUN393191 GEJ393191 GOF393191 GYB393191 HHX393191 HRT393191 IBP393191 ILL393191 IVH393191 JFD393191 JOZ393191 JYV393191 KIR393191 KSN393191 LCJ393191 LMF393191 LWB393191 MFX393191 MPT393191 MZP393191 NJL393191 NTH393191 ODD393191 OMZ393191 OWV393191 PGR393191 PQN393191 QAJ393191 QKF393191 QUB393191 RDX393191 RNT393191 RXP393191 SHL393191 SRH393191 TBD393191 TKZ393191 TUV393191 UER393191 UON393191 UYJ393191 VIF393191 VSB393191 WBX393191 WLT393191 WVP393191 B458727 JD458727 SZ458727 ACV458727 AMR458727 AWN458727 BGJ458727 BQF458727 CAB458727 CJX458727 CTT458727 DDP458727 DNL458727 DXH458727 EHD458727 EQZ458727 FAV458727 FKR458727 FUN458727 GEJ458727 GOF458727 GYB458727 HHX458727 HRT458727 IBP458727 ILL458727 IVH458727 JFD458727 JOZ458727 JYV458727 KIR458727 KSN458727 LCJ458727 LMF458727 LWB458727 MFX458727 MPT458727 MZP458727 NJL458727 NTH458727 ODD458727 OMZ458727 OWV458727 PGR458727 PQN458727 QAJ458727 QKF458727 QUB458727 RDX458727 RNT458727 RXP458727 SHL458727 SRH458727 TBD458727 TKZ458727 TUV458727 UER458727 UON458727 UYJ458727 VIF458727 VSB458727 WBX458727 WLT458727 WVP458727 B524263 JD524263 SZ524263 ACV524263 AMR524263 AWN524263 BGJ524263 BQF524263 CAB524263 CJX524263 CTT524263 DDP524263 DNL524263 DXH524263 EHD524263 EQZ524263 FAV524263 FKR524263 FUN524263 GEJ524263 GOF524263 GYB524263 HHX524263 HRT524263 IBP524263 ILL524263 IVH524263 JFD524263 JOZ524263 JYV524263 KIR524263 KSN524263 LCJ524263 LMF524263 LWB524263 MFX524263 MPT524263 MZP524263 NJL524263 NTH524263 ODD524263 OMZ524263 OWV524263 PGR524263 PQN524263 QAJ524263 QKF524263 QUB524263 RDX524263 RNT524263 RXP524263 SHL524263 SRH524263 TBD524263 TKZ524263 TUV524263 UER524263 UON524263 UYJ524263 VIF524263 VSB524263 WBX524263 WLT524263 WVP524263 B589799 JD589799 SZ589799 ACV589799 AMR589799 AWN589799 BGJ589799 BQF589799 CAB589799 CJX589799 CTT589799 DDP589799 DNL589799 DXH589799 EHD589799 EQZ589799 FAV589799 FKR589799 FUN589799 GEJ589799 GOF589799 GYB589799 HHX589799 HRT589799 IBP589799 ILL589799 IVH589799 JFD589799 JOZ589799 JYV589799 KIR589799 KSN589799 LCJ589799 LMF589799 LWB589799 MFX589799 MPT589799 MZP589799 NJL589799 NTH589799 ODD589799 OMZ589799 OWV589799 PGR589799 PQN589799 QAJ589799 QKF589799 QUB589799 RDX589799 RNT589799 RXP589799 SHL589799 SRH589799 TBD589799 TKZ589799 TUV589799 UER589799 UON589799 UYJ589799 VIF589799 VSB589799 WBX589799 WLT589799 WVP589799 B655335 JD655335 SZ655335 ACV655335 AMR655335 AWN655335 BGJ655335 BQF655335 CAB655335 CJX655335 CTT655335 DDP655335 DNL655335 DXH655335 EHD655335 EQZ655335 FAV655335 FKR655335 FUN655335 GEJ655335 GOF655335 GYB655335 HHX655335 HRT655335 IBP655335 ILL655335 IVH655335 JFD655335 JOZ655335 JYV655335 KIR655335 KSN655335 LCJ655335 LMF655335 LWB655335 MFX655335 MPT655335 MZP655335 NJL655335 NTH655335 ODD655335 OMZ655335 OWV655335 PGR655335 PQN655335 QAJ655335 QKF655335 QUB655335 RDX655335 RNT655335 RXP655335 SHL655335 SRH655335 TBD655335 TKZ655335 TUV655335 UER655335 UON655335 UYJ655335 VIF655335 VSB655335 WBX655335 WLT655335 WVP655335 B720871 JD720871 SZ720871 ACV720871 AMR720871 AWN720871 BGJ720871 BQF720871 CAB720871 CJX720871 CTT720871 DDP720871 DNL720871 DXH720871 EHD720871 EQZ720871 FAV720871 FKR720871 FUN720871 GEJ720871 GOF720871 GYB720871 HHX720871 HRT720871 IBP720871 ILL720871 IVH720871 JFD720871 JOZ720871 JYV720871 KIR720871 KSN720871 LCJ720871 LMF720871 LWB720871 MFX720871 MPT720871 MZP720871 NJL720871 NTH720871 ODD720871 OMZ720871 OWV720871 PGR720871 PQN720871 QAJ720871 QKF720871 QUB720871 RDX720871 RNT720871 RXP720871 SHL720871 SRH720871 TBD720871 TKZ720871 TUV720871 UER720871 UON720871 UYJ720871 VIF720871 VSB720871 WBX720871 WLT720871 WVP720871 B786407 JD786407 SZ786407 ACV786407 AMR786407 AWN786407 BGJ786407 BQF786407 CAB786407 CJX786407 CTT786407 DDP786407 DNL786407 DXH786407 EHD786407 EQZ786407 FAV786407 FKR786407 FUN786407 GEJ786407 GOF786407 GYB786407 HHX786407 HRT786407 IBP786407 ILL786407 IVH786407 JFD786407 JOZ786407 JYV786407 KIR786407 KSN786407 LCJ786407 LMF786407 LWB786407 MFX786407 MPT786407 MZP786407 NJL786407 NTH786407 ODD786407 OMZ786407 OWV786407 PGR786407 PQN786407 QAJ786407 QKF786407 QUB786407 RDX786407 RNT786407 RXP786407 SHL786407 SRH786407 TBD786407 TKZ786407 TUV786407 UER786407 UON786407 UYJ786407 VIF786407 VSB786407 WBX786407 WLT786407 WVP786407 B851943 JD851943 SZ851943 ACV851943 AMR851943 AWN851943 BGJ851943 BQF851943 CAB851943 CJX851943 CTT851943 DDP851943 DNL851943 DXH851943 EHD851943 EQZ851943 FAV851943 FKR851943 FUN851943 GEJ851943 GOF851943 GYB851943 HHX851943 HRT851943 IBP851943 ILL851943 IVH851943 JFD851943 JOZ851943 JYV851943 KIR851943 KSN851943 LCJ851943 LMF851943 LWB851943 MFX851943 MPT851943 MZP851943 NJL851943 NTH851943 ODD851943 OMZ851943 OWV851943 PGR851943 PQN851943 QAJ851943 QKF851943 QUB851943 RDX851943 RNT851943 RXP851943 SHL851943 SRH851943 TBD851943 TKZ851943 TUV851943 UER851943 UON851943 UYJ851943 VIF851943 VSB851943 WBX851943 WLT851943 WVP851943 B917479 JD917479 SZ917479 ACV917479 AMR917479 AWN917479 BGJ917479 BQF917479 CAB917479 CJX917479 CTT917479 DDP917479 DNL917479 DXH917479 EHD917479 EQZ917479 FAV917479 FKR917479 FUN917479 GEJ917479 GOF917479 GYB917479 HHX917479 HRT917479 IBP917479 ILL917479 IVH917479 JFD917479 JOZ917479 JYV917479 KIR917479 KSN917479 LCJ917479 LMF917479 LWB917479 MFX917479 MPT917479 MZP917479 NJL917479 NTH917479 ODD917479 OMZ917479 OWV917479 PGR917479 PQN917479 QAJ917479 QKF917479 QUB917479 RDX917479 RNT917479 RXP917479 SHL917479 SRH917479 TBD917479 TKZ917479 TUV917479 UER917479 UON917479 UYJ917479 VIF917479 VSB917479 WBX917479 WLT917479 WVP917479 B983015 JD983015 SZ983015 ACV983015 AMR983015 AWN983015 BGJ983015 BQF983015 CAB983015 CJX983015 CTT983015 DDP983015 DNL983015 DXH983015 EHD983015 EQZ983015 FAV983015 FKR983015 FUN983015 GEJ983015 GOF983015 GYB983015 HHX983015 HRT983015 IBP983015 ILL983015 IVH983015 JFD983015 JOZ983015 JYV983015 KIR983015 KSN983015 LCJ983015 LMF983015 LWB983015 MFX983015 MPT983015 MZP983015 NJL983015 NTH983015 ODD983015 OMZ983015 OWV983015 PGR983015 PQN983015 QAJ983015 QKF983015 QUB983015 RDX983015 RNT983015 RXP983015 SHL983015 SRH983015 TBD983015 TKZ983015 TUV983015 UER983015 UON983015 UYJ983015 VIF983015 VSB983015 WBX983015 WLT983015 WVP983015 B37">
      <formula1>0</formula1>
      <formula2>10000</formula2>
    </dataValidation>
    <dataValidation type="textLength" errorStyle="information" allowBlank="1" showInputMessage="1" error="XLBVal:5=0.203926925266523_x000d_&#10;" sqref="C65510 JE65510 TA65510 ACW65510 AMS65510 AWO65510 BGK65510 BQG65510 CAC65510 CJY65510 CTU65510 DDQ65510 DNM65510 DXI65510 EHE65510 ERA65510 FAW65510 FKS65510 FUO65510 GEK65510 GOG65510 GYC65510 HHY65510 HRU65510 IBQ65510 ILM65510 IVI65510 JFE65510 JPA65510 JYW65510 KIS65510 KSO65510 LCK65510 LMG65510 LWC65510 MFY65510 MPU65510 MZQ65510 NJM65510 NTI65510 ODE65510 ONA65510 OWW65510 PGS65510 PQO65510 QAK65510 QKG65510 QUC65510 RDY65510 RNU65510 RXQ65510 SHM65510 SRI65510 TBE65510 TLA65510 TUW65510 UES65510 UOO65510 UYK65510 VIG65510 VSC65510 WBY65510 WLU65510 WVQ65510 C131046 JE131046 TA131046 ACW131046 AMS131046 AWO131046 BGK131046 BQG131046 CAC131046 CJY131046 CTU131046 DDQ131046 DNM131046 DXI131046 EHE131046 ERA131046 FAW131046 FKS131046 FUO131046 GEK131046 GOG131046 GYC131046 HHY131046 HRU131046 IBQ131046 ILM131046 IVI131046 JFE131046 JPA131046 JYW131046 KIS131046 KSO131046 LCK131046 LMG131046 LWC131046 MFY131046 MPU131046 MZQ131046 NJM131046 NTI131046 ODE131046 ONA131046 OWW131046 PGS131046 PQO131046 QAK131046 QKG131046 QUC131046 RDY131046 RNU131046 RXQ131046 SHM131046 SRI131046 TBE131046 TLA131046 TUW131046 UES131046 UOO131046 UYK131046 VIG131046 VSC131046 WBY131046 WLU131046 WVQ131046 C196582 JE196582 TA196582 ACW196582 AMS196582 AWO196582 BGK196582 BQG196582 CAC196582 CJY196582 CTU196582 DDQ196582 DNM196582 DXI196582 EHE196582 ERA196582 FAW196582 FKS196582 FUO196582 GEK196582 GOG196582 GYC196582 HHY196582 HRU196582 IBQ196582 ILM196582 IVI196582 JFE196582 JPA196582 JYW196582 KIS196582 KSO196582 LCK196582 LMG196582 LWC196582 MFY196582 MPU196582 MZQ196582 NJM196582 NTI196582 ODE196582 ONA196582 OWW196582 PGS196582 PQO196582 QAK196582 QKG196582 QUC196582 RDY196582 RNU196582 RXQ196582 SHM196582 SRI196582 TBE196582 TLA196582 TUW196582 UES196582 UOO196582 UYK196582 VIG196582 VSC196582 WBY196582 WLU196582 WVQ196582 C262118 JE262118 TA262118 ACW262118 AMS262118 AWO262118 BGK262118 BQG262118 CAC262118 CJY262118 CTU262118 DDQ262118 DNM262118 DXI262118 EHE262118 ERA262118 FAW262118 FKS262118 FUO262118 GEK262118 GOG262118 GYC262118 HHY262118 HRU262118 IBQ262118 ILM262118 IVI262118 JFE262118 JPA262118 JYW262118 KIS262118 KSO262118 LCK262118 LMG262118 LWC262118 MFY262118 MPU262118 MZQ262118 NJM262118 NTI262118 ODE262118 ONA262118 OWW262118 PGS262118 PQO262118 QAK262118 QKG262118 QUC262118 RDY262118 RNU262118 RXQ262118 SHM262118 SRI262118 TBE262118 TLA262118 TUW262118 UES262118 UOO262118 UYK262118 VIG262118 VSC262118 WBY262118 WLU262118 WVQ262118 C327654 JE327654 TA327654 ACW327654 AMS327654 AWO327654 BGK327654 BQG327654 CAC327654 CJY327654 CTU327654 DDQ327654 DNM327654 DXI327654 EHE327654 ERA327654 FAW327654 FKS327654 FUO327654 GEK327654 GOG327654 GYC327654 HHY327654 HRU327654 IBQ327654 ILM327654 IVI327654 JFE327654 JPA327654 JYW327654 KIS327654 KSO327654 LCK327654 LMG327654 LWC327654 MFY327654 MPU327654 MZQ327654 NJM327654 NTI327654 ODE327654 ONA327654 OWW327654 PGS327654 PQO327654 QAK327654 QKG327654 QUC327654 RDY327654 RNU327654 RXQ327654 SHM327654 SRI327654 TBE327654 TLA327654 TUW327654 UES327654 UOO327654 UYK327654 VIG327654 VSC327654 WBY327654 WLU327654 WVQ327654 C393190 JE393190 TA393190 ACW393190 AMS393190 AWO393190 BGK393190 BQG393190 CAC393190 CJY393190 CTU393190 DDQ393190 DNM393190 DXI393190 EHE393190 ERA393190 FAW393190 FKS393190 FUO393190 GEK393190 GOG393190 GYC393190 HHY393190 HRU393190 IBQ393190 ILM393190 IVI393190 JFE393190 JPA393190 JYW393190 KIS393190 KSO393190 LCK393190 LMG393190 LWC393190 MFY393190 MPU393190 MZQ393190 NJM393190 NTI393190 ODE393190 ONA393190 OWW393190 PGS393190 PQO393190 QAK393190 QKG393190 QUC393190 RDY393190 RNU393190 RXQ393190 SHM393190 SRI393190 TBE393190 TLA393190 TUW393190 UES393190 UOO393190 UYK393190 VIG393190 VSC393190 WBY393190 WLU393190 WVQ393190 C458726 JE458726 TA458726 ACW458726 AMS458726 AWO458726 BGK458726 BQG458726 CAC458726 CJY458726 CTU458726 DDQ458726 DNM458726 DXI458726 EHE458726 ERA458726 FAW458726 FKS458726 FUO458726 GEK458726 GOG458726 GYC458726 HHY458726 HRU458726 IBQ458726 ILM458726 IVI458726 JFE458726 JPA458726 JYW458726 KIS458726 KSO458726 LCK458726 LMG458726 LWC458726 MFY458726 MPU458726 MZQ458726 NJM458726 NTI458726 ODE458726 ONA458726 OWW458726 PGS458726 PQO458726 QAK458726 QKG458726 QUC458726 RDY458726 RNU458726 RXQ458726 SHM458726 SRI458726 TBE458726 TLA458726 TUW458726 UES458726 UOO458726 UYK458726 VIG458726 VSC458726 WBY458726 WLU458726 WVQ458726 C524262 JE524262 TA524262 ACW524262 AMS524262 AWO524262 BGK524262 BQG524262 CAC524262 CJY524262 CTU524262 DDQ524262 DNM524262 DXI524262 EHE524262 ERA524262 FAW524262 FKS524262 FUO524262 GEK524262 GOG524262 GYC524262 HHY524262 HRU524262 IBQ524262 ILM524262 IVI524262 JFE524262 JPA524262 JYW524262 KIS524262 KSO524262 LCK524262 LMG524262 LWC524262 MFY524262 MPU524262 MZQ524262 NJM524262 NTI524262 ODE524262 ONA524262 OWW524262 PGS524262 PQO524262 QAK524262 QKG524262 QUC524262 RDY524262 RNU524262 RXQ524262 SHM524262 SRI524262 TBE524262 TLA524262 TUW524262 UES524262 UOO524262 UYK524262 VIG524262 VSC524262 WBY524262 WLU524262 WVQ524262 C589798 JE589798 TA589798 ACW589798 AMS589798 AWO589798 BGK589798 BQG589798 CAC589798 CJY589798 CTU589798 DDQ589798 DNM589798 DXI589798 EHE589798 ERA589798 FAW589798 FKS589798 FUO589798 GEK589798 GOG589798 GYC589798 HHY589798 HRU589798 IBQ589798 ILM589798 IVI589798 JFE589798 JPA589798 JYW589798 KIS589798 KSO589798 LCK589798 LMG589798 LWC589798 MFY589798 MPU589798 MZQ589798 NJM589798 NTI589798 ODE589798 ONA589798 OWW589798 PGS589798 PQO589798 QAK589798 QKG589798 QUC589798 RDY589798 RNU589798 RXQ589798 SHM589798 SRI589798 TBE589798 TLA589798 TUW589798 UES589798 UOO589798 UYK589798 VIG589798 VSC589798 WBY589798 WLU589798 WVQ589798 C655334 JE655334 TA655334 ACW655334 AMS655334 AWO655334 BGK655334 BQG655334 CAC655334 CJY655334 CTU655334 DDQ655334 DNM655334 DXI655334 EHE655334 ERA655334 FAW655334 FKS655334 FUO655334 GEK655334 GOG655334 GYC655334 HHY655334 HRU655334 IBQ655334 ILM655334 IVI655334 JFE655334 JPA655334 JYW655334 KIS655334 KSO655334 LCK655334 LMG655334 LWC655334 MFY655334 MPU655334 MZQ655334 NJM655334 NTI655334 ODE655334 ONA655334 OWW655334 PGS655334 PQO655334 QAK655334 QKG655334 QUC655334 RDY655334 RNU655334 RXQ655334 SHM655334 SRI655334 TBE655334 TLA655334 TUW655334 UES655334 UOO655334 UYK655334 VIG655334 VSC655334 WBY655334 WLU655334 WVQ655334 C720870 JE720870 TA720870 ACW720870 AMS720870 AWO720870 BGK720870 BQG720870 CAC720870 CJY720870 CTU720870 DDQ720870 DNM720870 DXI720870 EHE720870 ERA720870 FAW720870 FKS720870 FUO720870 GEK720870 GOG720870 GYC720870 HHY720870 HRU720870 IBQ720870 ILM720870 IVI720870 JFE720870 JPA720870 JYW720870 KIS720870 KSO720870 LCK720870 LMG720870 LWC720870 MFY720870 MPU720870 MZQ720870 NJM720870 NTI720870 ODE720870 ONA720870 OWW720870 PGS720870 PQO720870 QAK720870 QKG720870 QUC720870 RDY720870 RNU720870 RXQ720870 SHM720870 SRI720870 TBE720870 TLA720870 TUW720870 UES720870 UOO720870 UYK720870 VIG720870 VSC720870 WBY720870 WLU720870 WVQ720870 C786406 JE786406 TA786406 ACW786406 AMS786406 AWO786406 BGK786406 BQG786406 CAC786406 CJY786406 CTU786406 DDQ786406 DNM786406 DXI786406 EHE786406 ERA786406 FAW786406 FKS786406 FUO786406 GEK786406 GOG786406 GYC786406 HHY786406 HRU786406 IBQ786406 ILM786406 IVI786406 JFE786406 JPA786406 JYW786406 KIS786406 KSO786406 LCK786406 LMG786406 LWC786406 MFY786406 MPU786406 MZQ786406 NJM786406 NTI786406 ODE786406 ONA786406 OWW786406 PGS786406 PQO786406 QAK786406 QKG786406 QUC786406 RDY786406 RNU786406 RXQ786406 SHM786406 SRI786406 TBE786406 TLA786406 TUW786406 UES786406 UOO786406 UYK786406 VIG786406 VSC786406 WBY786406 WLU786406 WVQ786406 C851942 JE851942 TA851942 ACW851942 AMS851942 AWO851942 BGK851942 BQG851942 CAC851942 CJY851942 CTU851942 DDQ851942 DNM851942 DXI851942 EHE851942 ERA851942 FAW851942 FKS851942 FUO851942 GEK851942 GOG851942 GYC851942 HHY851942 HRU851942 IBQ851942 ILM851942 IVI851942 JFE851942 JPA851942 JYW851942 KIS851942 KSO851942 LCK851942 LMG851942 LWC851942 MFY851942 MPU851942 MZQ851942 NJM851942 NTI851942 ODE851942 ONA851942 OWW851942 PGS851942 PQO851942 QAK851942 QKG851942 QUC851942 RDY851942 RNU851942 RXQ851942 SHM851942 SRI851942 TBE851942 TLA851942 TUW851942 UES851942 UOO851942 UYK851942 VIG851942 VSC851942 WBY851942 WLU851942 WVQ851942 C917478 JE917478 TA917478 ACW917478 AMS917478 AWO917478 BGK917478 BQG917478 CAC917478 CJY917478 CTU917478 DDQ917478 DNM917478 DXI917478 EHE917478 ERA917478 FAW917478 FKS917478 FUO917478 GEK917478 GOG917478 GYC917478 HHY917478 HRU917478 IBQ917478 ILM917478 IVI917478 JFE917478 JPA917478 JYW917478 KIS917478 KSO917478 LCK917478 LMG917478 LWC917478 MFY917478 MPU917478 MZQ917478 NJM917478 NTI917478 ODE917478 ONA917478 OWW917478 PGS917478 PQO917478 QAK917478 QKG917478 QUC917478 RDY917478 RNU917478 RXQ917478 SHM917478 SRI917478 TBE917478 TLA917478 TUW917478 UES917478 UOO917478 UYK917478 VIG917478 VSC917478 WBY917478 WLU917478 WVQ917478 C983014 JE983014 TA983014 ACW983014 AMS983014 AWO983014 BGK983014 BQG983014 CAC983014 CJY983014 CTU983014 DDQ983014 DNM983014 DXI983014 EHE983014 ERA983014 FAW983014 FKS983014 FUO983014 GEK983014 GOG983014 GYC983014 HHY983014 HRU983014 IBQ983014 ILM983014 IVI983014 JFE983014 JPA983014 JYW983014 KIS983014 KSO983014 LCK983014 LMG983014 LWC983014 MFY983014 MPU983014 MZQ983014 NJM983014 NTI983014 ODE983014 ONA983014 OWW983014 PGS983014 PQO983014 QAK983014 QKG983014 QUC983014 RDY983014 RNU983014 RXQ983014 SHM983014 SRI983014 TBE983014 TLA983014 TUW983014 UES983014 UOO983014 UYK983014 VIG983014 VSC983014 WBY983014 WLU983014 WVQ983014">
      <formula1>0</formula1>
      <formula2>10000</formula2>
    </dataValidation>
    <dataValidation type="textLength" errorStyle="information" allowBlank="1" showInputMessage="1" error="XLBVal:5=133200_x000d_&#10;" sqref="B65510 JD65510 SZ65510 ACV65510 AMR65510 AWN65510 BGJ65510 BQF65510 CAB65510 CJX65510 CTT65510 DDP65510 DNL65510 DXH65510 EHD65510 EQZ65510 FAV65510 FKR65510 FUN65510 GEJ65510 GOF65510 GYB65510 HHX65510 HRT65510 IBP65510 ILL65510 IVH65510 JFD65510 JOZ65510 JYV65510 KIR65510 KSN65510 LCJ65510 LMF65510 LWB65510 MFX65510 MPT65510 MZP65510 NJL65510 NTH65510 ODD65510 OMZ65510 OWV65510 PGR65510 PQN65510 QAJ65510 QKF65510 QUB65510 RDX65510 RNT65510 RXP65510 SHL65510 SRH65510 TBD65510 TKZ65510 TUV65510 UER65510 UON65510 UYJ65510 VIF65510 VSB65510 WBX65510 WLT65510 WVP65510 B131046 JD131046 SZ131046 ACV131046 AMR131046 AWN131046 BGJ131046 BQF131046 CAB131046 CJX131046 CTT131046 DDP131046 DNL131046 DXH131046 EHD131046 EQZ131046 FAV131046 FKR131046 FUN131046 GEJ131046 GOF131046 GYB131046 HHX131046 HRT131046 IBP131046 ILL131046 IVH131046 JFD131046 JOZ131046 JYV131046 KIR131046 KSN131046 LCJ131046 LMF131046 LWB131046 MFX131046 MPT131046 MZP131046 NJL131046 NTH131046 ODD131046 OMZ131046 OWV131046 PGR131046 PQN131046 QAJ131046 QKF131046 QUB131046 RDX131046 RNT131046 RXP131046 SHL131046 SRH131046 TBD131046 TKZ131046 TUV131046 UER131046 UON131046 UYJ131046 VIF131046 VSB131046 WBX131046 WLT131046 WVP131046 B196582 JD196582 SZ196582 ACV196582 AMR196582 AWN196582 BGJ196582 BQF196582 CAB196582 CJX196582 CTT196582 DDP196582 DNL196582 DXH196582 EHD196582 EQZ196582 FAV196582 FKR196582 FUN196582 GEJ196582 GOF196582 GYB196582 HHX196582 HRT196582 IBP196582 ILL196582 IVH196582 JFD196582 JOZ196582 JYV196582 KIR196582 KSN196582 LCJ196582 LMF196582 LWB196582 MFX196582 MPT196582 MZP196582 NJL196582 NTH196582 ODD196582 OMZ196582 OWV196582 PGR196582 PQN196582 QAJ196582 QKF196582 QUB196582 RDX196582 RNT196582 RXP196582 SHL196582 SRH196582 TBD196582 TKZ196582 TUV196582 UER196582 UON196582 UYJ196582 VIF196582 VSB196582 WBX196582 WLT196582 WVP196582 B262118 JD262118 SZ262118 ACV262118 AMR262118 AWN262118 BGJ262118 BQF262118 CAB262118 CJX262118 CTT262118 DDP262118 DNL262118 DXH262118 EHD262118 EQZ262118 FAV262118 FKR262118 FUN262118 GEJ262118 GOF262118 GYB262118 HHX262118 HRT262118 IBP262118 ILL262118 IVH262118 JFD262118 JOZ262118 JYV262118 KIR262118 KSN262118 LCJ262118 LMF262118 LWB262118 MFX262118 MPT262118 MZP262118 NJL262118 NTH262118 ODD262118 OMZ262118 OWV262118 PGR262118 PQN262118 QAJ262118 QKF262118 QUB262118 RDX262118 RNT262118 RXP262118 SHL262118 SRH262118 TBD262118 TKZ262118 TUV262118 UER262118 UON262118 UYJ262118 VIF262118 VSB262118 WBX262118 WLT262118 WVP262118 B327654 JD327654 SZ327654 ACV327654 AMR327654 AWN327654 BGJ327654 BQF327654 CAB327654 CJX327654 CTT327654 DDP327654 DNL327654 DXH327654 EHD327654 EQZ327654 FAV327654 FKR327654 FUN327654 GEJ327654 GOF327654 GYB327654 HHX327654 HRT327654 IBP327654 ILL327654 IVH327654 JFD327654 JOZ327654 JYV327654 KIR327654 KSN327654 LCJ327654 LMF327654 LWB327654 MFX327654 MPT327654 MZP327654 NJL327654 NTH327654 ODD327654 OMZ327654 OWV327654 PGR327654 PQN327654 QAJ327654 QKF327654 QUB327654 RDX327654 RNT327654 RXP327654 SHL327654 SRH327654 TBD327654 TKZ327654 TUV327654 UER327654 UON327654 UYJ327654 VIF327654 VSB327654 WBX327654 WLT327654 WVP327654 B393190 JD393190 SZ393190 ACV393190 AMR393190 AWN393190 BGJ393190 BQF393190 CAB393190 CJX393190 CTT393190 DDP393190 DNL393190 DXH393190 EHD393190 EQZ393190 FAV393190 FKR393190 FUN393190 GEJ393190 GOF393190 GYB393190 HHX393190 HRT393190 IBP393190 ILL393190 IVH393190 JFD393190 JOZ393190 JYV393190 KIR393190 KSN393190 LCJ393190 LMF393190 LWB393190 MFX393190 MPT393190 MZP393190 NJL393190 NTH393190 ODD393190 OMZ393190 OWV393190 PGR393190 PQN393190 QAJ393190 QKF393190 QUB393190 RDX393190 RNT393190 RXP393190 SHL393190 SRH393190 TBD393190 TKZ393190 TUV393190 UER393190 UON393190 UYJ393190 VIF393190 VSB393190 WBX393190 WLT393190 WVP393190 B458726 JD458726 SZ458726 ACV458726 AMR458726 AWN458726 BGJ458726 BQF458726 CAB458726 CJX458726 CTT458726 DDP458726 DNL458726 DXH458726 EHD458726 EQZ458726 FAV458726 FKR458726 FUN458726 GEJ458726 GOF458726 GYB458726 HHX458726 HRT458726 IBP458726 ILL458726 IVH458726 JFD458726 JOZ458726 JYV458726 KIR458726 KSN458726 LCJ458726 LMF458726 LWB458726 MFX458726 MPT458726 MZP458726 NJL458726 NTH458726 ODD458726 OMZ458726 OWV458726 PGR458726 PQN458726 QAJ458726 QKF458726 QUB458726 RDX458726 RNT458726 RXP458726 SHL458726 SRH458726 TBD458726 TKZ458726 TUV458726 UER458726 UON458726 UYJ458726 VIF458726 VSB458726 WBX458726 WLT458726 WVP458726 B524262 JD524262 SZ524262 ACV524262 AMR524262 AWN524262 BGJ524262 BQF524262 CAB524262 CJX524262 CTT524262 DDP524262 DNL524262 DXH524262 EHD524262 EQZ524262 FAV524262 FKR524262 FUN524262 GEJ524262 GOF524262 GYB524262 HHX524262 HRT524262 IBP524262 ILL524262 IVH524262 JFD524262 JOZ524262 JYV524262 KIR524262 KSN524262 LCJ524262 LMF524262 LWB524262 MFX524262 MPT524262 MZP524262 NJL524262 NTH524262 ODD524262 OMZ524262 OWV524262 PGR524262 PQN524262 QAJ524262 QKF524262 QUB524262 RDX524262 RNT524262 RXP524262 SHL524262 SRH524262 TBD524262 TKZ524262 TUV524262 UER524262 UON524262 UYJ524262 VIF524262 VSB524262 WBX524262 WLT524262 WVP524262 B589798 JD589798 SZ589798 ACV589798 AMR589798 AWN589798 BGJ589798 BQF589798 CAB589798 CJX589798 CTT589798 DDP589798 DNL589798 DXH589798 EHD589798 EQZ589798 FAV589798 FKR589798 FUN589798 GEJ589798 GOF589798 GYB589798 HHX589798 HRT589798 IBP589798 ILL589798 IVH589798 JFD589798 JOZ589798 JYV589798 KIR589798 KSN589798 LCJ589798 LMF589798 LWB589798 MFX589798 MPT589798 MZP589798 NJL589798 NTH589798 ODD589798 OMZ589798 OWV589798 PGR589798 PQN589798 QAJ589798 QKF589798 QUB589798 RDX589798 RNT589798 RXP589798 SHL589798 SRH589798 TBD589798 TKZ589798 TUV589798 UER589798 UON589798 UYJ589798 VIF589798 VSB589798 WBX589798 WLT589798 WVP589798 B655334 JD655334 SZ655334 ACV655334 AMR655334 AWN655334 BGJ655334 BQF655334 CAB655334 CJX655334 CTT655334 DDP655334 DNL655334 DXH655334 EHD655334 EQZ655334 FAV655334 FKR655334 FUN655334 GEJ655334 GOF655334 GYB655334 HHX655334 HRT655334 IBP655334 ILL655334 IVH655334 JFD655334 JOZ655334 JYV655334 KIR655334 KSN655334 LCJ655334 LMF655334 LWB655334 MFX655334 MPT655334 MZP655334 NJL655334 NTH655334 ODD655334 OMZ655334 OWV655334 PGR655334 PQN655334 QAJ655334 QKF655334 QUB655334 RDX655334 RNT655334 RXP655334 SHL655334 SRH655334 TBD655334 TKZ655334 TUV655334 UER655334 UON655334 UYJ655334 VIF655334 VSB655334 WBX655334 WLT655334 WVP655334 B720870 JD720870 SZ720870 ACV720870 AMR720870 AWN720870 BGJ720870 BQF720870 CAB720870 CJX720870 CTT720870 DDP720870 DNL720870 DXH720870 EHD720870 EQZ720870 FAV720870 FKR720870 FUN720870 GEJ720870 GOF720870 GYB720870 HHX720870 HRT720870 IBP720870 ILL720870 IVH720870 JFD720870 JOZ720870 JYV720870 KIR720870 KSN720870 LCJ720870 LMF720870 LWB720870 MFX720870 MPT720870 MZP720870 NJL720870 NTH720870 ODD720870 OMZ720870 OWV720870 PGR720870 PQN720870 QAJ720870 QKF720870 QUB720870 RDX720870 RNT720870 RXP720870 SHL720870 SRH720870 TBD720870 TKZ720870 TUV720870 UER720870 UON720870 UYJ720870 VIF720870 VSB720870 WBX720870 WLT720870 WVP720870 B786406 JD786406 SZ786406 ACV786406 AMR786406 AWN786406 BGJ786406 BQF786406 CAB786406 CJX786406 CTT786406 DDP786406 DNL786406 DXH786406 EHD786406 EQZ786406 FAV786406 FKR786406 FUN786406 GEJ786406 GOF786406 GYB786406 HHX786406 HRT786406 IBP786406 ILL786406 IVH786406 JFD786406 JOZ786406 JYV786406 KIR786406 KSN786406 LCJ786406 LMF786406 LWB786406 MFX786406 MPT786406 MZP786406 NJL786406 NTH786406 ODD786406 OMZ786406 OWV786406 PGR786406 PQN786406 QAJ786406 QKF786406 QUB786406 RDX786406 RNT786406 RXP786406 SHL786406 SRH786406 TBD786406 TKZ786406 TUV786406 UER786406 UON786406 UYJ786406 VIF786406 VSB786406 WBX786406 WLT786406 WVP786406 B851942 JD851942 SZ851942 ACV851942 AMR851942 AWN851942 BGJ851942 BQF851942 CAB851942 CJX851942 CTT851942 DDP851942 DNL851942 DXH851942 EHD851942 EQZ851942 FAV851942 FKR851942 FUN851942 GEJ851942 GOF851942 GYB851942 HHX851942 HRT851942 IBP851942 ILL851942 IVH851942 JFD851942 JOZ851942 JYV851942 KIR851942 KSN851942 LCJ851942 LMF851942 LWB851942 MFX851942 MPT851942 MZP851942 NJL851942 NTH851942 ODD851942 OMZ851942 OWV851942 PGR851942 PQN851942 QAJ851942 QKF851942 QUB851942 RDX851942 RNT851942 RXP851942 SHL851942 SRH851942 TBD851942 TKZ851942 TUV851942 UER851942 UON851942 UYJ851942 VIF851942 VSB851942 WBX851942 WLT851942 WVP851942 B917478 JD917478 SZ917478 ACV917478 AMR917478 AWN917478 BGJ917478 BQF917478 CAB917478 CJX917478 CTT917478 DDP917478 DNL917478 DXH917478 EHD917478 EQZ917478 FAV917478 FKR917478 FUN917478 GEJ917478 GOF917478 GYB917478 HHX917478 HRT917478 IBP917478 ILL917478 IVH917478 JFD917478 JOZ917478 JYV917478 KIR917478 KSN917478 LCJ917478 LMF917478 LWB917478 MFX917478 MPT917478 MZP917478 NJL917478 NTH917478 ODD917478 OMZ917478 OWV917478 PGR917478 PQN917478 QAJ917478 QKF917478 QUB917478 RDX917478 RNT917478 RXP917478 SHL917478 SRH917478 TBD917478 TKZ917478 TUV917478 UER917478 UON917478 UYJ917478 VIF917478 VSB917478 WBX917478 WLT917478 WVP917478 B983014 JD983014 SZ983014 ACV983014 AMR983014 AWN983014 BGJ983014 BQF983014 CAB983014 CJX983014 CTT983014 DDP983014 DNL983014 DXH983014 EHD983014 EQZ983014 FAV983014 FKR983014 FUN983014 GEJ983014 GOF983014 GYB983014 HHX983014 HRT983014 IBP983014 ILL983014 IVH983014 JFD983014 JOZ983014 JYV983014 KIR983014 KSN983014 LCJ983014 LMF983014 LWB983014 MFX983014 MPT983014 MZP983014 NJL983014 NTH983014 ODD983014 OMZ983014 OWV983014 PGR983014 PQN983014 QAJ983014 QKF983014 QUB983014 RDX983014 RNT983014 RXP983014 SHL983014 SRH983014 TBD983014 TKZ983014 TUV983014 UER983014 UON983014 UYJ983014 VIF983014 VSB983014 WBX983014 WLT983014 WVP983014">
      <formula1>0</formula1>
      <formula2>10000</formula2>
    </dataValidation>
    <dataValidation type="textLength" errorStyle="information" allowBlank="1" showInputMessage="1" error="XLBVal:5=53.8181818181818_x000d_&#10;" sqref="B65512 JD65512 SZ65512 ACV65512 AMR65512 AWN65512 BGJ65512 BQF65512 CAB65512 CJX65512 CTT65512 DDP65512 DNL65512 DXH65512 EHD65512 EQZ65512 FAV65512 FKR65512 FUN65512 GEJ65512 GOF65512 GYB65512 HHX65512 HRT65512 IBP65512 ILL65512 IVH65512 JFD65512 JOZ65512 JYV65512 KIR65512 KSN65512 LCJ65512 LMF65512 LWB65512 MFX65512 MPT65512 MZP65512 NJL65512 NTH65512 ODD65512 OMZ65512 OWV65512 PGR65512 PQN65512 QAJ65512 QKF65512 QUB65512 RDX65512 RNT65512 RXP65512 SHL65512 SRH65512 TBD65512 TKZ65512 TUV65512 UER65512 UON65512 UYJ65512 VIF65512 VSB65512 WBX65512 WLT65512 WVP65512 B131048 JD131048 SZ131048 ACV131048 AMR131048 AWN131048 BGJ131048 BQF131048 CAB131048 CJX131048 CTT131048 DDP131048 DNL131048 DXH131048 EHD131048 EQZ131048 FAV131048 FKR131048 FUN131048 GEJ131048 GOF131048 GYB131048 HHX131048 HRT131048 IBP131048 ILL131048 IVH131048 JFD131048 JOZ131048 JYV131048 KIR131048 KSN131048 LCJ131048 LMF131048 LWB131048 MFX131048 MPT131048 MZP131048 NJL131048 NTH131048 ODD131048 OMZ131048 OWV131048 PGR131048 PQN131048 QAJ131048 QKF131048 QUB131048 RDX131048 RNT131048 RXP131048 SHL131048 SRH131048 TBD131048 TKZ131048 TUV131048 UER131048 UON131048 UYJ131048 VIF131048 VSB131048 WBX131048 WLT131048 WVP131048 B196584 JD196584 SZ196584 ACV196584 AMR196584 AWN196584 BGJ196584 BQF196584 CAB196584 CJX196584 CTT196584 DDP196584 DNL196584 DXH196584 EHD196584 EQZ196584 FAV196584 FKR196584 FUN196584 GEJ196584 GOF196584 GYB196584 HHX196584 HRT196584 IBP196584 ILL196584 IVH196584 JFD196584 JOZ196584 JYV196584 KIR196584 KSN196584 LCJ196584 LMF196584 LWB196584 MFX196584 MPT196584 MZP196584 NJL196584 NTH196584 ODD196584 OMZ196584 OWV196584 PGR196584 PQN196584 QAJ196584 QKF196584 QUB196584 RDX196584 RNT196584 RXP196584 SHL196584 SRH196584 TBD196584 TKZ196584 TUV196584 UER196584 UON196584 UYJ196584 VIF196584 VSB196584 WBX196584 WLT196584 WVP196584 B262120 JD262120 SZ262120 ACV262120 AMR262120 AWN262120 BGJ262120 BQF262120 CAB262120 CJX262120 CTT262120 DDP262120 DNL262120 DXH262120 EHD262120 EQZ262120 FAV262120 FKR262120 FUN262120 GEJ262120 GOF262120 GYB262120 HHX262120 HRT262120 IBP262120 ILL262120 IVH262120 JFD262120 JOZ262120 JYV262120 KIR262120 KSN262120 LCJ262120 LMF262120 LWB262120 MFX262120 MPT262120 MZP262120 NJL262120 NTH262120 ODD262120 OMZ262120 OWV262120 PGR262120 PQN262120 QAJ262120 QKF262120 QUB262120 RDX262120 RNT262120 RXP262120 SHL262120 SRH262120 TBD262120 TKZ262120 TUV262120 UER262120 UON262120 UYJ262120 VIF262120 VSB262120 WBX262120 WLT262120 WVP262120 B327656 JD327656 SZ327656 ACV327656 AMR327656 AWN327656 BGJ327656 BQF327656 CAB327656 CJX327656 CTT327656 DDP327656 DNL327656 DXH327656 EHD327656 EQZ327656 FAV327656 FKR327656 FUN327656 GEJ327656 GOF327656 GYB327656 HHX327656 HRT327656 IBP327656 ILL327656 IVH327656 JFD327656 JOZ327656 JYV327656 KIR327656 KSN327656 LCJ327656 LMF327656 LWB327656 MFX327656 MPT327656 MZP327656 NJL327656 NTH327656 ODD327656 OMZ327656 OWV327656 PGR327656 PQN327656 QAJ327656 QKF327656 QUB327656 RDX327656 RNT327656 RXP327656 SHL327656 SRH327656 TBD327656 TKZ327656 TUV327656 UER327656 UON327656 UYJ327656 VIF327656 VSB327656 WBX327656 WLT327656 WVP327656 B393192 JD393192 SZ393192 ACV393192 AMR393192 AWN393192 BGJ393192 BQF393192 CAB393192 CJX393192 CTT393192 DDP393192 DNL393192 DXH393192 EHD393192 EQZ393192 FAV393192 FKR393192 FUN393192 GEJ393192 GOF393192 GYB393192 HHX393192 HRT393192 IBP393192 ILL393192 IVH393192 JFD393192 JOZ393192 JYV393192 KIR393192 KSN393192 LCJ393192 LMF393192 LWB393192 MFX393192 MPT393192 MZP393192 NJL393192 NTH393192 ODD393192 OMZ393192 OWV393192 PGR393192 PQN393192 QAJ393192 QKF393192 QUB393192 RDX393192 RNT393192 RXP393192 SHL393192 SRH393192 TBD393192 TKZ393192 TUV393192 UER393192 UON393192 UYJ393192 VIF393192 VSB393192 WBX393192 WLT393192 WVP393192 B458728 JD458728 SZ458728 ACV458728 AMR458728 AWN458728 BGJ458728 BQF458728 CAB458728 CJX458728 CTT458728 DDP458728 DNL458728 DXH458728 EHD458728 EQZ458728 FAV458728 FKR458728 FUN458728 GEJ458728 GOF458728 GYB458728 HHX458728 HRT458728 IBP458728 ILL458728 IVH458728 JFD458728 JOZ458728 JYV458728 KIR458728 KSN458728 LCJ458728 LMF458728 LWB458728 MFX458728 MPT458728 MZP458728 NJL458728 NTH458728 ODD458728 OMZ458728 OWV458728 PGR458728 PQN458728 QAJ458728 QKF458728 QUB458728 RDX458728 RNT458728 RXP458728 SHL458728 SRH458728 TBD458728 TKZ458728 TUV458728 UER458728 UON458728 UYJ458728 VIF458728 VSB458728 WBX458728 WLT458728 WVP458728 B524264 JD524264 SZ524264 ACV524264 AMR524264 AWN524264 BGJ524264 BQF524264 CAB524264 CJX524264 CTT524264 DDP524264 DNL524264 DXH524264 EHD524264 EQZ524264 FAV524264 FKR524264 FUN524264 GEJ524264 GOF524264 GYB524264 HHX524264 HRT524264 IBP524264 ILL524264 IVH524264 JFD524264 JOZ524264 JYV524264 KIR524264 KSN524264 LCJ524264 LMF524264 LWB524264 MFX524264 MPT524264 MZP524264 NJL524264 NTH524264 ODD524264 OMZ524264 OWV524264 PGR524264 PQN524264 QAJ524264 QKF524264 QUB524264 RDX524264 RNT524264 RXP524264 SHL524264 SRH524264 TBD524264 TKZ524264 TUV524264 UER524264 UON524264 UYJ524264 VIF524264 VSB524264 WBX524264 WLT524264 WVP524264 B589800 JD589800 SZ589800 ACV589800 AMR589800 AWN589800 BGJ589800 BQF589800 CAB589800 CJX589800 CTT589800 DDP589800 DNL589800 DXH589800 EHD589800 EQZ589800 FAV589800 FKR589800 FUN589800 GEJ589800 GOF589800 GYB589800 HHX589800 HRT589800 IBP589800 ILL589800 IVH589800 JFD589800 JOZ589800 JYV589800 KIR589800 KSN589800 LCJ589800 LMF589800 LWB589800 MFX589800 MPT589800 MZP589800 NJL589800 NTH589800 ODD589800 OMZ589800 OWV589800 PGR589800 PQN589800 QAJ589800 QKF589800 QUB589800 RDX589800 RNT589800 RXP589800 SHL589800 SRH589800 TBD589800 TKZ589800 TUV589800 UER589800 UON589800 UYJ589800 VIF589800 VSB589800 WBX589800 WLT589800 WVP589800 B655336 JD655336 SZ655336 ACV655336 AMR655336 AWN655336 BGJ655336 BQF655336 CAB655336 CJX655336 CTT655336 DDP655336 DNL655336 DXH655336 EHD655336 EQZ655336 FAV655336 FKR655336 FUN655336 GEJ655336 GOF655336 GYB655336 HHX655336 HRT655336 IBP655336 ILL655336 IVH655336 JFD655336 JOZ655336 JYV655336 KIR655336 KSN655336 LCJ655336 LMF655336 LWB655336 MFX655336 MPT655336 MZP655336 NJL655336 NTH655336 ODD655336 OMZ655336 OWV655336 PGR655336 PQN655336 QAJ655336 QKF655336 QUB655336 RDX655336 RNT655336 RXP655336 SHL655336 SRH655336 TBD655336 TKZ655336 TUV655336 UER655336 UON655336 UYJ655336 VIF655336 VSB655336 WBX655336 WLT655336 WVP655336 B720872 JD720872 SZ720872 ACV720872 AMR720872 AWN720872 BGJ720872 BQF720872 CAB720872 CJX720872 CTT720872 DDP720872 DNL720872 DXH720872 EHD720872 EQZ720872 FAV720872 FKR720872 FUN720872 GEJ720872 GOF720872 GYB720872 HHX720872 HRT720872 IBP720872 ILL720872 IVH720872 JFD720872 JOZ720872 JYV720872 KIR720872 KSN720872 LCJ720872 LMF720872 LWB720872 MFX720872 MPT720872 MZP720872 NJL720872 NTH720872 ODD720872 OMZ720872 OWV720872 PGR720872 PQN720872 QAJ720872 QKF720872 QUB720872 RDX720872 RNT720872 RXP720872 SHL720872 SRH720872 TBD720872 TKZ720872 TUV720872 UER720872 UON720872 UYJ720872 VIF720872 VSB720872 WBX720872 WLT720872 WVP720872 B786408 JD786408 SZ786408 ACV786408 AMR786408 AWN786408 BGJ786408 BQF786408 CAB786408 CJX786408 CTT786408 DDP786408 DNL786408 DXH786408 EHD786408 EQZ786408 FAV786408 FKR786408 FUN786408 GEJ786408 GOF786408 GYB786408 HHX786408 HRT786408 IBP786408 ILL786408 IVH786408 JFD786408 JOZ786408 JYV786408 KIR786408 KSN786408 LCJ786408 LMF786408 LWB786408 MFX786408 MPT786408 MZP786408 NJL786408 NTH786408 ODD786408 OMZ786408 OWV786408 PGR786408 PQN786408 QAJ786408 QKF786408 QUB786408 RDX786408 RNT786408 RXP786408 SHL786408 SRH786408 TBD786408 TKZ786408 TUV786408 UER786408 UON786408 UYJ786408 VIF786408 VSB786408 WBX786408 WLT786408 WVP786408 B851944 JD851944 SZ851944 ACV851944 AMR851944 AWN851944 BGJ851944 BQF851944 CAB851944 CJX851944 CTT851944 DDP851944 DNL851944 DXH851944 EHD851944 EQZ851944 FAV851944 FKR851944 FUN851944 GEJ851944 GOF851944 GYB851944 HHX851944 HRT851944 IBP851944 ILL851944 IVH851944 JFD851944 JOZ851944 JYV851944 KIR851944 KSN851944 LCJ851944 LMF851944 LWB851944 MFX851944 MPT851944 MZP851944 NJL851944 NTH851944 ODD851944 OMZ851944 OWV851944 PGR851944 PQN851944 QAJ851944 QKF851944 QUB851944 RDX851944 RNT851944 RXP851944 SHL851944 SRH851944 TBD851944 TKZ851944 TUV851944 UER851944 UON851944 UYJ851944 VIF851944 VSB851944 WBX851944 WLT851944 WVP851944 B917480 JD917480 SZ917480 ACV917480 AMR917480 AWN917480 BGJ917480 BQF917480 CAB917480 CJX917480 CTT917480 DDP917480 DNL917480 DXH917480 EHD917480 EQZ917480 FAV917480 FKR917480 FUN917480 GEJ917480 GOF917480 GYB917480 HHX917480 HRT917480 IBP917480 ILL917480 IVH917480 JFD917480 JOZ917480 JYV917480 KIR917480 KSN917480 LCJ917480 LMF917480 LWB917480 MFX917480 MPT917480 MZP917480 NJL917480 NTH917480 ODD917480 OMZ917480 OWV917480 PGR917480 PQN917480 QAJ917480 QKF917480 QUB917480 RDX917480 RNT917480 RXP917480 SHL917480 SRH917480 TBD917480 TKZ917480 TUV917480 UER917480 UON917480 UYJ917480 VIF917480 VSB917480 WBX917480 WLT917480 WVP917480 B983016 JD983016 SZ983016 ACV983016 AMR983016 AWN983016 BGJ983016 BQF983016 CAB983016 CJX983016 CTT983016 DDP983016 DNL983016 DXH983016 EHD983016 EQZ983016 FAV983016 FKR983016 FUN983016 GEJ983016 GOF983016 GYB983016 HHX983016 HRT983016 IBP983016 ILL983016 IVH983016 JFD983016 JOZ983016 JYV983016 KIR983016 KSN983016 LCJ983016 LMF983016 LWB983016 MFX983016 MPT983016 MZP983016 NJL983016 NTH983016 ODD983016 OMZ983016 OWV983016 PGR983016 PQN983016 QAJ983016 QKF983016 QUB983016 RDX983016 RNT983016 RXP983016 SHL983016 SRH983016 TBD983016 TKZ983016 TUV983016 UER983016 UON983016 UYJ983016 VIF983016 VSB983016 WBX983016 WLT983016 WVP983016">
      <formula1>0</formula1>
      <formula2>10000</formula2>
    </dataValidation>
    <dataValidation type="textLength" errorStyle="information" allowBlank="1" showInputMessage="1" error="XLBVal:5=0.366095725948455_x000d_&#10;" sqref="WVQ983011 C65507 JE65507 TA65507 ACW65507 AMS65507 AWO65507 BGK65507 BQG65507 CAC65507 CJY65507 CTU65507 DDQ65507 DNM65507 DXI65507 EHE65507 ERA65507 FAW65507 FKS65507 FUO65507 GEK65507 GOG65507 GYC65507 HHY65507 HRU65507 IBQ65507 ILM65507 IVI65507 JFE65507 JPA65507 JYW65507 KIS65507 KSO65507 LCK65507 LMG65507 LWC65507 MFY65507 MPU65507 MZQ65507 NJM65507 NTI65507 ODE65507 ONA65507 OWW65507 PGS65507 PQO65507 QAK65507 QKG65507 QUC65507 RDY65507 RNU65507 RXQ65507 SHM65507 SRI65507 TBE65507 TLA65507 TUW65507 UES65507 UOO65507 UYK65507 VIG65507 VSC65507 WBY65507 WLU65507 WVQ65507 C131043 JE131043 TA131043 ACW131043 AMS131043 AWO131043 BGK131043 BQG131043 CAC131043 CJY131043 CTU131043 DDQ131043 DNM131043 DXI131043 EHE131043 ERA131043 FAW131043 FKS131043 FUO131043 GEK131043 GOG131043 GYC131043 HHY131043 HRU131043 IBQ131043 ILM131043 IVI131043 JFE131043 JPA131043 JYW131043 KIS131043 KSO131043 LCK131043 LMG131043 LWC131043 MFY131043 MPU131043 MZQ131043 NJM131043 NTI131043 ODE131043 ONA131043 OWW131043 PGS131043 PQO131043 QAK131043 QKG131043 QUC131043 RDY131043 RNU131043 RXQ131043 SHM131043 SRI131043 TBE131043 TLA131043 TUW131043 UES131043 UOO131043 UYK131043 VIG131043 VSC131043 WBY131043 WLU131043 WVQ131043 C196579 JE196579 TA196579 ACW196579 AMS196579 AWO196579 BGK196579 BQG196579 CAC196579 CJY196579 CTU196579 DDQ196579 DNM196579 DXI196579 EHE196579 ERA196579 FAW196579 FKS196579 FUO196579 GEK196579 GOG196579 GYC196579 HHY196579 HRU196579 IBQ196579 ILM196579 IVI196579 JFE196579 JPA196579 JYW196579 KIS196579 KSO196579 LCK196579 LMG196579 LWC196579 MFY196579 MPU196579 MZQ196579 NJM196579 NTI196579 ODE196579 ONA196579 OWW196579 PGS196579 PQO196579 QAK196579 QKG196579 QUC196579 RDY196579 RNU196579 RXQ196579 SHM196579 SRI196579 TBE196579 TLA196579 TUW196579 UES196579 UOO196579 UYK196579 VIG196579 VSC196579 WBY196579 WLU196579 WVQ196579 C262115 JE262115 TA262115 ACW262115 AMS262115 AWO262115 BGK262115 BQG262115 CAC262115 CJY262115 CTU262115 DDQ262115 DNM262115 DXI262115 EHE262115 ERA262115 FAW262115 FKS262115 FUO262115 GEK262115 GOG262115 GYC262115 HHY262115 HRU262115 IBQ262115 ILM262115 IVI262115 JFE262115 JPA262115 JYW262115 KIS262115 KSO262115 LCK262115 LMG262115 LWC262115 MFY262115 MPU262115 MZQ262115 NJM262115 NTI262115 ODE262115 ONA262115 OWW262115 PGS262115 PQO262115 QAK262115 QKG262115 QUC262115 RDY262115 RNU262115 RXQ262115 SHM262115 SRI262115 TBE262115 TLA262115 TUW262115 UES262115 UOO262115 UYK262115 VIG262115 VSC262115 WBY262115 WLU262115 WVQ262115 C327651 JE327651 TA327651 ACW327651 AMS327651 AWO327651 BGK327651 BQG327651 CAC327651 CJY327651 CTU327651 DDQ327651 DNM327651 DXI327651 EHE327651 ERA327651 FAW327651 FKS327651 FUO327651 GEK327651 GOG327651 GYC327651 HHY327651 HRU327651 IBQ327651 ILM327651 IVI327651 JFE327651 JPA327651 JYW327651 KIS327651 KSO327651 LCK327651 LMG327651 LWC327651 MFY327651 MPU327651 MZQ327651 NJM327651 NTI327651 ODE327651 ONA327651 OWW327651 PGS327651 PQO327651 QAK327651 QKG327651 QUC327651 RDY327651 RNU327651 RXQ327651 SHM327651 SRI327651 TBE327651 TLA327651 TUW327651 UES327651 UOO327651 UYK327651 VIG327651 VSC327651 WBY327651 WLU327651 WVQ327651 C393187 JE393187 TA393187 ACW393187 AMS393187 AWO393187 BGK393187 BQG393187 CAC393187 CJY393187 CTU393187 DDQ393187 DNM393187 DXI393187 EHE393187 ERA393187 FAW393187 FKS393187 FUO393187 GEK393187 GOG393187 GYC393187 HHY393187 HRU393187 IBQ393187 ILM393187 IVI393187 JFE393187 JPA393187 JYW393187 KIS393187 KSO393187 LCK393187 LMG393187 LWC393187 MFY393187 MPU393187 MZQ393187 NJM393187 NTI393187 ODE393187 ONA393187 OWW393187 PGS393187 PQO393187 QAK393187 QKG393187 QUC393187 RDY393187 RNU393187 RXQ393187 SHM393187 SRI393187 TBE393187 TLA393187 TUW393187 UES393187 UOO393187 UYK393187 VIG393187 VSC393187 WBY393187 WLU393187 WVQ393187 C458723 JE458723 TA458723 ACW458723 AMS458723 AWO458723 BGK458723 BQG458723 CAC458723 CJY458723 CTU458723 DDQ458723 DNM458723 DXI458723 EHE458723 ERA458723 FAW458723 FKS458723 FUO458723 GEK458723 GOG458723 GYC458723 HHY458723 HRU458723 IBQ458723 ILM458723 IVI458723 JFE458723 JPA458723 JYW458723 KIS458723 KSO458723 LCK458723 LMG458723 LWC458723 MFY458723 MPU458723 MZQ458723 NJM458723 NTI458723 ODE458723 ONA458723 OWW458723 PGS458723 PQO458723 QAK458723 QKG458723 QUC458723 RDY458723 RNU458723 RXQ458723 SHM458723 SRI458723 TBE458723 TLA458723 TUW458723 UES458723 UOO458723 UYK458723 VIG458723 VSC458723 WBY458723 WLU458723 WVQ458723 C524259 JE524259 TA524259 ACW524259 AMS524259 AWO524259 BGK524259 BQG524259 CAC524259 CJY524259 CTU524259 DDQ524259 DNM524259 DXI524259 EHE524259 ERA524259 FAW524259 FKS524259 FUO524259 GEK524259 GOG524259 GYC524259 HHY524259 HRU524259 IBQ524259 ILM524259 IVI524259 JFE524259 JPA524259 JYW524259 KIS524259 KSO524259 LCK524259 LMG524259 LWC524259 MFY524259 MPU524259 MZQ524259 NJM524259 NTI524259 ODE524259 ONA524259 OWW524259 PGS524259 PQO524259 QAK524259 QKG524259 QUC524259 RDY524259 RNU524259 RXQ524259 SHM524259 SRI524259 TBE524259 TLA524259 TUW524259 UES524259 UOO524259 UYK524259 VIG524259 VSC524259 WBY524259 WLU524259 WVQ524259 C589795 JE589795 TA589795 ACW589795 AMS589795 AWO589795 BGK589795 BQG589795 CAC589795 CJY589795 CTU589795 DDQ589795 DNM589795 DXI589795 EHE589795 ERA589795 FAW589795 FKS589795 FUO589795 GEK589795 GOG589795 GYC589795 HHY589795 HRU589795 IBQ589795 ILM589795 IVI589795 JFE589795 JPA589795 JYW589795 KIS589795 KSO589795 LCK589795 LMG589795 LWC589795 MFY589795 MPU589795 MZQ589795 NJM589795 NTI589795 ODE589795 ONA589795 OWW589795 PGS589795 PQO589795 QAK589795 QKG589795 QUC589795 RDY589795 RNU589795 RXQ589795 SHM589795 SRI589795 TBE589795 TLA589795 TUW589795 UES589795 UOO589795 UYK589795 VIG589795 VSC589795 WBY589795 WLU589795 WVQ589795 C655331 JE655331 TA655331 ACW655331 AMS655331 AWO655331 BGK655331 BQG655331 CAC655331 CJY655331 CTU655331 DDQ655331 DNM655331 DXI655331 EHE655331 ERA655331 FAW655331 FKS655331 FUO655331 GEK655331 GOG655331 GYC655331 HHY655331 HRU655331 IBQ655331 ILM655331 IVI655331 JFE655331 JPA655331 JYW655331 KIS655331 KSO655331 LCK655331 LMG655331 LWC655331 MFY655331 MPU655331 MZQ655331 NJM655331 NTI655331 ODE655331 ONA655331 OWW655331 PGS655331 PQO655331 QAK655331 QKG655331 QUC655331 RDY655331 RNU655331 RXQ655331 SHM655331 SRI655331 TBE655331 TLA655331 TUW655331 UES655331 UOO655331 UYK655331 VIG655331 VSC655331 WBY655331 WLU655331 WVQ655331 C720867 JE720867 TA720867 ACW720867 AMS720867 AWO720867 BGK720867 BQG720867 CAC720867 CJY720867 CTU720867 DDQ720867 DNM720867 DXI720867 EHE720867 ERA720867 FAW720867 FKS720867 FUO720867 GEK720867 GOG720867 GYC720867 HHY720867 HRU720867 IBQ720867 ILM720867 IVI720867 JFE720867 JPA720867 JYW720867 KIS720867 KSO720867 LCK720867 LMG720867 LWC720867 MFY720867 MPU720867 MZQ720867 NJM720867 NTI720867 ODE720867 ONA720867 OWW720867 PGS720867 PQO720867 QAK720867 QKG720867 QUC720867 RDY720867 RNU720867 RXQ720867 SHM720867 SRI720867 TBE720867 TLA720867 TUW720867 UES720867 UOO720867 UYK720867 VIG720867 VSC720867 WBY720867 WLU720867 WVQ720867 C786403 JE786403 TA786403 ACW786403 AMS786403 AWO786403 BGK786403 BQG786403 CAC786403 CJY786403 CTU786403 DDQ786403 DNM786403 DXI786403 EHE786403 ERA786403 FAW786403 FKS786403 FUO786403 GEK786403 GOG786403 GYC786403 HHY786403 HRU786403 IBQ786403 ILM786403 IVI786403 JFE786403 JPA786403 JYW786403 KIS786403 KSO786403 LCK786403 LMG786403 LWC786403 MFY786403 MPU786403 MZQ786403 NJM786403 NTI786403 ODE786403 ONA786403 OWW786403 PGS786403 PQO786403 QAK786403 QKG786403 QUC786403 RDY786403 RNU786403 RXQ786403 SHM786403 SRI786403 TBE786403 TLA786403 TUW786403 UES786403 UOO786403 UYK786403 VIG786403 VSC786403 WBY786403 WLU786403 WVQ786403 C851939 JE851939 TA851939 ACW851939 AMS851939 AWO851939 BGK851939 BQG851939 CAC851939 CJY851939 CTU851939 DDQ851939 DNM851939 DXI851939 EHE851939 ERA851939 FAW851939 FKS851939 FUO851939 GEK851939 GOG851939 GYC851939 HHY851939 HRU851939 IBQ851939 ILM851939 IVI851939 JFE851939 JPA851939 JYW851939 KIS851939 KSO851939 LCK851939 LMG851939 LWC851939 MFY851939 MPU851939 MZQ851939 NJM851939 NTI851939 ODE851939 ONA851939 OWW851939 PGS851939 PQO851939 QAK851939 QKG851939 QUC851939 RDY851939 RNU851939 RXQ851939 SHM851939 SRI851939 TBE851939 TLA851939 TUW851939 UES851939 UOO851939 UYK851939 VIG851939 VSC851939 WBY851939 WLU851939 WVQ851939 C917475 JE917475 TA917475 ACW917475 AMS917475 AWO917475 BGK917475 BQG917475 CAC917475 CJY917475 CTU917475 DDQ917475 DNM917475 DXI917475 EHE917475 ERA917475 FAW917475 FKS917475 FUO917475 GEK917475 GOG917475 GYC917475 HHY917475 HRU917475 IBQ917475 ILM917475 IVI917475 JFE917475 JPA917475 JYW917475 KIS917475 KSO917475 LCK917475 LMG917475 LWC917475 MFY917475 MPU917475 MZQ917475 NJM917475 NTI917475 ODE917475 ONA917475 OWW917475 PGS917475 PQO917475 QAK917475 QKG917475 QUC917475 RDY917475 RNU917475 RXQ917475 SHM917475 SRI917475 TBE917475 TLA917475 TUW917475 UES917475 UOO917475 UYK917475 VIG917475 VSC917475 WBY917475 WLU917475 WVQ917475 C983011 JE983011 TA983011 ACW983011 AMS983011 AWO983011 BGK983011 BQG983011 CAC983011 CJY983011 CTU983011 DDQ983011 DNM983011 DXI983011 EHE983011 ERA983011 FAW983011 FKS983011 FUO983011 GEK983011 GOG983011 GYC983011 HHY983011 HRU983011 IBQ983011 ILM983011 IVI983011 JFE983011 JPA983011 JYW983011 KIS983011 KSO983011 LCK983011 LMG983011 LWC983011 MFY983011 MPU983011 MZQ983011 NJM983011 NTI983011 ODE983011 ONA983011 OWW983011 PGS983011 PQO983011 QAK983011 QKG983011 QUC983011 RDY983011 RNU983011 RXQ983011 SHM983011 SRI983011 TBE983011 TLA983011 TUW983011 UES983011 UOO983011 UYK983011 VIG983011 VSC983011 WBY983011 WLU983011">
      <formula1>0</formula1>
      <formula2>10000</formula2>
    </dataValidation>
    <dataValidation type="textLength" errorStyle="information" allowBlank="1" showInputMessage="1" error="XLBVal:5=11435_x000d_&#10;" sqref="WVP983011 B65507 JD65507 SZ65507 ACV65507 AMR65507 AWN65507 BGJ65507 BQF65507 CAB65507 CJX65507 CTT65507 DDP65507 DNL65507 DXH65507 EHD65507 EQZ65507 FAV65507 FKR65507 FUN65507 GEJ65507 GOF65507 GYB65507 HHX65507 HRT65507 IBP65507 ILL65507 IVH65507 JFD65507 JOZ65507 JYV65507 KIR65507 KSN65507 LCJ65507 LMF65507 LWB65507 MFX65507 MPT65507 MZP65507 NJL65507 NTH65507 ODD65507 OMZ65507 OWV65507 PGR65507 PQN65507 QAJ65507 QKF65507 QUB65507 RDX65507 RNT65507 RXP65507 SHL65507 SRH65507 TBD65507 TKZ65507 TUV65507 UER65507 UON65507 UYJ65507 VIF65507 VSB65507 WBX65507 WLT65507 WVP65507 B131043 JD131043 SZ131043 ACV131043 AMR131043 AWN131043 BGJ131043 BQF131043 CAB131043 CJX131043 CTT131043 DDP131043 DNL131043 DXH131043 EHD131043 EQZ131043 FAV131043 FKR131043 FUN131043 GEJ131043 GOF131043 GYB131043 HHX131043 HRT131043 IBP131043 ILL131043 IVH131043 JFD131043 JOZ131043 JYV131043 KIR131043 KSN131043 LCJ131043 LMF131043 LWB131043 MFX131043 MPT131043 MZP131043 NJL131043 NTH131043 ODD131043 OMZ131043 OWV131043 PGR131043 PQN131043 QAJ131043 QKF131043 QUB131043 RDX131043 RNT131043 RXP131043 SHL131043 SRH131043 TBD131043 TKZ131043 TUV131043 UER131043 UON131043 UYJ131043 VIF131043 VSB131043 WBX131043 WLT131043 WVP131043 B196579 JD196579 SZ196579 ACV196579 AMR196579 AWN196579 BGJ196579 BQF196579 CAB196579 CJX196579 CTT196579 DDP196579 DNL196579 DXH196579 EHD196579 EQZ196579 FAV196579 FKR196579 FUN196579 GEJ196579 GOF196579 GYB196579 HHX196579 HRT196579 IBP196579 ILL196579 IVH196579 JFD196579 JOZ196579 JYV196579 KIR196579 KSN196579 LCJ196579 LMF196579 LWB196579 MFX196579 MPT196579 MZP196579 NJL196579 NTH196579 ODD196579 OMZ196579 OWV196579 PGR196579 PQN196579 QAJ196579 QKF196579 QUB196579 RDX196579 RNT196579 RXP196579 SHL196579 SRH196579 TBD196579 TKZ196579 TUV196579 UER196579 UON196579 UYJ196579 VIF196579 VSB196579 WBX196579 WLT196579 WVP196579 B262115 JD262115 SZ262115 ACV262115 AMR262115 AWN262115 BGJ262115 BQF262115 CAB262115 CJX262115 CTT262115 DDP262115 DNL262115 DXH262115 EHD262115 EQZ262115 FAV262115 FKR262115 FUN262115 GEJ262115 GOF262115 GYB262115 HHX262115 HRT262115 IBP262115 ILL262115 IVH262115 JFD262115 JOZ262115 JYV262115 KIR262115 KSN262115 LCJ262115 LMF262115 LWB262115 MFX262115 MPT262115 MZP262115 NJL262115 NTH262115 ODD262115 OMZ262115 OWV262115 PGR262115 PQN262115 QAJ262115 QKF262115 QUB262115 RDX262115 RNT262115 RXP262115 SHL262115 SRH262115 TBD262115 TKZ262115 TUV262115 UER262115 UON262115 UYJ262115 VIF262115 VSB262115 WBX262115 WLT262115 WVP262115 B327651 JD327651 SZ327651 ACV327651 AMR327651 AWN327651 BGJ327651 BQF327651 CAB327651 CJX327651 CTT327651 DDP327651 DNL327651 DXH327651 EHD327651 EQZ327651 FAV327651 FKR327651 FUN327651 GEJ327651 GOF327651 GYB327651 HHX327651 HRT327651 IBP327651 ILL327651 IVH327651 JFD327651 JOZ327651 JYV327651 KIR327651 KSN327651 LCJ327651 LMF327651 LWB327651 MFX327651 MPT327651 MZP327651 NJL327651 NTH327651 ODD327651 OMZ327651 OWV327651 PGR327651 PQN327651 QAJ327651 QKF327651 QUB327651 RDX327651 RNT327651 RXP327651 SHL327651 SRH327651 TBD327651 TKZ327651 TUV327651 UER327651 UON327651 UYJ327651 VIF327651 VSB327651 WBX327651 WLT327651 WVP327651 B393187 JD393187 SZ393187 ACV393187 AMR393187 AWN393187 BGJ393187 BQF393187 CAB393187 CJX393187 CTT393187 DDP393187 DNL393187 DXH393187 EHD393187 EQZ393187 FAV393187 FKR393187 FUN393187 GEJ393187 GOF393187 GYB393187 HHX393187 HRT393187 IBP393187 ILL393187 IVH393187 JFD393187 JOZ393187 JYV393187 KIR393187 KSN393187 LCJ393187 LMF393187 LWB393187 MFX393187 MPT393187 MZP393187 NJL393187 NTH393187 ODD393187 OMZ393187 OWV393187 PGR393187 PQN393187 QAJ393187 QKF393187 QUB393187 RDX393187 RNT393187 RXP393187 SHL393187 SRH393187 TBD393187 TKZ393187 TUV393187 UER393187 UON393187 UYJ393187 VIF393187 VSB393187 WBX393187 WLT393187 WVP393187 B458723 JD458723 SZ458723 ACV458723 AMR458723 AWN458723 BGJ458723 BQF458723 CAB458723 CJX458723 CTT458723 DDP458723 DNL458723 DXH458723 EHD458723 EQZ458723 FAV458723 FKR458723 FUN458723 GEJ458723 GOF458723 GYB458723 HHX458723 HRT458723 IBP458723 ILL458723 IVH458723 JFD458723 JOZ458723 JYV458723 KIR458723 KSN458723 LCJ458723 LMF458723 LWB458723 MFX458723 MPT458723 MZP458723 NJL458723 NTH458723 ODD458723 OMZ458723 OWV458723 PGR458723 PQN458723 QAJ458723 QKF458723 QUB458723 RDX458723 RNT458723 RXP458723 SHL458723 SRH458723 TBD458723 TKZ458723 TUV458723 UER458723 UON458723 UYJ458723 VIF458723 VSB458723 WBX458723 WLT458723 WVP458723 B524259 JD524259 SZ524259 ACV524259 AMR524259 AWN524259 BGJ524259 BQF524259 CAB524259 CJX524259 CTT524259 DDP524259 DNL524259 DXH524259 EHD524259 EQZ524259 FAV524259 FKR524259 FUN524259 GEJ524259 GOF524259 GYB524259 HHX524259 HRT524259 IBP524259 ILL524259 IVH524259 JFD524259 JOZ524259 JYV524259 KIR524259 KSN524259 LCJ524259 LMF524259 LWB524259 MFX524259 MPT524259 MZP524259 NJL524259 NTH524259 ODD524259 OMZ524259 OWV524259 PGR524259 PQN524259 QAJ524259 QKF524259 QUB524259 RDX524259 RNT524259 RXP524259 SHL524259 SRH524259 TBD524259 TKZ524259 TUV524259 UER524259 UON524259 UYJ524259 VIF524259 VSB524259 WBX524259 WLT524259 WVP524259 B589795 JD589795 SZ589795 ACV589795 AMR589795 AWN589795 BGJ589795 BQF589795 CAB589795 CJX589795 CTT589795 DDP589795 DNL589795 DXH589795 EHD589795 EQZ589795 FAV589795 FKR589795 FUN589795 GEJ589795 GOF589795 GYB589795 HHX589795 HRT589795 IBP589795 ILL589795 IVH589795 JFD589795 JOZ589795 JYV589795 KIR589795 KSN589795 LCJ589795 LMF589795 LWB589795 MFX589795 MPT589795 MZP589795 NJL589795 NTH589795 ODD589795 OMZ589795 OWV589795 PGR589795 PQN589795 QAJ589795 QKF589795 QUB589795 RDX589795 RNT589795 RXP589795 SHL589795 SRH589795 TBD589795 TKZ589795 TUV589795 UER589795 UON589795 UYJ589795 VIF589795 VSB589795 WBX589795 WLT589795 WVP589795 B655331 JD655331 SZ655331 ACV655331 AMR655331 AWN655331 BGJ655331 BQF655331 CAB655331 CJX655331 CTT655331 DDP655331 DNL655331 DXH655331 EHD655331 EQZ655331 FAV655331 FKR655331 FUN655331 GEJ655331 GOF655331 GYB655331 HHX655331 HRT655331 IBP655331 ILL655331 IVH655331 JFD655331 JOZ655331 JYV655331 KIR655331 KSN655331 LCJ655331 LMF655331 LWB655331 MFX655331 MPT655331 MZP655331 NJL655331 NTH655331 ODD655331 OMZ655331 OWV655331 PGR655331 PQN655331 QAJ655331 QKF655331 QUB655331 RDX655331 RNT655331 RXP655331 SHL655331 SRH655331 TBD655331 TKZ655331 TUV655331 UER655331 UON655331 UYJ655331 VIF655331 VSB655331 WBX655331 WLT655331 WVP655331 B720867 JD720867 SZ720867 ACV720867 AMR720867 AWN720867 BGJ720867 BQF720867 CAB720867 CJX720867 CTT720867 DDP720867 DNL720867 DXH720867 EHD720867 EQZ720867 FAV720867 FKR720867 FUN720867 GEJ720867 GOF720867 GYB720867 HHX720867 HRT720867 IBP720867 ILL720867 IVH720867 JFD720867 JOZ720867 JYV720867 KIR720867 KSN720867 LCJ720867 LMF720867 LWB720867 MFX720867 MPT720867 MZP720867 NJL720867 NTH720867 ODD720867 OMZ720867 OWV720867 PGR720867 PQN720867 QAJ720867 QKF720867 QUB720867 RDX720867 RNT720867 RXP720867 SHL720867 SRH720867 TBD720867 TKZ720867 TUV720867 UER720867 UON720867 UYJ720867 VIF720867 VSB720867 WBX720867 WLT720867 WVP720867 B786403 JD786403 SZ786403 ACV786403 AMR786403 AWN786403 BGJ786403 BQF786403 CAB786403 CJX786403 CTT786403 DDP786403 DNL786403 DXH786403 EHD786403 EQZ786403 FAV786403 FKR786403 FUN786403 GEJ786403 GOF786403 GYB786403 HHX786403 HRT786403 IBP786403 ILL786403 IVH786403 JFD786403 JOZ786403 JYV786403 KIR786403 KSN786403 LCJ786403 LMF786403 LWB786403 MFX786403 MPT786403 MZP786403 NJL786403 NTH786403 ODD786403 OMZ786403 OWV786403 PGR786403 PQN786403 QAJ786403 QKF786403 QUB786403 RDX786403 RNT786403 RXP786403 SHL786403 SRH786403 TBD786403 TKZ786403 TUV786403 UER786403 UON786403 UYJ786403 VIF786403 VSB786403 WBX786403 WLT786403 WVP786403 B851939 JD851939 SZ851939 ACV851939 AMR851939 AWN851939 BGJ851939 BQF851939 CAB851939 CJX851939 CTT851939 DDP851939 DNL851939 DXH851939 EHD851939 EQZ851939 FAV851939 FKR851939 FUN851939 GEJ851939 GOF851939 GYB851939 HHX851939 HRT851939 IBP851939 ILL851939 IVH851939 JFD851939 JOZ851939 JYV851939 KIR851939 KSN851939 LCJ851939 LMF851939 LWB851939 MFX851939 MPT851939 MZP851939 NJL851939 NTH851939 ODD851939 OMZ851939 OWV851939 PGR851939 PQN851939 QAJ851939 QKF851939 QUB851939 RDX851939 RNT851939 RXP851939 SHL851939 SRH851939 TBD851939 TKZ851939 TUV851939 UER851939 UON851939 UYJ851939 VIF851939 VSB851939 WBX851939 WLT851939 WVP851939 B917475 JD917475 SZ917475 ACV917475 AMR917475 AWN917475 BGJ917475 BQF917475 CAB917475 CJX917475 CTT917475 DDP917475 DNL917475 DXH917475 EHD917475 EQZ917475 FAV917475 FKR917475 FUN917475 GEJ917475 GOF917475 GYB917475 HHX917475 HRT917475 IBP917475 ILL917475 IVH917475 JFD917475 JOZ917475 JYV917475 KIR917475 KSN917475 LCJ917475 LMF917475 LWB917475 MFX917475 MPT917475 MZP917475 NJL917475 NTH917475 ODD917475 OMZ917475 OWV917475 PGR917475 PQN917475 QAJ917475 QKF917475 QUB917475 RDX917475 RNT917475 RXP917475 SHL917475 SRH917475 TBD917475 TKZ917475 TUV917475 UER917475 UON917475 UYJ917475 VIF917475 VSB917475 WBX917475 WLT917475 WVP917475 B983011 JD983011 SZ983011 ACV983011 AMR983011 AWN983011 BGJ983011 BQF983011 CAB983011 CJX983011 CTT983011 DDP983011 DNL983011 DXH983011 EHD983011 EQZ983011 FAV983011 FKR983011 FUN983011 GEJ983011 GOF983011 GYB983011 HHX983011 HRT983011 IBP983011 ILL983011 IVH983011 JFD983011 JOZ983011 JYV983011 KIR983011 KSN983011 LCJ983011 LMF983011 LWB983011 MFX983011 MPT983011 MZP983011 NJL983011 NTH983011 ODD983011 OMZ983011 OWV983011 PGR983011 PQN983011 QAJ983011 QKF983011 QUB983011 RDX983011 RNT983011 RXP983011 SHL983011 SRH983011 TBD983011 TKZ983011 TUV983011 UER983011 UON983011 UYJ983011 VIF983011 VSB983011 WBX983011 WLT983011">
      <formula1>0</formula1>
      <formula2>10000</formula2>
    </dataValidation>
    <dataValidation type="textLength" errorStyle="information" allowBlank="1" showInputMessage="1" error="XLBVal:5=0.208576520401917_x000d_&#10;" sqref="WVQ983010 C65506 JE65506 TA65506 ACW65506 AMS65506 AWO65506 BGK65506 BQG65506 CAC65506 CJY65506 CTU65506 DDQ65506 DNM65506 DXI65506 EHE65506 ERA65506 FAW65506 FKS65506 FUO65506 GEK65506 GOG65506 GYC65506 HHY65506 HRU65506 IBQ65506 ILM65506 IVI65506 JFE65506 JPA65506 JYW65506 KIS65506 KSO65506 LCK65506 LMG65506 LWC65506 MFY65506 MPU65506 MZQ65506 NJM65506 NTI65506 ODE65506 ONA65506 OWW65506 PGS65506 PQO65506 QAK65506 QKG65506 QUC65506 RDY65506 RNU65506 RXQ65506 SHM65506 SRI65506 TBE65506 TLA65506 TUW65506 UES65506 UOO65506 UYK65506 VIG65506 VSC65506 WBY65506 WLU65506 WVQ65506 C131042 JE131042 TA131042 ACW131042 AMS131042 AWO131042 BGK131042 BQG131042 CAC131042 CJY131042 CTU131042 DDQ131042 DNM131042 DXI131042 EHE131042 ERA131042 FAW131042 FKS131042 FUO131042 GEK131042 GOG131042 GYC131042 HHY131042 HRU131042 IBQ131042 ILM131042 IVI131042 JFE131042 JPA131042 JYW131042 KIS131042 KSO131042 LCK131042 LMG131042 LWC131042 MFY131042 MPU131042 MZQ131042 NJM131042 NTI131042 ODE131042 ONA131042 OWW131042 PGS131042 PQO131042 QAK131042 QKG131042 QUC131042 RDY131042 RNU131042 RXQ131042 SHM131042 SRI131042 TBE131042 TLA131042 TUW131042 UES131042 UOO131042 UYK131042 VIG131042 VSC131042 WBY131042 WLU131042 WVQ131042 C196578 JE196578 TA196578 ACW196578 AMS196578 AWO196578 BGK196578 BQG196578 CAC196578 CJY196578 CTU196578 DDQ196578 DNM196578 DXI196578 EHE196578 ERA196578 FAW196578 FKS196578 FUO196578 GEK196578 GOG196578 GYC196578 HHY196578 HRU196578 IBQ196578 ILM196578 IVI196578 JFE196578 JPA196578 JYW196578 KIS196578 KSO196578 LCK196578 LMG196578 LWC196578 MFY196578 MPU196578 MZQ196578 NJM196578 NTI196578 ODE196578 ONA196578 OWW196578 PGS196578 PQO196578 QAK196578 QKG196578 QUC196578 RDY196578 RNU196578 RXQ196578 SHM196578 SRI196578 TBE196578 TLA196578 TUW196578 UES196578 UOO196578 UYK196578 VIG196578 VSC196578 WBY196578 WLU196578 WVQ196578 C262114 JE262114 TA262114 ACW262114 AMS262114 AWO262114 BGK262114 BQG262114 CAC262114 CJY262114 CTU262114 DDQ262114 DNM262114 DXI262114 EHE262114 ERA262114 FAW262114 FKS262114 FUO262114 GEK262114 GOG262114 GYC262114 HHY262114 HRU262114 IBQ262114 ILM262114 IVI262114 JFE262114 JPA262114 JYW262114 KIS262114 KSO262114 LCK262114 LMG262114 LWC262114 MFY262114 MPU262114 MZQ262114 NJM262114 NTI262114 ODE262114 ONA262114 OWW262114 PGS262114 PQO262114 QAK262114 QKG262114 QUC262114 RDY262114 RNU262114 RXQ262114 SHM262114 SRI262114 TBE262114 TLA262114 TUW262114 UES262114 UOO262114 UYK262114 VIG262114 VSC262114 WBY262114 WLU262114 WVQ262114 C327650 JE327650 TA327650 ACW327650 AMS327650 AWO327650 BGK327650 BQG327650 CAC327650 CJY327650 CTU327650 DDQ327650 DNM327650 DXI327650 EHE327650 ERA327650 FAW327650 FKS327650 FUO327650 GEK327650 GOG327650 GYC327650 HHY327650 HRU327650 IBQ327650 ILM327650 IVI327650 JFE327650 JPA327650 JYW327650 KIS327650 KSO327650 LCK327650 LMG327650 LWC327650 MFY327650 MPU327650 MZQ327650 NJM327650 NTI327650 ODE327650 ONA327650 OWW327650 PGS327650 PQO327650 QAK327650 QKG327650 QUC327650 RDY327650 RNU327650 RXQ327650 SHM327650 SRI327650 TBE327650 TLA327650 TUW327650 UES327650 UOO327650 UYK327650 VIG327650 VSC327650 WBY327650 WLU327650 WVQ327650 C393186 JE393186 TA393186 ACW393186 AMS393186 AWO393186 BGK393186 BQG393186 CAC393186 CJY393186 CTU393186 DDQ393186 DNM393186 DXI393186 EHE393186 ERA393186 FAW393186 FKS393186 FUO393186 GEK393186 GOG393186 GYC393186 HHY393186 HRU393186 IBQ393186 ILM393186 IVI393186 JFE393186 JPA393186 JYW393186 KIS393186 KSO393186 LCK393186 LMG393186 LWC393186 MFY393186 MPU393186 MZQ393186 NJM393186 NTI393186 ODE393186 ONA393186 OWW393186 PGS393186 PQO393186 QAK393186 QKG393186 QUC393186 RDY393186 RNU393186 RXQ393186 SHM393186 SRI393186 TBE393186 TLA393186 TUW393186 UES393186 UOO393186 UYK393186 VIG393186 VSC393186 WBY393186 WLU393186 WVQ393186 C458722 JE458722 TA458722 ACW458722 AMS458722 AWO458722 BGK458722 BQG458722 CAC458722 CJY458722 CTU458722 DDQ458722 DNM458722 DXI458722 EHE458722 ERA458722 FAW458722 FKS458722 FUO458722 GEK458722 GOG458722 GYC458722 HHY458722 HRU458722 IBQ458722 ILM458722 IVI458722 JFE458722 JPA458722 JYW458722 KIS458722 KSO458722 LCK458722 LMG458722 LWC458722 MFY458722 MPU458722 MZQ458722 NJM458722 NTI458722 ODE458722 ONA458722 OWW458722 PGS458722 PQO458722 QAK458722 QKG458722 QUC458722 RDY458722 RNU458722 RXQ458722 SHM458722 SRI458722 TBE458722 TLA458722 TUW458722 UES458722 UOO458722 UYK458722 VIG458722 VSC458722 WBY458722 WLU458722 WVQ458722 C524258 JE524258 TA524258 ACW524258 AMS524258 AWO524258 BGK524258 BQG524258 CAC524258 CJY524258 CTU524258 DDQ524258 DNM524258 DXI524258 EHE524258 ERA524258 FAW524258 FKS524258 FUO524258 GEK524258 GOG524258 GYC524258 HHY524258 HRU524258 IBQ524258 ILM524258 IVI524258 JFE524258 JPA524258 JYW524258 KIS524258 KSO524258 LCK524258 LMG524258 LWC524258 MFY524258 MPU524258 MZQ524258 NJM524258 NTI524258 ODE524258 ONA524258 OWW524258 PGS524258 PQO524258 QAK524258 QKG524258 QUC524258 RDY524258 RNU524258 RXQ524258 SHM524258 SRI524258 TBE524258 TLA524258 TUW524258 UES524258 UOO524258 UYK524258 VIG524258 VSC524258 WBY524258 WLU524258 WVQ524258 C589794 JE589794 TA589794 ACW589794 AMS589794 AWO589794 BGK589794 BQG589794 CAC589794 CJY589794 CTU589794 DDQ589794 DNM589794 DXI589794 EHE589794 ERA589794 FAW589794 FKS589794 FUO589794 GEK589794 GOG589794 GYC589794 HHY589794 HRU589794 IBQ589794 ILM589794 IVI589794 JFE589794 JPA589794 JYW589794 KIS589794 KSO589794 LCK589794 LMG589794 LWC589794 MFY589794 MPU589794 MZQ589794 NJM589794 NTI589794 ODE589794 ONA589794 OWW589794 PGS589794 PQO589794 QAK589794 QKG589794 QUC589794 RDY589794 RNU589794 RXQ589794 SHM589794 SRI589794 TBE589794 TLA589794 TUW589794 UES589794 UOO589794 UYK589794 VIG589794 VSC589794 WBY589794 WLU589794 WVQ589794 C655330 JE655330 TA655330 ACW655330 AMS655330 AWO655330 BGK655330 BQG655330 CAC655330 CJY655330 CTU655330 DDQ655330 DNM655330 DXI655330 EHE655330 ERA655330 FAW655330 FKS655330 FUO655330 GEK655330 GOG655330 GYC655330 HHY655330 HRU655330 IBQ655330 ILM655330 IVI655330 JFE655330 JPA655330 JYW655330 KIS655330 KSO655330 LCK655330 LMG655330 LWC655330 MFY655330 MPU655330 MZQ655330 NJM655330 NTI655330 ODE655330 ONA655330 OWW655330 PGS655330 PQO655330 QAK655330 QKG655330 QUC655330 RDY655330 RNU655330 RXQ655330 SHM655330 SRI655330 TBE655330 TLA655330 TUW655330 UES655330 UOO655330 UYK655330 VIG655330 VSC655330 WBY655330 WLU655330 WVQ655330 C720866 JE720866 TA720866 ACW720866 AMS720866 AWO720866 BGK720866 BQG720866 CAC720866 CJY720866 CTU720866 DDQ720866 DNM720866 DXI720866 EHE720866 ERA720866 FAW720866 FKS720866 FUO720866 GEK720866 GOG720866 GYC720866 HHY720866 HRU720866 IBQ720866 ILM720866 IVI720866 JFE720866 JPA720866 JYW720866 KIS720866 KSO720866 LCK720866 LMG720866 LWC720866 MFY720866 MPU720866 MZQ720866 NJM720866 NTI720866 ODE720866 ONA720866 OWW720866 PGS720866 PQO720866 QAK720866 QKG720866 QUC720866 RDY720866 RNU720866 RXQ720866 SHM720866 SRI720866 TBE720866 TLA720866 TUW720866 UES720866 UOO720866 UYK720866 VIG720866 VSC720866 WBY720866 WLU720866 WVQ720866 C786402 JE786402 TA786402 ACW786402 AMS786402 AWO786402 BGK786402 BQG786402 CAC786402 CJY786402 CTU786402 DDQ786402 DNM786402 DXI786402 EHE786402 ERA786402 FAW786402 FKS786402 FUO786402 GEK786402 GOG786402 GYC786402 HHY786402 HRU786402 IBQ786402 ILM786402 IVI786402 JFE786402 JPA786402 JYW786402 KIS786402 KSO786402 LCK786402 LMG786402 LWC786402 MFY786402 MPU786402 MZQ786402 NJM786402 NTI786402 ODE786402 ONA786402 OWW786402 PGS786402 PQO786402 QAK786402 QKG786402 QUC786402 RDY786402 RNU786402 RXQ786402 SHM786402 SRI786402 TBE786402 TLA786402 TUW786402 UES786402 UOO786402 UYK786402 VIG786402 VSC786402 WBY786402 WLU786402 WVQ786402 C851938 JE851938 TA851938 ACW851938 AMS851938 AWO851938 BGK851938 BQG851938 CAC851938 CJY851938 CTU851938 DDQ851938 DNM851938 DXI851938 EHE851938 ERA851938 FAW851938 FKS851938 FUO851938 GEK851938 GOG851938 GYC851938 HHY851938 HRU851938 IBQ851938 ILM851938 IVI851938 JFE851938 JPA851938 JYW851938 KIS851938 KSO851938 LCK851938 LMG851938 LWC851938 MFY851938 MPU851938 MZQ851938 NJM851938 NTI851938 ODE851938 ONA851938 OWW851938 PGS851938 PQO851938 QAK851938 QKG851938 QUC851938 RDY851938 RNU851938 RXQ851938 SHM851938 SRI851938 TBE851938 TLA851938 TUW851938 UES851938 UOO851938 UYK851938 VIG851938 VSC851938 WBY851938 WLU851938 WVQ851938 C917474 JE917474 TA917474 ACW917474 AMS917474 AWO917474 BGK917474 BQG917474 CAC917474 CJY917474 CTU917474 DDQ917474 DNM917474 DXI917474 EHE917474 ERA917474 FAW917474 FKS917474 FUO917474 GEK917474 GOG917474 GYC917474 HHY917474 HRU917474 IBQ917474 ILM917474 IVI917474 JFE917474 JPA917474 JYW917474 KIS917474 KSO917474 LCK917474 LMG917474 LWC917474 MFY917474 MPU917474 MZQ917474 NJM917474 NTI917474 ODE917474 ONA917474 OWW917474 PGS917474 PQO917474 QAK917474 QKG917474 QUC917474 RDY917474 RNU917474 RXQ917474 SHM917474 SRI917474 TBE917474 TLA917474 TUW917474 UES917474 UOO917474 UYK917474 VIG917474 VSC917474 WBY917474 WLU917474 WVQ917474 C983010 JE983010 TA983010 ACW983010 AMS983010 AWO983010 BGK983010 BQG983010 CAC983010 CJY983010 CTU983010 DDQ983010 DNM983010 DXI983010 EHE983010 ERA983010 FAW983010 FKS983010 FUO983010 GEK983010 GOG983010 GYC983010 HHY983010 HRU983010 IBQ983010 ILM983010 IVI983010 JFE983010 JPA983010 JYW983010 KIS983010 KSO983010 LCK983010 LMG983010 LWC983010 MFY983010 MPU983010 MZQ983010 NJM983010 NTI983010 ODE983010 ONA983010 OWW983010 PGS983010 PQO983010 QAK983010 QKG983010 QUC983010 RDY983010 RNU983010 RXQ983010 SHM983010 SRI983010 TBE983010 TLA983010 TUW983010 UES983010 UOO983010 UYK983010 VIG983010 VSC983010 WBY983010 WLU983010">
      <formula1>0</formula1>
      <formula2>10000</formula2>
    </dataValidation>
    <dataValidation type="textLength" errorStyle="information" allowBlank="1" showInputMessage="1" error="XLBVal:5=136237_x000d_&#10;" sqref="WVP983010 B65506 JD65506 SZ65506 ACV65506 AMR65506 AWN65506 BGJ65506 BQF65506 CAB65506 CJX65506 CTT65506 DDP65506 DNL65506 DXH65506 EHD65506 EQZ65506 FAV65506 FKR65506 FUN65506 GEJ65506 GOF65506 GYB65506 HHX65506 HRT65506 IBP65506 ILL65506 IVH65506 JFD65506 JOZ65506 JYV65506 KIR65506 KSN65506 LCJ65506 LMF65506 LWB65506 MFX65506 MPT65506 MZP65506 NJL65506 NTH65506 ODD65506 OMZ65506 OWV65506 PGR65506 PQN65506 QAJ65506 QKF65506 QUB65506 RDX65506 RNT65506 RXP65506 SHL65506 SRH65506 TBD65506 TKZ65506 TUV65506 UER65506 UON65506 UYJ65506 VIF65506 VSB65506 WBX65506 WLT65506 WVP65506 B131042 JD131042 SZ131042 ACV131042 AMR131042 AWN131042 BGJ131042 BQF131042 CAB131042 CJX131042 CTT131042 DDP131042 DNL131042 DXH131042 EHD131042 EQZ131042 FAV131042 FKR131042 FUN131042 GEJ131042 GOF131042 GYB131042 HHX131042 HRT131042 IBP131042 ILL131042 IVH131042 JFD131042 JOZ131042 JYV131042 KIR131042 KSN131042 LCJ131042 LMF131042 LWB131042 MFX131042 MPT131042 MZP131042 NJL131042 NTH131042 ODD131042 OMZ131042 OWV131042 PGR131042 PQN131042 QAJ131042 QKF131042 QUB131042 RDX131042 RNT131042 RXP131042 SHL131042 SRH131042 TBD131042 TKZ131042 TUV131042 UER131042 UON131042 UYJ131042 VIF131042 VSB131042 WBX131042 WLT131042 WVP131042 B196578 JD196578 SZ196578 ACV196578 AMR196578 AWN196578 BGJ196578 BQF196578 CAB196578 CJX196578 CTT196578 DDP196578 DNL196578 DXH196578 EHD196578 EQZ196578 FAV196578 FKR196578 FUN196578 GEJ196578 GOF196578 GYB196578 HHX196578 HRT196578 IBP196578 ILL196578 IVH196578 JFD196578 JOZ196578 JYV196578 KIR196578 KSN196578 LCJ196578 LMF196578 LWB196578 MFX196578 MPT196578 MZP196578 NJL196578 NTH196578 ODD196578 OMZ196578 OWV196578 PGR196578 PQN196578 QAJ196578 QKF196578 QUB196578 RDX196578 RNT196578 RXP196578 SHL196578 SRH196578 TBD196578 TKZ196578 TUV196578 UER196578 UON196578 UYJ196578 VIF196578 VSB196578 WBX196578 WLT196578 WVP196578 B262114 JD262114 SZ262114 ACV262114 AMR262114 AWN262114 BGJ262114 BQF262114 CAB262114 CJX262114 CTT262114 DDP262114 DNL262114 DXH262114 EHD262114 EQZ262114 FAV262114 FKR262114 FUN262114 GEJ262114 GOF262114 GYB262114 HHX262114 HRT262114 IBP262114 ILL262114 IVH262114 JFD262114 JOZ262114 JYV262114 KIR262114 KSN262114 LCJ262114 LMF262114 LWB262114 MFX262114 MPT262114 MZP262114 NJL262114 NTH262114 ODD262114 OMZ262114 OWV262114 PGR262114 PQN262114 QAJ262114 QKF262114 QUB262114 RDX262114 RNT262114 RXP262114 SHL262114 SRH262114 TBD262114 TKZ262114 TUV262114 UER262114 UON262114 UYJ262114 VIF262114 VSB262114 WBX262114 WLT262114 WVP262114 B327650 JD327650 SZ327650 ACV327650 AMR327650 AWN327650 BGJ327650 BQF327650 CAB327650 CJX327650 CTT327650 DDP327650 DNL327650 DXH327650 EHD327650 EQZ327650 FAV327650 FKR327650 FUN327650 GEJ327650 GOF327650 GYB327650 HHX327650 HRT327650 IBP327650 ILL327650 IVH327650 JFD327650 JOZ327650 JYV327650 KIR327650 KSN327650 LCJ327650 LMF327650 LWB327650 MFX327650 MPT327650 MZP327650 NJL327650 NTH327650 ODD327650 OMZ327650 OWV327650 PGR327650 PQN327650 QAJ327650 QKF327650 QUB327650 RDX327650 RNT327650 RXP327650 SHL327650 SRH327650 TBD327650 TKZ327650 TUV327650 UER327650 UON327650 UYJ327650 VIF327650 VSB327650 WBX327650 WLT327650 WVP327650 B393186 JD393186 SZ393186 ACV393186 AMR393186 AWN393186 BGJ393186 BQF393186 CAB393186 CJX393186 CTT393186 DDP393186 DNL393186 DXH393186 EHD393186 EQZ393186 FAV393186 FKR393186 FUN393186 GEJ393186 GOF393186 GYB393186 HHX393186 HRT393186 IBP393186 ILL393186 IVH393186 JFD393186 JOZ393186 JYV393186 KIR393186 KSN393186 LCJ393186 LMF393186 LWB393186 MFX393186 MPT393186 MZP393186 NJL393186 NTH393186 ODD393186 OMZ393186 OWV393186 PGR393186 PQN393186 QAJ393186 QKF393186 QUB393186 RDX393186 RNT393186 RXP393186 SHL393186 SRH393186 TBD393186 TKZ393186 TUV393186 UER393186 UON393186 UYJ393186 VIF393186 VSB393186 WBX393186 WLT393186 WVP393186 B458722 JD458722 SZ458722 ACV458722 AMR458722 AWN458722 BGJ458722 BQF458722 CAB458722 CJX458722 CTT458722 DDP458722 DNL458722 DXH458722 EHD458722 EQZ458722 FAV458722 FKR458722 FUN458722 GEJ458722 GOF458722 GYB458722 HHX458722 HRT458722 IBP458722 ILL458722 IVH458722 JFD458722 JOZ458722 JYV458722 KIR458722 KSN458722 LCJ458722 LMF458722 LWB458722 MFX458722 MPT458722 MZP458722 NJL458722 NTH458722 ODD458722 OMZ458722 OWV458722 PGR458722 PQN458722 QAJ458722 QKF458722 QUB458722 RDX458722 RNT458722 RXP458722 SHL458722 SRH458722 TBD458722 TKZ458722 TUV458722 UER458722 UON458722 UYJ458722 VIF458722 VSB458722 WBX458722 WLT458722 WVP458722 B524258 JD524258 SZ524258 ACV524258 AMR524258 AWN524258 BGJ524258 BQF524258 CAB524258 CJX524258 CTT524258 DDP524258 DNL524258 DXH524258 EHD524258 EQZ524258 FAV524258 FKR524258 FUN524258 GEJ524258 GOF524258 GYB524258 HHX524258 HRT524258 IBP524258 ILL524258 IVH524258 JFD524258 JOZ524258 JYV524258 KIR524258 KSN524258 LCJ524258 LMF524258 LWB524258 MFX524258 MPT524258 MZP524258 NJL524258 NTH524258 ODD524258 OMZ524258 OWV524258 PGR524258 PQN524258 QAJ524258 QKF524258 QUB524258 RDX524258 RNT524258 RXP524258 SHL524258 SRH524258 TBD524258 TKZ524258 TUV524258 UER524258 UON524258 UYJ524258 VIF524258 VSB524258 WBX524258 WLT524258 WVP524258 B589794 JD589794 SZ589794 ACV589794 AMR589794 AWN589794 BGJ589794 BQF589794 CAB589794 CJX589794 CTT589794 DDP589794 DNL589794 DXH589794 EHD589794 EQZ589794 FAV589794 FKR589794 FUN589794 GEJ589794 GOF589794 GYB589794 HHX589794 HRT589794 IBP589794 ILL589794 IVH589794 JFD589794 JOZ589794 JYV589794 KIR589794 KSN589794 LCJ589794 LMF589794 LWB589794 MFX589794 MPT589794 MZP589794 NJL589794 NTH589794 ODD589794 OMZ589794 OWV589794 PGR589794 PQN589794 QAJ589794 QKF589794 QUB589794 RDX589794 RNT589794 RXP589794 SHL589794 SRH589794 TBD589794 TKZ589794 TUV589794 UER589794 UON589794 UYJ589794 VIF589794 VSB589794 WBX589794 WLT589794 WVP589794 B655330 JD655330 SZ655330 ACV655330 AMR655330 AWN655330 BGJ655330 BQF655330 CAB655330 CJX655330 CTT655330 DDP655330 DNL655330 DXH655330 EHD655330 EQZ655330 FAV655330 FKR655330 FUN655330 GEJ655330 GOF655330 GYB655330 HHX655330 HRT655330 IBP655330 ILL655330 IVH655330 JFD655330 JOZ655330 JYV655330 KIR655330 KSN655330 LCJ655330 LMF655330 LWB655330 MFX655330 MPT655330 MZP655330 NJL655330 NTH655330 ODD655330 OMZ655330 OWV655330 PGR655330 PQN655330 QAJ655330 QKF655330 QUB655330 RDX655330 RNT655330 RXP655330 SHL655330 SRH655330 TBD655330 TKZ655330 TUV655330 UER655330 UON655330 UYJ655330 VIF655330 VSB655330 WBX655330 WLT655330 WVP655330 B720866 JD720866 SZ720866 ACV720866 AMR720866 AWN720866 BGJ720866 BQF720866 CAB720866 CJX720866 CTT720866 DDP720866 DNL720866 DXH720866 EHD720866 EQZ720866 FAV720866 FKR720866 FUN720866 GEJ720866 GOF720866 GYB720866 HHX720866 HRT720866 IBP720866 ILL720866 IVH720866 JFD720866 JOZ720866 JYV720866 KIR720866 KSN720866 LCJ720866 LMF720866 LWB720866 MFX720866 MPT720866 MZP720866 NJL720866 NTH720866 ODD720866 OMZ720866 OWV720866 PGR720866 PQN720866 QAJ720866 QKF720866 QUB720866 RDX720866 RNT720866 RXP720866 SHL720866 SRH720866 TBD720866 TKZ720866 TUV720866 UER720866 UON720866 UYJ720866 VIF720866 VSB720866 WBX720866 WLT720866 WVP720866 B786402 JD786402 SZ786402 ACV786402 AMR786402 AWN786402 BGJ786402 BQF786402 CAB786402 CJX786402 CTT786402 DDP786402 DNL786402 DXH786402 EHD786402 EQZ786402 FAV786402 FKR786402 FUN786402 GEJ786402 GOF786402 GYB786402 HHX786402 HRT786402 IBP786402 ILL786402 IVH786402 JFD786402 JOZ786402 JYV786402 KIR786402 KSN786402 LCJ786402 LMF786402 LWB786402 MFX786402 MPT786402 MZP786402 NJL786402 NTH786402 ODD786402 OMZ786402 OWV786402 PGR786402 PQN786402 QAJ786402 QKF786402 QUB786402 RDX786402 RNT786402 RXP786402 SHL786402 SRH786402 TBD786402 TKZ786402 TUV786402 UER786402 UON786402 UYJ786402 VIF786402 VSB786402 WBX786402 WLT786402 WVP786402 B851938 JD851938 SZ851938 ACV851938 AMR851938 AWN851938 BGJ851938 BQF851938 CAB851938 CJX851938 CTT851938 DDP851938 DNL851938 DXH851938 EHD851938 EQZ851938 FAV851938 FKR851938 FUN851938 GEJ851938 GOF851938 GYB851938 HHX851938 HRT851938 IBP851938 ILL851938 IVH851938 JFD851938 JOZ851938 JYV851938 KIR851938 KSN851938 LCJ851938 LMF851938 LWB851938 MFX851938 MPT851938 MZP851938 NJL851938 NTH851938 ODD851938 OMZ851938 OWV851938 PGR851938 PQN851938 QAJ851938 QKF851938 QUB851938 RDX851938 RNT851938 RXP851938 SHL851938 SRH851938 TBD851938 TKZ851938 TUV851938 UER851938 UON851938 UYJ851938 VIF851938 VSB851938 WBX851938 WLT851938 WVP851938 B917474 JD917474 SZ917474 ACV917474 AMR917474 AWN917474 BGJ917474 BQF917474 CAB917474 CJX917474 CTT917474 DDP917474 DNL917474 DXH917474 EHD917474 EQZ917474 FAV917474 FKR917474 FUN917474 GEJ917474 GOF917474 GYB917474 HHX917474 HRT917474 IBP917474 ILL917474 IVH917474 JFD917474 JOZ917474 JYV917474 KIR917474 KSN917474 LCJ917474 LMF917474 LWB917474 MFX917474 MPT917474 MZP917474 NJL917474 NTH917474 ODD917474 OMZ917474 OWV917474 PGR917474 PQN917474 QAJ917474 QKF917474 QUB917474 RDX917474 RNT917474 RXP917474 SHL917474 SRH917474 TBD917474 TKZ917474 TUV917474 UER917474 UON917474 UYJ917474 VIF917474 VSB917474 WBX917474 WLT917474 WVP917474 B983010 JD983010 SZ983010 ACV983010 AMR983010 AWN983010 BGJ983010 BQF983010 CAB983010 CJX983010 CTT983010 DDP983010 DNL983010 DXH983010 EHD983010 EQZ983010 FAV983010 FKR983010 FUN983010 GEJ983010 GOF983010 GYB983010 HHX983010 HRT983010 IBP983010 ILL983010 IVH983010 JFD983010 JOZ983010 JYV983010 KIR983010 KSN983010 LCJ983010 LMF983010 LWB983010 MFX983010 MPT983010 MZP983010 NJL983010 NTH983010 ODD983010 OMZ983010 OWV983010 PGR983010 PQN983010 QAJ983010 QKF983010 QUB983010 RDX983010 RNT983010 RXP983010 SHL983010 SRH983010 TBD983010 TKZ983010 TUV983010 UER983010 UON983010 UYJ983010 VIF983010 VSB983010 WBX983010 WLT983010">
      <formula1>0</formula1>
      <formula2>10000</formula2>
    </dataValidation>
    <dataValidation type="textLength" errorStyle="information" allowBlank="1" showInputMessage="1" error="XLBVal:5=11.9140358548317_x000d_&#10;" sqref="B65508 JD65508 SZ65508 ACV65508 AMR65508 AWN65508 BGJ65508 BQF65508 CAB65508 CJX65508 CTT65508 DDP65508 DNL65508 DXH65508 EHD65508 EQZ65508 FAV65508 FKR65508 FUN65508 GEJ65508 GOF65508 GYB65508 HHX65508 HRT65508 IBP65508 ILL65508 IVH65508 JFD65508 JOZ65508 JYV65508 KIR65508 KSN65508 LCJ65508 LMF65508 LWB65508 MFX65508 MPT65508 MZP65508 NJL65508 NTH65508 ODD65508 OMZ65508 OWV65508 PGR65508 PQN65508 QAJ65508 QKF65508 QUB65508 RDX65508 RNT65508 RXP65508 SHL65508 SRH65508 TBD65508 TKZ65508 TUV65508 UER65508 UON65508 UYJ65508 VIF65508 VSB65508 WBX65508 WLT65508 WVP65508 B131044 JD131044 SZ131044 ACV131044 AMR131044 AWN131044 BGJ131044 BQF131044 CAB131044 CJX131044 CTT131044 DDP131044 DNL131044 DXH131044 EHD131044 EQZ131044 FAV131044 FKR131044 FUN131044 GEJ131044 GOF131044 GYB131044 HHX131044 HRT131044 IBP131044 ILL131044 IVH131044 JFD131044 JOZ131044 JYV131044 KIR131044 KSN131044 LCJ131044 LMF131044 LWB131044 MFX131044 MPT131044 MZP131044 NJL131044 NTH131044 ODD131044 OMZ131044 OWV131044 PGR131044 PQN131044 QAJ131044 QKF131044 QUB131044 RDX131044 RNT131044 RXP131044 SHL131044 SRH131044 TBD131044 TKZ131044 TUV131044 UER131044 UON131044 UYJ131044 VIF131044 VSB131044 WBX131044 WLT131044 WVP131044 B196580 JD196580 SZ196580 ACV196580 AMR196580 AWN196580 BGJ196580 BQF196580 CAB196580 CJX196580 CTT196580 DDP196580 DNL196580 DXH196580 EHD196580 EQZ196580 FAV196580 FKR196580 FUN196580 GEJ196580 GOF196580 GYB196580 HHX196580 HRT196580 IBP196580 ILL196580 IVH196580 JFD196580 JOZ196580 JYV196580 KIR196580 KSN196580 LCJ196580 LMF196580 LWB196580 MFX196580 MPT196580 MZP196580 NJL196580 NTH196580 ODD196580 OMZ196580 OWV196580 PGR196580 PQN196580 QAJ196580 QKF196580 QUB196580 RDX196580 RNT196580 RXP196580 SHL196580 SRH196580 TBD196580 TKZ196580 TUV196580 UER196580 UON196580 UYJ196580 VIF196580 VSB196580 WBX196580 WLT196580 WVP196580 B262116 JD262116 SZ262116 ACV262116 AMR262116 AWN262116 BGJ262116 BQF262116 CAB262116 CJX262116 CTT262116 DDP262116 DNL262116 DXH262116 EHD262116 EQZ262116 FAV262116 FKR262116 FUN262116 GEJ262116 GOF262116 GYB262116 HHX262116 HRT262116 IBP262116 ILL262116 IVH262116 JFD262116 JOZ262116 JYV262116 KIR262116 KSN262116 LCJ262116 LMF262116 LWB262116 MFX262116 MPT262116 MZP262116 NJL262116 NTH262116 ODD262116 OMZ262116 OWV262116 PGR262116 PQN262116 QAJ262116 QKF262116 QUB262116 RDX262116 RNT262116 RXP262116 SHL262116 SRH262116 TBD262116 TKZ262116 TUV262116 UER262116 UON262116 UYJ262116 VIF262116 VSB262116 WBX262116 WLT262116 WVP262116 B327652 JD327652 SZ327652 ACV327652 AMR327652 AWN327652 BGJ327652 BQF327652 CAB327652 CJX327652 CTT327652 DDP327652 DNL327652 DXH327652 EHD327652 EQZ327652 FAV327652 FKR327652 FUN327652 GEJ327652 GOF327652 GYB327652 HHX327652 HRT327652 IBP327652 ILL327652 IVH327652 JFD327652 JOZ327652 JYV327652 KIR327652 KSN327652 LCJ327652 LMF327652 LWB327652 MFX327652 MPT327652 MZP327652 NJL327652 NTH327652 ODD327652 OMZ327652 OWV327652 PGR327652 PQN327652 QAJ327652 QKF327652 QUB327652 RDX327652 RNT327652 RXP327652 SHL327652 SRH327652 TBD327652 TKZ327652 TUV327652 UER327652 UON327652 UYJ327652 VIF327652 VSB327652 WBX327652 WLT327652 WVP327652 B393188 JD393188 SZ393188 ACV393188 AMR393188 AWN393188 BGJ393188 BQF393188 CAB393188 CJX393188 CTT393188 DDP393188 DNL393188 DXH393188 EHD393188 EQZ393188 FAV393188 FKR393188 FUN393188 GEJ393188 GOF393188 GYB393188 HHX393188 HRT393188 IBP393188 ILL393188 IVH393188 JFD393188 JOZ393188 JYV393188 KIR393188 KSN393188 LCJ393188 LMF393188 LWB393188 MFX393188 MPT393188 MZP393188 NJL393188 NTH393188 ODD393188 OMZ393188 OWV393188 PGR393188 PQN393188 QAJ393188 QKF393188 QUB393188 RDX393188 RNT393188 RXP393188 SHL393188 SRH393188 TBD393188 TKZ393188 TUV393188 UER393188 UON393188 UYJ393188 VIF393188 VSB393188 WBX393188 WLT393188 WVP393188 B458724 JD458724 SZ458724 ACV458724 AMR458724 AWN458724 BGJ458724 BQF458724 CAB458724 CJX458724 CTT458724 DDP458724 DNL458724 DXH458724 EHD458724 EQZ458724 FAV458724 FKR458724 FUN458724 GEJ458724 GOF458724 GYB458724 HHX458724 HRT458724 IBP458724 ILL458724 IVH458724 JFD458724 JOZ458724 JYV458724 KIR458724 KSN458724 LCJ458724 LMF458724 LWB458724 MFX458724 MPT458724 MZP458724 NJL458724 NTH458724 ODD458724 OMZ458724 OWV458724 PGR458724 PQN458724 QAJ458724 QKF458724 QUB458724 RDX458724 RNT458724 RXP458724 SHL458724 SRH458724 TBD458724 TKZ458724 TUV458724 UER458724 UON458724 UYJ458724 VIF458724 VSB458724 WBX458724 WLT458724 WVP458724 B524260 JD524260 SZ524260 ACV524260 AMR524260 AWN524260 BGJ524260 BQF524260 CAB524260 CJX524260 CTT524260 DDP524260 DNL524260 DXH524260 EHD524260 EQZ524260 FAV524260 FKR524260 FUN524260 GEJ524260 GOF524260 GYB524260 HHX524260 HRT524260 IBP524260 ILL524260 IVH524260 JFD524260 JOZ524260 JYV524260 KIR524260 KSN524260 LCJ524260 LMF524260 LWB524260 MFX524260 MPT524260 MZP524260 NJL524260 NTH524260 ODD524260 OMZ524260 OWV524260 PGR524260 PQN524260 QAJ524260 QKF524260 QUB524260 RDX524260 RNT524260 RXP524260 SHL524260 SRH524260 TBD524260 TKZ524260 TUV524260 UER524260 UON524260 UYJ524260 VIF524260 VSB524260 WBX524260 WLT524260 WVP524260 B589796 JD589796 SZ589796 ACV589796 AMR589796 AWN589796 BGJ589796 BQF589796 CAB589796 CJX589796 CTT589796 DDP589796 DNL589796 DXH589796 EHD589796 EQZ589796 FAV589796 FKR589796 FUN589796 GEJ589796 GOF589796 GYB589796 HHX589796 HRT589796 IBP589796 ILL589796 IVH589796 JFD589796 JOZ589796 JYV589796 KIR589796 KSN589796 LCJ589796 LMF589796 LWB589796 MFX589796 MPT589796 MZP589796 NJL589796 NTH589796 ODD589796 OMZ589796 OWV589796 PGR589796 PQN589796 QAJ589796 QKF589796 QUB589796 RDX589796 RNT589796 RXP589796 SHL589796 SRH589796 TBD589796 TKZ589796 TUV589796 UER589796 UON589796 UYJ589796 VIF589796 VSB589796 WBX589796 WLT589796 WVP589796 B655332 JD655332 SZ655332 ACV655332 AMR655332 AWN655332 BGJ655332 BQF655332 CAB655332 CJX655332 CTT655332 DDP655332 DNL655332 DXH655332 EHD655332 EQZ655332 FAV655332 FKR655332 FUN655332 GEJ655332 GOF655332 GYB655332 HHX655332 HRT655332 IBP655332 ILL655332 IVH655332 JFD655332 JOZ655332 JYV655332 KIR655332 KSN655332 LCJ655332 LMF655332 LWB655332 MFX655332 MPT655332 MZP655332 NJL655332 NTH655332 ODD655332 OMZ655332 OWV655332 PGR655332 PQN655332 QAJ655332 QKF655332 QUB655332 RDX655332 RNT655332 RXP655332 SHL655332 SRH655332 TBD655332 TKZ655332 TUV655332 UER655332 UON655332 UYJ655332 VIF655332 VSB655332 WBX655332 WLT655332 WVP655332 B720868 JD720868 SZ720868 ACV720868 AMR720868 AWN720868 BGJ720868 BQF720868 CAB720868 CJX720868 CTT720868 DDP720868 DNL720868 DXH720868 EHD720868 EQZ720868 FAV720868 FKR720868 FUN720868 GEJ720868 GOF720868 GYB720868 HHX720868 HRT720868 IBP720868 ILL720868 IVH720868 JFD720868 JOZ720868 JYV720868 KIR720868 KSN720868 LCJ720868 LMF720868 LWB720868 MFX720868 MPT720868 MZP720868 NJL720868 NTH720868 ODD720868 OMZ720868 OWV720868 PGR720868 PQN720868 QAJ720868 QKF720868 QUB720868 RDX720868 RNT720868 RXP720868 SHL720868 SRH720868 TBD720868 TKZ720868 TUV720868 UER720868 UON720868 UYJ720868 VIF720868 VSB720868 WBX720868 WLT720868 WVP720868 B786404 JD786404 SZ786404 ACV786404 AMR786404 AWN786404 BGJ786404 BQF786404 CAB786404 CJX786404 CTT786404 DDP786404 DNL786404 DXH786404 EHD786404 EQZ786404 FAV786404 FKR786404 FUN786404 GEJ786404 GOF786404 GYB786404 HHX786404 HRT786404 IBP786404 ILL786404 IVH786404 JFD786404 JOZ786404 JYV786404 KIR786404 KSN786404 LCJ786404 LMF786404 LWB786404 MFX786404 MPT786404 MZP786404 NJL786404 NTH786404 ODD786404 OMZ786404 OWV786404 PGR786404 PQN786404 QAJ786404 QKF786404 QUB786404 RDX786404 RNT786404 RXP786404 SHL786404 SRH786404 TBD786404 TKZ786404 TUV786404 UER786404 UON786404 UYJ786404 VIF786404 VSB786404 WBX786404 WLT786404 WVP786404 B851940 JD851940 SZ851940 ACV851940 AMR851940 AWN851940 BGJ851940 BQF851940 CAB851940 CJX851940 CTT851940 DDP851940 DNL851940 DXH851940 EHD851940 EQZ851940 FAV851940 FKR851940 FUN851940 GEJ851940 GOF851940 GYB851940 HHX851940 HRT851940 IBP851940 ILL851940 IVH851940 JFD851940 JOZ851940 JYV851940 KIR851940 KSN851940 LCJ851940 LMF851940 LWB851940 MFX851940 MPT851940 MZP851940 NJL851940 NTH851940 ODD851940 OMZ851940 OWV851940 PGR851940 PQN851940 QAJ851940 QKF851940 QUB851940 RDX851940 RNT851940 RXP851940 SHL851940 SRH851940 TBD851940 TKZ851940 TUV851940 UER851940 UON851940 UYJ851940 VIF851940 VSB851940 WBX851940 WLT851940 WVP851940 B917476 JD917476 SZ917476 ACV917476 AMR917476 AWN917476 BGJ917476 BQF917476 CAB917476 CJX917476 CTT917476 DDP917476 DNL917476 DXH917476 EHD917476 EQZ917476 FAV917476 FKR917476 FUN917476 GEJ917476 GOF917476 GYB917476 HHX917476 HRT917476 IBP917476 ILL917476 IVH917476 JFD917476 JOZ917476 JYV917476 KIR917476 KSN917476 LCJ917476 LMF917476 LWB917476 MFX917476 MPT917476 MZP917476 NJL917476 NTH917476 ODD917476 OMZ917476 OWV917476 PGR917476 PQN917476 QAJ917476 QKF917476 QUB917476 RDX917476 RNT917476 RXP917476 SHL917476 SRH917476 TBD917476 TKZ917476 TUV917476 UER917476 UON917476 UYJ917476 VIF917476 VSB917476 WBX917476 WLT917476 WVP917476 B983012 JD983012 SZ983012 ACV983012 AMR983012 AWN983012 BGJ983012 BQF983012 CAB983012 CJX983012 CTT983012 DDP983012 DNL983012 DXH983012 EHD983012 EQZ983012 FAV983012 FKR983012 FUN983012 GEJ983012 GOF983012 GYB983012 HHX983012 HRT983012 IBP983012 ILL983012 IVH983012 JFD983012 JOZ983012 JYV983012 KIR983012 KSN983012 LCJ983012 LMF983012 LWB983012 MFX983012 MPT983012 MZP983012 NJL983012 NTH983012 ODD983012 OMZ983012 OWV983012 PGR983012 PQN983012 QAJ983012 QKF983012 QUB983012 RDX983012 RNT983012 RXP983012 SHL983012 SRH983012 TBD983012 TKZ983012 TUV983012 UER983012 UON983012 UYJ983012 VIF983012 VSB983012 WBX983012 WLT983012 WVP983012">
      <formula1>0</formula1>
      <formula2>10000</formula2>
    </dataValidation>
    <dataValidation type="textLength" errorStyle="information" allowBlank="1" showInputMessage="1" error="XLBVal:5=0.171282215463422_x000d_&#10;" sqref="C65531 JE65531 TA65531 ACW65531 AMS65531 AWO65531 BGK65531 BQG65531 CAC65531 CJY65531 CTU65531 DDQ65531 DNM65531 DXI65531 EHE65531 ERA65531 FAW65531 FKS65531 FUO65531 GEK65531 GOG65531 GYC65531 HHY65531 HRU65531 IBQ65531 ILM65531 IVI65531 JFE65531 JPA65531 JYW65531 KIS65531 KSO65531 LCK65531 LMG65531 LWC65531 MFY65531 MPU65531 MZQ65531 NJM65531 NTI65531 ODE65531 ONA65531 OWW65531 PGS65531 PQO65531 QAK65531 QKG65531 QUC65531 RDY65531 RNU65531 RXQ65531 SHM65531 SRI65531 TBE65531 TLA65531 TUW65531 UES65531 UOO65531 UYK65531 VIG65531 VSC65531 WBY65531 WLU65531 WVQ65531 C131067 JE131067 TA131067 ACW131067 AMS131067 AWO131067 BGK131067 BQG131067 CAC131067 CJY131067 CTU131067 DDQ131067 DNM131067 DXI131067 EHE131067 ERA131067 FAW131067 FKS131067 FUO131067 GEK131067 GOG131067 GYC131067 HHY131067 HRU131067 IBQ131067 ILM131067 IVI131067 JFE131067 JPA131067 JYW131067 KIS131067 KSO131067 LCK131067 LMG131067 LWC131067 MFY131067 MPU131067 MZQ131067 NJM131067 NTI131067 ODE131067 ONA131067 OWW131067 PGS131067 PQO131067 QAK131067 QKG131067 QUC131067 RDY131067 RNU131067 RXQ131067 SHM131067 SRI131067 TBE131067 TLA131067 TUW131067 UES131067 UOO131067 UYK131067 VIG131067 VSC131067 WBY131067 WLU131067 WVQ131067 C196603 JE196603 TA196603 ACW196603 AMS196603 AWO196603 BGK196603 BQG196603 CAC196603 CJY196603 CTU196603 DDQ196603 DNM196603 DXI196603 EHE196603 ERA196603 FAW196603 FKS196603 FUO196603 GEK196603 GOG196603 GYC196603 HHY196603 HRU196603 IBQ196603 ILM196603 IVI196603 JFE196603 JPA196603 JYW196603 KIS196603 KSO196603 LCK196603 LMG196603 LWC196603 MFY196603 MPU196603 MZQ196603 NJM196603 NTI196603 ODE196603 ONA196603 OWW196603 PGS196603 PQO196603 QAK196603 QKG196603 QUC196603 RDY196603 RNU196603 RXQ196603 SHM196603 SRI196603 TBE196603 TLA196603 TUW196603 UES196603 UOO196603 UYK196603 VIG196603 VSC196603 WBY196603 WLU196603 WVQ196603 C262139 JE262139 TA262139 ACW262139 AMS262139 AWO262139 BGK262139 BQG262139 CAC262139 CJY262139 CTU262139 DDQ262139 DNM262139 DXI262139 EHE262139 ERA262139 FAW262139 FKS262139 FUO262139 GEK262139 GOG262139 GYC262139 HHY262139 HRU262139 IBQ262139 ILM262139 IVI262139 JFE262139 JPA262139 JYW262139 KIS262139 KSO262139 LCK262139 LMG262139 LWC262139 MFY262139 MPU262139 MZQ262139 NJM262139 NTI262139 ODE262139 ONA262139 OWW262139 PGS262139 PQO262139 QAK262139 QKG262139 QUC262139 RDY262139 RNU262139 RXQ262139 SHM262139 SRI262139 TBE262139 TLA262139 TUW262139 UES262139 UOO262139 UYK262139 VIG262139 VSC262139 WBY262139 WLU262139 WVQ262139 C327675 JE327675 TA327675 ACW327675 AMS327675 AWO327675 BGK327675 BQG327675 CAC327675 CJY327675 CTU327675 DDQ327675 DNM327675 DXI327675 EHE327675 ERA327675 FAW327675 FKS327675 FUO327675 GEK327675 GOG327675 GYC327675 HHY327675 HRU327675 IBQ327675 ILM327675 IVI327675 JFE327675 JPA327675 JYW327675 KIS327675 KSO327675 LCK327675 LMG327675 LWC327675 MFY327675 MPU327675 MZQ327675 NJM327675 NTI327675 ODE327675 ONA327675 OWW327675 PGS327675 PQO327675 QAK327675 QKG327675 QUC327675 RDY327675 RNU327675 RXQ327675 SHM327675 SRI327675 TBE327675 TLA327675 TUW327675 UES327675 UOO327675 UYK327675 VIG327675 VSC327675 WBY327675 WLU327675 WVQ327675 C393211 JE393211 TA393211 ACW393211 AMS393211 AWO393211 BGK393211 BQG393211 CAC393211 CJY393211 CTU393211 DDQ393211 DNM393211 DXI393211 EHE393211 ERA393211 FAW393211 FKS393211 FUO393211 GEK393211 GOG393211 GYC393211 HHY393211 HRU393211 IBQ393211 ILM393211 IVI393211 JFE393211 JPA393211 JYW393211 KIS393211 KSO393211 LCK393211 LMG393211 LWC393211 MFY393211 MPU393211 MZQ393211 NJM393211 NTI393211 ODE393211 ONA393211 OWW393211 PGS393211 PQO393211 QAK393211 QKG393211 QUC393211 RDY393211 RNU393211 RXQ393211 SHM393211 SRI393211 TBE393211 TLA393211 TUW393211 UES393211 UOO393211 UYK393211 VIG393211 VSC393211 WBY393211 WLU393211 WVQ393211 C458747 JE458747 TA458747 ACW458747 AMS458747 AWO458747 BGK458747 BQG458747 CAC458747 CJY458747 CTU458747 DDQ458747 DNM458747 DXI458747 EHE458747 ERA458747 FAW458747 FKS458747 FUO458747 GEK458747 GOG458747 GYC458747 HHY458747 HRU458747 IBQ458747 ILM458747 IVI458747 JFE458747 JPA458747 JYW458747 KIS458747 KSO458747 LCK458747 LMG458747 LWC458747 MFY458747 MPU458747 MZQ458747 NJM458747 NTI458747 ODE458747 ONA458747 OWW458747 PGS458747 PQO458747 QAK458747 QKG458747 QUC458747 RDY458747 RNU458747 RXQ458747 SHM458747 SRI458747 TBE458747 TLA458747 TUW458747 UES458747 UOO458747 UYK458747 VIG458747 VSC458747 WBY458747 WLU458747 WVQ458747 C524283 JE524283 TA524283 ACW524283 AMS524283 AWO524283 BGK524283 BQG524283 CAC524283 CJY524283 CTU524283 DDQ524283 DNM524283 DXI524283 EHE524283 ERA524283 FAW524283 FKS524283 FUO524283 GEK524283 GOG524283 GYC524283 HHY524283 HRU524283 IBQ524283 ILM524283 IVI524283 JFE524283 JPA524283 JYW524283 KIS524283 KSO524283 LCK524283 LMG524283 LWC524283 MFY524283 MPU524283 MZQ524283 NJM524283 NTI524283 ODE524283 ONA524283 OWW524283 PGS524283 PQO524283 QAK524283 QKG524283 QUC524283 RDY524283 RNU524283 RXQ524283 SHM524283 SRI524283 TBE524283 TLA524283 TUW524283 UES524283 UOO524283 UYK524283 VIG524283 VSC524283 WBY524283 WLU524283 WVQ524283 C589819 JE589819 TA589819 ACW589819 AMS589819 AWO589819 BGK589819 BQG589819 CAC589819 CJY589819 CTU589819 DDQ589819 DNM589819 DXI589819 EHE589819 ERA589819 FAW589819 FKS589819 FUO589819 GEK589819 GOG589819 GYC589819 HHY589819 HRU589819 IBQ589819 ILM589819 IVI589819 JFE589819 JPA589819 JYW589819 KIS589819 KSO589819 LCK589819 LMG589819 LWC589819 MFY589819 MPU589819 MZQ589819 NJM589819 NTI589819 ODE589819 ONA589819 OWW589819 PGS589819 PQO589819 QAK589819 QKG589819 QUC589819 RDY589819 RNU589819 RXQ589819 SHM589819 SRI589819 TBE589819 TLA589819 TUW589819 UES589819 UOO589819 UYK589819 VIG589819 VSC589819 WBY589819 WLU589819 WVQ589819 C655355 JE655355 TA655355 ACW655355 AMS655355 AWO655355 BGK655355 BQG655355 CAC655355 CJY655355 CTU655355 DDQ655355 DNM655355 DXI655355 EHE655355 ERA655355 FAW655355 FKS655355 FUO655355 GEK655355 GOG655355 GYC655355 HHY655355 HRU655355 IBQ655355 ILM655355 IVI655355 JFE655355 JPA655355 JYW655355 KIS655355 KSO655355 LCK655355 LMG655355 LWC655355 MFY655355 MPU655355 MZQ655355 NJM655355 NTI655355 ODE655355 ONA655355 OWW655355 PGS655355 PQO655355 QAK655355 QKG655355 QUC655355 RDY655355 RNU655355 RXQ655355 SHM655355 SRI655355 TBE655355 TLA655355 TUW655355 UES655355 UOO655355 UYK655355 VIG655355 VSC655355 WBY655355 WLU655355 WVQ655355 C720891 JE720891 TA720891 ACW720891 AMS720891 AWO720891 BGK720891 BQG720891 CAC720891 CJY720891 CTU720891 DDQ720891 DNM720891 DXI720891 EHE720891 ERA720891 FAW720891 FKS720891 FUO720891 GEK720891 GOG720891 GYC720891 HHY720891 HRU720891 IBQ720891 ILM720891 IVI720891 JFE720891 JPA720891 JYW720891 KIS720891 KSO720891 LCK720891 LMG720891 LWC720891 MFY720891 MPU720891 MZQ720891 NJM720891 NTI720891 ODE720891 ONA720891 OWW720891 PGS720891 PQO720891 QAK720891 QKG720891 QUC720891 RDY720891 RNU720891 RXQ720891 SHM720891 SRI720891 TBE720891 TLA720891 TUW720891 UES720891 UOO720891 UYK720891 VIG720891 VSC720891 WBY720891 WLU720891 WVQ720891 C786427 JE786427 TA786427 ACW786427 AMS786427 AWO786427 BGK786427 BQG786427 CAC786427 CJY786427 CTU786427 DDQ786427 DNM786427 DXI786427 EHE786427 ERA786427 FAW786427 FKS786427 FUO786427 GEK786427 GOG786427 GYC786427 HHY786427 HRU786427 IBQ786427 ILM786427 IVI786427 JFE786427 JPA786427 JYW786427 KIS786427 KSO786427 LCK786427 LMG786427 LWC786427 MFY786427 MPU786427 MZQ786427 NJM786427 NTI786427 ODE786427 ONA786427 OWW786427 PGS786427 PQO786427 QAK786427 QKG786427 QUC786427 RDY786427 RNU786427 RXQ786427 SHM786427 SRI786427 TBE786427 TLA786427 TUW786427 UES786427 UOO786427 UYK786427 VIG786427 VSC786427 WBY786427 WLU786427 WVQ786427 C851963 JE851963 TA851963 ACW851963 AMS851963 AWO851963 BGK851963 BQG851963 CAC851963 CJY851963 CTU851963 DDQ851963 DNM851963 DXI851963 EHE851963 ERA851963 FAW851963 FKS851963 FUO851963 GEK851963 GOG851963 GYC851963 HHY851963 HRU851963 IBQ851963 ILM851963 IVI851963 JFE851963 JPA851963 JYW851963 KIS851963 KSO851963 LCK851963 LMG851963 LWC851963 MFY851963 MPU851963 MZQ851963 NJM851963 NTI851963 ODE851963 ONA851963 OWW851963 PGS851963 PQO851963 QAK851963 QKG851963 QUC851963 RDY851963 RNU851963 RXQ851963 SHM851963 SRI851963 TBE851963 TLA851963 TUW851963 UES851963 UOO851963 UYK851963 VIG851963 VSC851963 WBY851963 WLU851963 WVQ851963 C917499 JE917499 TA917499 ACW917499 AMS917499 AWO917499 BGK917499 BQG917499 CAC917499 CJY917499 CTU917499 DDQ917499 DNM917499 DXI917499 EHE917499 ERA917499 FAW917499 FKS917499 FUO917499 GEK917499 GOG917499 GYC917499 HHY917499 HRU917499 IBQ917499 ILM917499 IVI917499 JFE917499 JPA917499 JYW917499 KIS917499 KSO917499 LCK917499 LMG917499 LWC917499 MFY917499 MPU917499 MZQ917499 NJM917499 NTI917499 ODE917499 ONA917499 OWW917499 PGS917499 PQO917499 QAK917499 QKG917499 QUC917499 RDY917499 RNU917499 RXQ917499 SHM917499 SRI917499 TBE917499 TLA917499 TUW917499 UES917499 UOO917499 UYK917499 VIG917499 VSC917499 WBY917499 WLU917499 WVQ917499 C983035 JE983035 TA983035 ACW983035 AMS983035 AWO983035 BGK983035 BQG983035 CAC983035 CJY983035 CTU983035 DDQ983035 DNM983035 DXI983035 EHE983035 ERA983035 FAW983035 FKS983035 FUO983035 GEK983035 GOG983035 GYC983035 HHY983035 HRU983035 IBQ983035 ILM983035 IVI983035 JFE983035 JPA983035 JYW983035 KIS983035 KSO983035 LCK983035 LMG983035 LWC983035 MFY983035 MPU983035 MZQ983035 NJM983035 NTI983035 ODE983035 ONA983035 OWW983035 PGS983035 PQO983035 QAK983035 QKG983035 QUC983035 RDY983035 RNU983035 RXQ983035 SHM983035 SRI983035 TBE983035 TLA983035 TUW983035 UES983035 UOO983035 UYK983035 VIG983035 VSC983035 WBY983035 WLU983035 WVQ983035">
      <formula1>0</formula1>
      <formula2>10000</formula2>
    </dataValidation>
    <dataValidation type="textLength" errorStyle="information" allowBlank="1" showInputMessage="1" error="XLBVal:5=5350_x000d_&#10;" sqref="B65531 JD65531 SZ65531 ACV65531 AMR65531 AWN65531 BGJ65531 BQF65531 CAB65531 CJX65531 CTT65531 DDP65531 DNL65531 DXH65531 EHD65531 EQZ65531 FAV65531 FKR65531 FUN65531 GEJ65531 GOF65531 GYB65531 HHX65531 HRT65531 IBP65531 ILL65531 IVH65531 JFD65531 JOZ65531 JYV65531 KIR65531 KSN65531 LCJ65531 LMF65531 LWB65531 MFX65531 MPT65531 MZP65531 NJL65531 NTH65531 ODD65531 OMZ65531 OWV65531 PGR65531 PQN65531 QAJ65531 QKF65531 QUB65531 RDX65531 RNT65531 RXP65531 SHL65531 SRH65531 TBD65531 TKZ65531 TUV65531 UER65531 UON65531 UYJ65531 VIF65531 VSB65531 WBX65531 WLT65531 WVP65531 B131067 JD131067 SZ131067 ACV131067 AMR131067 AWN131067 BGJ131067 BQF131067 CAB131067 CJX131067 CTT131067 DDP131067 DNL131067 DXH131067 EHD131067 EQZ131067 FAV131067 FKR131067 FUN131067 GEJ131067 GOF131067 GYB131067 HHX131067 HRT131067 IBP131067 ILL131067 IVH131067 JFD131067 JOZ131067 JYV131067 KIR131067 KSN131067 LCJ131067 LMF131067 LWB131067 MFX131067 MPT131067 MZP131067 NJL131067 NTH131067 ODD131067 OMZ131067 OWV131067 PGR131067 PQN131067 QAJ131067 QKF131067 QUB131067 RDX131067 RNT131067 RXP131067 SHL131067 SRH131067 TBD131067 TKZ131067 TUV131067 UER131067 UON131067 UYJ131067 VIF131067 VSB131067 WBX131067 WLT131067 WVP131067 B196603 JD196603 SZ196603 ACV196603 AMR196603 AWN196603 BGJ196603 BQF196603 CAB196603 CJX196603 CTT196603 DDP196603 DNL196603 DXH196603 EHD196603 EQZ196603 FAV196603 FKR196603 FUN196603 GEJ196603 GOF196603 GYB196603 HHX196603 HRT196603 IBP196603 ILL196603 IVH196603 JFD196603 JOZ196603 JYV196603 KIR196603 KSN196603 LCJ196603 LMF196603 LWB196603 MFX196603 MPT196603 MZP196603 NJL196603 NTH196603 ODD196603 OMZ196603 OWV196603 PGR196603 PQN196603 QAJ196603 QKF196603 QUB196603 RDX196603 RNT196603 RXP196603 SHL196603 SRH196603 TBD196603 TKZ196603 TUV196603 UER196603 UON196603 UYJ196603 VIF196603 VSB196603 WBX196603 WLT196603 WVP196603 B262139 JD262139 SZ262139 ACV262139 AMR262139 AWN262139 BGJ262139 BQF262139 CAB262139 CJX262139 CTT262139 DDP262139 DNL262139 DXH262139 EHD262139 EQZ262139 FAV262139 FKR262139 FUN262139 GEJ262139 GOF262139 GYB262139 HHX262139 HRT262139 IBP262139 ILL262139 IVH262139 JFD262139 JOZ262139 JYV262139 KIR262139 KSN262139 LCJ262139 LMF262139 LWB262139 MFX262139 MPT262139 MZP262139 NJL262139 NTH262139 ODD262139 OMZ262139 OWV262139 PGR262139 PQN262139 QAJ262139 QKF262139 QUB262139 RDX262139 RNT262139 RXP262139 SHL262139 SRH262139 TBD262139 TKZ262139 TUV262139 UER262139 UON262139 UYJ262139 VIF262139 VSB262139 WBX262139 WLT262139 WVP262139 B327675 JD327675 SZ327675 ACV327675 AMR327675 AWN327675 BGJ327675 BQF327675 CAB327675 CJX327675 CTT327675 DDP327675 DNL327675 DXH327675 EHD327675 EQZ327675 FAV327675 FKR327675 FUN327675 GEJ327675 GOF327675 GYB327675 HHX327675 HRT327675 IBP327675 ILL327675 IVH327675 JFD327675 JOZ327675 JYV327675 KIR327675 KSN327675 LCJ327675 LMF327675 LWB327675 MFX327675 MPT327675 MZP327675 NJL327675 NTH327675 ODD327675 OMZ327675 OWV327675 PGR327675 PQN327675 QAJ327675 QKF327675 QUB327675 RDX327675 RNT327675 RXP327675 SHL327675 SRH327675 TBD327675 TKZ327675 TUV327675 UER327675 UON327675 UYJ327675 VIF327675 VSB327675 WBX327675 WLT327675 WVP327675 B393211 JD393211 SZ393211 ACV393211 AMR393211 AWN393211 BGJ393211 BQF393211 CAB393211 CJX393211 CTT393211 DDP393211 DNL393211 DXH393211 EHD393211 EQZ393211 FAV393211 FKR393211 FUN393211 GEJ393211 GOF393211 GYB393211 HHX393211 HRT393211 IBP393211 ILL393211 IVH393211 JFD393211 JOZ393211 JYV393211 KIR393211 KSN393211 LCJ393211 LMF393211 LWB393211 MFX393211 MPT393211 MZP393211 NJL393211 NTH393211 ODD393211 OMZ393211 OWV393211 PGR393211 PQN393211 QAJ393211 QKF393211 QUB393211 RDX393211 RNT393211 RXP393211 SHL393211 SRH393211 TBD393211 TKZ393211 TUV393211 UER393211 UON393211 UYJ393211 VIF393211 VSB393211 WBX393211 WLT393211 WVP393211 B458747 JD458747 SZ458747 ACV458747 AMR458747 AWN458747 BGJ458747 BQF458747 CAB458747 CJX458747 CTT458747 DDP458747 DNL458747 DXH458747 EHD458747 EQZ458747 FAV458747 FKR458747 FUN458747 GEJ458747 GOF458747 GYB458747 HHX458747 HRT458747 IBP458747 ILL458747 IVH458747 JFD458747 JOZ458747 JYV458747 KIR458747 KSN458747 LCJ458747 LMF458747 LWB458747 MFX458747 MPT458747 MZP458747 NJL458747 NTH458747 ODD458747 OMZ458747 OWV458747 PGR458747 PQN458747 QAJ458747 QKF458747 QUB458747 RDX458747 RNT458747 RXP458747 SHL458747 SRH458747 TBD458747 TKZ458747 TUV458747 UER458747 UON458747 UYJ458747 VIF458747 VSB458747 WBX458747 WLT458747 WVP458747 B524283 JD524283 SZ524283 ACV524283 AMR524283 AWN524283 BGJ524283 BQF524283 CAB524283 CJX524283 CTT524283 DDP524283 DNL524283 DXH524283 EHD524283 EQZ524283 FAV524283 FKR524283 FUN524283 GEJ524283 GOF524283 GYB524283 HHX524283 HRT524283 IBP524283 ILL524283 IVH524283 JFD524283 JOZ524283 JYV524283 KIR524283 KSN524283 LCJ524283 LMF524283 LWB524283 MFX524283 MPT524283 MZP524283 NJL524283 NTH524283 ODD524283 OMZ524283 OWV524283 PGR524283 PQN524283 QAJ524283 QKF524283 QUB524283 RDX524283 RNT524283 RXP524283 SHL524283 SRH524283 TBD524283 TKZ524283 TUV524283 UER524283 UON524283 UYJ524283 VIF524283 VSB524283 WBX524283 WLT524283 WVP524283 B589819 JD589819 SZ589819 ACV589819 AMR589819 AWN589819 BGJ589819 BQF589819 CAB589819 CJX589819 CTT589819 DDP589819 DNL589819 DXH589819 EHD589819 EQZ589819 FAV589819 FKR589819 FUN589819 GEJ589819 GOF589819 GYB589819 HHX589819 HRT589819 IBP589819 ILL589819 IVH589819 JFD589819 JOZ589819 JYV589819 KIR589819 KSN589819 LCJ589819 LMF589819 LWB589819 MFX589819 MPT589819 MZP589819 NJL589819 NTH589819 ODD589819 OMZ589819 OWV589819 PGR589819 PQN589819 QAJ589819 QKF589819 QUB589819 RDX589819 RNT589819 RXP589819 SHL589819 SRH589819 TBD589819 TKZ589819 TUV589819 UER589819 UON589819 UYJ589819 VIF589819 VSB589819 WBX589819 WLT589819 WVP589819 B655355 JD655355 SZ655355 ACV655355 AMR655355 AWN655355 BGJ655355 BQF655355 CAB655355 CJX655355 CTT655355 DDP655355 DNL655355 DXH655355 EHD655355 EQZ655355 FAV655355 FKR655355 FUN655355 GEJ655355 GOF655355 GYB655355 HHX655355 HRT655355 IBP655355 ILL655355 IVH655355 JFD655355 JOZ655355 JYV655355 KIR655355 KSN655355 LCJ655355 LMF655355 LWB655355 MFX655355 MPT655355 MZP655355 NJL655355 NTH655355 ODD655355 OMZ655355 OWV655355 PGR655355 PQN655355 QAJ655355 QKF655355 QUB655355 RDX655355 RNT655355 RXP655355 SHL655355 SRH655355 TBD655355 TKZ655355 TUV655355 UER655355 UON655355 UYJ655355 VIF655355 VSB655355 WBX655355 WLT655355 WVP655355 B720891 JD720891 SZ720891 ACV720891 AMR720891 AWN720891 BGJ720891 BQF720891 CAB720891 CJX720891 CTT720891 DDP720891 DNL720891 DXH720891 EHD720891 EQZ720891 FAV720891 FKR720891 FUN720891 GEJ720891 GOF720891 GYB720891 HHX720891 HRT720891 IBP720891 ILL720891 IVH720891 JFD720891 JOZ720891 JYV720891 KIR720891 KSN720891 LCJ720891 LMF720891 LWB720891 MFX720891 MPT720891 MZP720891 NJL720891 NTH720891 ODD720891 OMZ720891 OWV720891 PGR720891 PQN720891 QAJ720891 QKF720891 QUB720891 RDX720891 RNT720891 RXP720891 SHL720891 SRH720891 TBD720891 TKZ720891 TUV720891 UER720891 UON720891 UYJ720891 VIF720891 VSB720891 WBX720891 WLT720891 WVP720891 B786427 JD786427 SZ786427 ACV786427 AMR786427 AWN786427 BGJ786427 BQF786427 CAB786427 CJX786427 CTT786427 DDP786427 DNL786427 DXH786427 EHD786427 EQZ786427 FAV786427 FKR786427 FUN786427 GEJ786427 GOF786427 GYB786427 HHX786427 HRT786427 IBP786427 ILL786427 IVH786427 JFD786427 JOZ786427 JYV786427 KIR786427 KSN786427 LCJ786427 LMF786427 LWB786427 MFX786427 MPT786427 MZP786427 NJL786427 NTH786427 ODD786427 OMZ786427 OWV786427 PGR786427 PQN786427 QAJ786427 QKF786427 QUB786427 RDX786427 RNT786427 RXP786427 SHL786427 SRH786427 TBD786427 TKZ786427 TUV786427 UER786427 UON786427 UYJ786427 VIF786427 VSB786427 WBX786427 WLT786427 WVP786427 B851963 JD851963 SZ851963 ACV851963 AMR851963 AWN851963 BGJ851963 BQF851963 CAB851963 CJX851963 CTT851963 DDP851963 DNL851963 DXH851963 EHD851963 EQZ851963 FAV851963 FKR851963 FUN851963 GEJ851963 GOF851963 GYB851963 HHX851963 HRT851963 IBP851963 ILL851963 IVH851963 JFD851963 JOZ851963 JYV851963 KIR851963 KSN851963 LCJ851963 LMF851963 LWB851963 MFX851963 MPT851963 MZP851963 NJL851963 NTH851963 ODD851963 OMZ851963 OWV851963 PGR851963 PQN851963 QAJ851963 QKF851963 QUB851963 RDX851963 RNT851963 RXP851963 SHL851963 SRH851963 TBD851963 TKZ851963 TUV851963 UER851963 UON851963 UYJ851963 VIF851963 VSB851963 WBX851963 WLT851963 WVP851963 B917499 JD917499 SZ917499 ACV917499 AMR917499 AWN917499 BGJ917499 BQF917499 CAB917499 CJX917499 CTT917499 DDP917499 DNL917499 DXH917499 EHD917499 EQZ917499 FAV917499 FKR917499 FUN917499 GEJ917499 GOF917499 GYB917499 HHX917499 HRT917499 IBP917499 ILL917499 IVH917499 JFD917499 JOZ917499 JYV917499 KIR917499 KSN917499 LCJ917499 LMF917499 LWB917499 MFX917499 MPT917499 MZP917499 NJL917499 NTH917499 ODD917499 OMZ917499 OWV917499 PGR917499 PQN917499 QAJ917499 QKF917499 QUB917499 RDX917499 RNT917499 RXP917499 SHL917499 SRH917499 TBD917499 TKZ917499 TUV917499 UER917499 UON917499 UYJ917499 VIF917499 VSB917499 WBX917499 WLT917499 WVP917499 B983035 JD983035 SZ983035 ACV983035 AMR983035 AWN983035 BGJ983035 BQF983035 CAB983035 CJX983035 CTT983035 DDP983035 DNL983035 DXH983035 EHD983035 EQZ983035 FAV983035 FKR983035 FUN983035 GEJ983035 GOF983035 GYB983035 HHX983035 HRT983035 IBP983035 ILL983035 IVH983035 JFD983035 JOZ983035 JYV983035 KIR983035 KSN983035 LCJ983035 LMF983035 LWB983035 MFX983035 MPT983035 MZP983035 NJL983035 NTH983035 ODD983035 OMZ983035 OWV983035 PGR983035 PQN983035 QAJ983035 QKF983035 QUB983035 RDX983035 RNT983035 RXP983035 SHL983035 SRH983035 TBD983035 TKZ983035 TUV983035 UER983035 UON983035 UYJ983035 VIF983035 VSB983035 WBX983035 WLT983035 WVP983035">
      <formula1>0</formula1>
      <formula2>10000</formula2>
    </dataValidation>
    <dataValidation type="textLength" errorStyle="information" allowBlank="1" showInputMessage="1" error="XLBVal:5=0.102078286352443_x000d_&#10;" sqref="C65530 JE65530 TA65530 ACW65530 AMS65530 AWO65530 BGK65530 BQG65530 CAC65530 CJY65530 CTU65530 DDQ65530 DNM65530 DXI65530 EHE65530 ERA65530 FAW65530 FKS65530 FUO65530 GEK65530 GOG65530 GYC65530 HHY65530 HRU65530 IBQ65530 ILM65530 IVI65530 JFE65530 JPA65530 JYW65530 KIS65530 KSO65530 LCK65530 LMG65530 LWC65530 MFY65530 MPU65530 MZQ65530 NJM65530 NTI65530 ODE65530 ONA65530 OWW65530 PGS65530 PQO65530 QAK65530 QKG65530 QUC65530 RDY65530 RNU65530 RXQ65530 SHM65530 SRI65530 TBE65530 TLA65530 TUW65530 UES65530 UOO65530 UYK65530 VIG65530 VSC65530 WBY65530 WLU65530 WVQ65530 C131066 JE131066 TA131066 ACW131066 AMS131066 AWO131066 BGK131066 BQG131066 CAC131066 CJY131066 CTU131066 DDQ131066 DNM131066 DXI131066 EHE131066 ERA131066 FAW131066 FKS131066 FUO131066 GEK131066 GOG131066 GYC131066 HHY131066 HRU131066 IBQ131066 ILM131066 IVI131066 JFE131066 JPA131066 JYW131066 KIS131066 KSO131066 LCK131066 LMG131066 LWC131066 MFY131066 MPU131066 MZQ131066 NJM131066 NTI131066 ODE131066 ONA131066 OWW131066 PGS131066 PQO131066 QAK131066 QKG131066 QUC131066 RDY131066 RNU131066 RXQ131066 SHM131066 SRI131066 TBE131066 TLA131066 TUW131066 UES131066 UOO131066 UYK131066 VIG131066 VSC131066 WBY131066 WLU131066 WVQ131066 C196602 JE196602 TA196602 ACW196602 AMS196602 AWO196602 BGK196602 BQG196602 CAC196602 CJY196602 CTU196602 DDQ196602 DNM196602 DXI196602 EHE196602 ERA196602 FAW196602 FKS196602 FUO196602 GEK196602 GOG196602 GYC196602 HHY196602 HRU196602 IBQ196602 ILM196602 IVI196602 JFE196602 JPA196602 JYW196602 KIS196602 KSO196602 LCK196602 LMG196602 LWC196602 MFY196602 MPU196602 MZQ196602 NJM196602 NTI196602 ODE196602 ONA196602 OWW196602 PGS196602 PQO196602 QAK196602 QKG196602 QUC196602 RDY196602 RNU196602 RXQ196602 SHM196602 SRI196602 TBE196602 TLA196602 TUW196602 UES196602 UOO196602 UYK196602 VIG196602 VSC196602 WBY196602 WLU196602 WVQ196602 C262138 JE262138 TA262138 ACW262138 AMS262138 AWO262138 BGK262138 BQG262138 CAC262138 CJY262138 CTU262138 DDQ262138 DNM262138 DXI262138 EHE262138 ERA262138 FAW262138 FKS262138 FUO262138 GEK262138 GOG262138 GYC262138 HHY262138 HRU262138 IBQ262138 ILM262138 IVI262138 JFE262138 JPA262138 JYW262138 KIS262138 KSO262138 LCK262138 LMG262138 LWC262138 MFY262138 MPU262138 MZQ262138 NJM262138 NTI262138 ODE262138 ONA262138 OWW262138 PGS262138 PQO262138 QAK262138 QKG262138 QUC262138 RDY262138 RNU262138 RXQ262138 SHM262138 SRI262138 TBE262138 TLA262138 TUW262138 UES262138 UOO262138 UYK262138 VIG262138 VSC262138 WBY262138 WLU262138 WVQ262138 C327674 JE327674 TA327674 ACW327674 AMS327674 AWO327674 BGK327674 BQG327674 CAC327674 CJY327674 CTU327674 DDQ327674 DNM327674 DXI327674 EHE327674 ERA327674 FAW327674 FKS327674 FUO327674 GEK327674 GOG327674 GYC327674 HHY327674 HRU327674 IBQ327674 ILM327674 IVI327674 JFE327674 JPA327674 JYW327674 KIS327674 KSO327674 LCK327674 LMG327674 LWC327674 MFY327674 MPU327674 MZQ327674 NJM327674 NTI327674 ODE327674 ONA327674 OWW327674 PGS327674 PQO327674 QAK327674 QKG327674 QUC327674 RDY327674 RNU327674 RXQ327674 SHM327674 SRI327674 TBE327674 TLA327674 TUW327674 UES327674 UOO327674 UYK327674 VIG327674 VSC327674 WBY327674 WLU327674 WVQ327674 C393210 JE393210 TA393210 ACW393210 AMS393210 AWO393210 BGK393210 BQG393210 CAC393210 CJY393210 CTU393210 DDQ393210 DNM393210 DXI393210 EHE393210 ERA393210 FAW393210 FKS393210 FUO393210 GEK393210 GOG393210 GYC393210 HHY393210 HRU393210 IBQ393210 ILM393210 IVI393210 JFE393210 JPA393210 JYW393210 KIS393210 KSO393210 LCK393210 LMG393210 LWC393210 MFY393210 MPU393210 MZQ393210 NJM393210 NTI393210 ODE393210 ONA393210 OWW393210 PGS393210 PQO393210 QAK393210 QKG393210 QUC393210 RDY393210 RNU393210 RXQ393210 SHM393210 SRI393210 TBE393210 TLA393210 TUW393210 UES393210 UOO393210 UYK393210 VIG393210 VSC393210 WBY393210 WLU393210 WVQ393210 C458746 JE458746 TA458746 ACW458746 AMS458746 AWO458746 BGK458746 BQG458746 CAC458746 CJY458746 CTU458746 DDQ458746 DNM458746 DXI458746 EHE458746 ERA458746 FAW458746 FKS458746 FUO458746 GEK458746 GOG458746 GYC458746 HHY458746 HRU458746 IBQ458746 ILM458746 IVI458746 JFE458746 JPA458746 JYW458746 KIS458746 KSO458746 LCK458746 LMG458746 LWC458746 MFY458746 MPU458746 MZQ458746 NJM458746 NTI458746 ODE458746 ONA458746 OWW458746 PGS458746 PQO458746 QAK458746 QKG458746 QUC458746 RDY458746 RNU458746 RXQ458746 SHM458746 SRI458746 TBE458746 TLA458746 TUW458746 UES458746 UOO458746 UYK458746 VIG458746 VSC458746 WBY458746 WLU458746 WVQ458746 C524282 JE524282 TA524282 ACW524282 AMS524282 AWO524282 BGK524282 BQG524282 CAC524282 CJY524282 CTU524282 DDQ524282 DNM524282 DXI524282 EHE524282 ERA524282 FAW524282 FKS524282 FUO524282 GEK524282 GOG524282 GYC524282 HHY524282 HRU524282 IBQ524282 ILM524282 IVI524282 JFE524282 JPA524282 JYW524282 KIS524282 KSO524282 LCK524282 LMG524282 LWC524282 MFY524282 MPU524282 MZQ524282 NJM524282 NTI524282 ODE524282 ONA524282 OWW524282 PGS524282 PQO524282 QAK524282 QKG524282 QUC524282 RDY524282 RNU524282 RXQ524282 SHM524282 SRI524282 TBE524282 TLA524282 TUW524282 UES524282 UOO524282 UYK524282 VIG524282 VSC524282 WBY524282 WLU524282 WVQ524282 C589818 JE589818 TA589818 ACW589818 AMS589818 AWO589818 BGK589818 BQG589818 CAC589818 CJY589818 CTU589818 DDQ589818 DNM589818 DXI589818 EHE589818 ERA589818 FAW589818 FKS589818 FUO589818 GEK589818 GOG589818 GYC589818 HHY589818 HRU589818 IBQ589818 ILM589818 IVI589818 JFE589818 JPA589818 JYW589818 KIS589818 KSO589818 LCK589818 LMG589818 LWC589818 MFY589818 MPU589818 MZQ589818 NJM589818 NTI589818 ODE589818 ONA589818 OWW589818 PGS589818 PQO589818 QAK589818 QKG589818 QUC589818 RDY589818 RNU589818 RXQ589818 SHM589818 SRI589818 TBE589818 TLA589818 TUW589818 UES589818 UOO589818 UYK589818 VIG589818 VSC589818 WBY589818 WLU589818 WVQ589818 C655354 JE655354 TA655354 ACW655354 AMS655354 AWO655354 BGK655354 BQG655354 CAC655354 CJY655354 CTU655354 DDQ655354 DNM655354 DXI655354 EHE655354 ERA655354 FAW655354 FKS655354 FUO655354 GEK655354 GOG655354 GYC655354 HHY655354 HRU655354 IBQ655354 ILM655354 IVI655354 JFE655354 JPA655354 JYW655354 KIS655354 KSO655354 LCK655354 LMG655354 LWC655354 MFY655354 MPU655354 MZQ655354 NJM655354 NTI655354 ODE655354 ONA655354 OWW655354 PGS655354 PQO655354 QAK655354 QKG655354 QUC655354 RDY655354 RNU655354 RXQ655354 SHM655354 SRI655354 TBE655354 TLA655354 TUW655354 UES655354 UOO655354 UYK655354 VIG655354 VSC655354 WBY655354 WLU655354 WVQ655354 C720890 JE720890 TA720890 ACW720890 AMS720890 AWO720890 BGK720890 BQG720890 CAC720890 CJY720890 CTU720890 DDQ720890 DNM720890 DXI720890 EHE720890 ERA720890 FAW720890 FKS720890 FUO720890 GEK720890 GOG720890 GYC720890 HHY720890 HRU720890 IBQ720890 ILM720890 IVI720890 JFE720890 JPA720890 JYW720890 KIS720890 KSO720890 LCK720890 LMG720890 LWC720890 MFY720890 MPU720890 MZQ720890 NJM720890 NTI720890 ODE720890 ONA720890 OWW720890 PGS720890 PQO720890 QAK720890 QKG720890 QUC720890 RDY720890 RNU720890 RXQ720890 SHM720890 SRI720890 TBE720890 TLA720890 TUW720890 UES720890 UOO720890 UYK720890 VIG720890 VSC720890 WBY720890 WLU720890 WVQ720890 C786426 JE786426 TA786426 ACW786426 AMS786426 AWO786426 BGK786426 BQG786426 CAC786426 CJY786426 CTU786426 DDQ786426 DNM786426 DXI786426 EHE786426 ERA786426 FAW786426 FKS786426 FUO786426 GEK786426 GOG786426 GYC786426 HHY786426 HRU786426 IBQ786426 ILM786426 IVI786426 JFE786426 JPA786426 JYW786426 KIS786426 KSO786426 LCK786426 LMG786426 LWC786426 MFY786426 MPU786426 MZQ786426 NJM786426 NTI786426 ODE786426 ONA786426 OWW786426 PGS786426 PQO786426 QAK786426 QKG786426 QUC786426 RDY786426 RNU786426 RXQ786426 SHM786426 SRI786426 TBE786426 TLA786426 TUW786426 UES786426 UOO786426 UYK786426 VIG786426 VSC786426 WBY786426 WLU786426 WVQ786426 C851962 JE851962 TA851962 ACW851962 AMS851962 AWO851962 BGK851962 BQG851962 CAC851962 CJY851962 CTU851962 DDQ851962 DNM851962 DXI851962 EHE851962 ERA851962 FAW851962 FKS851962 FUO851962 GEK851962 GOG851962 GYC851962 HHY851962 HRU851962 IBQ851962 ILM851962 IVI851962 JFE851962 JPA851962 JYW851962 KIS851962 KSO851962 LCK851962 LMG851962 LWC851962 MFY851962 MPU851962 MZQ851962 NJM851962 NTI851962 ODE851962 ONA851962 OWW851962 PGS851962 PQO851962 QAK851962 QKG851962 QUC851962 RDY851962 RNU851962 RXQ851962 SHM851962 SRI851962 TBE851962 TLA851962 TUW851962 UES851962 UOO851962 UYK851962 VIG851962 VSC851962 WBY851962 WLU851962 WVQ851962 C917498 JE917498 TA917498 ACW917498 AMS917498 AWO917498 BGK917498 BQG917498 CAC917498 CJY917498 CTU917498 DDQ917498 DNM917498 DXI917498 EHE917498 ERA917498 FAW917498 FKS917498 FUO917498 GEK917498 GOG917498 GYC917498 HHY917498 HRU917498 IBQ917498 ILM917498 IVI917498 JFE917498 JPA917498 JYW917498 KIS917498 KSO917498 LCK917498 LMG917498 LWC917498 MFY917498 MPU917498 MZQ917498 NJM917498 NTI917498 ODE917498 ONA917498 OWW917498 PGS917498 PQO917498 QAK917498 QKG917498 QUC917498 RDY917498 RNU917498 RXQ917498 SHM917498 SRI917498 TBE917498 TLA917498 TUW917498 UES917498 UOO917498 UYK917498 VIG917498 VSC917498 WBY917498 WLU917498 WVQ917498 C983034 JE983034 TA983034 ACW983034 AMS983034 AWO983034 BGK983034 BQG983034 CAC983034 CJY983034 CTU983034 DDQ983034 DNM983034 DXI983034 EHE983034 ERA983034 FAW983034 FKS983034 FUO983034 GEK983034 GOG983034 GYC983034 HHY983034 HRU983034 IBQ983034 ILM983034 IVI983034 JFE983034 JPA983034 JYW983034 KIS983034 KSO983034 LCK983034 LMG983034 LWC983034 MFY983034 MPU983034 MZQ983034 NJM983034 NTI983034 ODE983034 ONA983034 OWW983034 PGS983034 PQO983034 QAK983034 QKG983034 QUC983034 RDY983034 RNU983034 RXQ983034 SHM983034 SRI983034 TBE983034 TLA983034 TUW983034 UES983034 UOO983034 UYK983034 VIG983034 VSC983034 WBY983034 WLU983034 WVQ983034">
      <formula1>0</formula1>
      <formula2>10000</formula2>
    </dataValidation>
    <dataValidation type="textLength" errorStyle="information" allowBlank="1" showInputMessage="1" error="XLBVal:5=66675_x000d_&#10;" sqref="B65530 JD65530 SZ65530 ACV65530 AMR65530 AWN65530 BGJ65530 BQF65530 CAB65530 CJX65530 CTT65530 DDP65530 DNL65530 DXH65530 EHD65530 EQZ65530 FAV65530 FKR65530 FUN65530 GEJ65530 GOF65530 GYB65530 HHX65530 HRT65530 IBP65530 ILL65530 IVH65530 JFD65530 JOZ65530 JYV65530 KIR65530 KSN65530 LCJ65530 LMF65530 LWB65530 MFX65530 MPT65530 MZP65530 NJL65530 NTH65530 ODD65530 OMZ65530 OWV65530 PGR65530 PQN65530 QAJ65530 QKF65530 QUB65530 RDX65530 RNT65530 RXP65530 SHL65530 SRH65530 TBD65530 TKZ65530 TUV65530 UER65530 UON65530 UYJ65530 VIF65530 VSB65530 WBX65530 WLT65530 WVP65530 B131066 JD131066 SZ131066 ACV131066 AMR131066 AWN131066 BGJ131066 BQF131066 CAB131066 CJX131066 CTT131066 DDP131066 DNL131066 DXH131066 EHD131066 EQZ131066 FAV131066 FKR131066 FUN131066 GEJ131066 GOF131066 GYB131066 HHX131066 HRT131066 IBP131066 ILL131066 IVH131066 JFD131066 JOZ131066 JYV131066 KIR131066 KSN131066 LCJ131066 LMF131066 LWB131066 MFX131066 MPT131066 MZP131066 NJL131066 NTH131066 ODD131066 OMZ131066 OWV131066 PGR131066 PQN131066 QAJ131066 QKF131066 QUB131066 RDX131066 RNT131066 RXP131066 SHL131066 SRH131066 TBD131066 TKZ131066 TUV131066 UER131066 UON131066 UYJ131066 VIF131066 VSB131066 WBX131066 WLT131066 WVP131066 B196602 JD196602 SZ196602 ACV196602 AMR196602 AWN196602 BGJ196602 BQF196602 CAB196602 CJX196602 CTT196602 DDP196602 DNL196602 DXH196602 EHD196602 EQZ196602 FAV196602 FKR196602 FUN196602 GEJ196602 GOF196602 GYB196602 HHX196602 HRT196602 IBP196602 ILL196602 IVH196602 JFD196602 JOZ196602 JYV196602 KIR196602 KSN196602 LCJ196602 LMF196602 LWB196602 MFX196602 MPT196602 MZP196602 NJL196602 NTH196602 ODD196602 OMZ196602 OWV196602 PGR196602 PQN196602 QAJ196602 QKF196602 QUB196602 RDX196602 RNT196602 RXP196602 SHL196602 SRH196602 TBD196602 TKZ196602 TUV196602 UER196602 UON196602 UYJ196602 VIF196602 VSB196602 WBX196602 WLT196602 WVP196602 B262138 JD262138 SZ262138 ACV262138 AMR262138 AWN262138 BGJ262138 BQF262138 CAB262138 CJX262138 CTT262138 DDP262138 DNL262138 DXH262138 EHD262138 EQZ262138 FAV262138 FKR262138 FUN262138 GEJ262138 GOF262138 GYB262138 HHX262138 HRT262138 IBP262138 ILL262138 IVH262138 JFD262138 JOZ262138 JYV262138 KIR262138 KSN262138 LCJ262138 LMF262138 LWB262138 MFX262138 MPT262138 MZP262138 NJL262138 NTH262138 ODD262138 OMZ262138 OWV262138 PGR262138 PQN262138 QAJ262138 QKF262138 QUB262138 RDX262138 RNT262138 RXP262138 SHL262138 SRH262138 TBD262138 TKZ262138 TUV262138 UER262138 UON262138 UYJ262138 VIF262138 VSB262138 WBX262138 WLT262138 WVP262138 B327674 JD327674 SZ327674 ACV327674 AMR327674 AWN327674 BGJ327674 BQF327674 CAB327674 CJX327674 CTT327674 DDP327674 DNL327674 DXH327674 EHD327674 EQZ327674 FAV327674 FKR327674 FUN327674 GEJ327674 GOF327674 GYB327674 HHX327674 HRT327674 IBP327674 ILL327674 IVH327674 JFD327674 JOZ327674 JYV327674 KIR327674 KSN327674 LCJ327674 LMF327674 LWB327674 MFX327674 MPT327674 MZP327674 NJL327674 NTH327674 ODD327674 OMZ327674 OWV327674 PGR327674 PQN327674 QAJ327674 QKF327674 QUB327674 RDX327674 RNT327674 RXP327674 SHL327674 SRH327674 TBD327674 TKZ327674 TUV327674 UER327674 UON327674 UYJ327674 VIF327674 VSB327674 WBX327674 WLT327674 WVP327674 B393210 JD393210 SZ393210 ACV393210 AMR393210 AWN393210 BGJ393210 BQF393210 CAB393210 CJX393210 CTT393210 DDP393210 DNL393210 DXH393210 EHD393210 EQZ393210 FAV393210 FKR393210 FUN393210 GEJ393210 GOF393210 GYB393210 HHX393210 HRT393210 IBP393210 ILL393210 IVH393210 JFD393210 JOZ393210 JYV393210 KIR393210 KSN393210 LCJ393210 LMF393210 LWB393210 MFX393210 MPT393210 MZP393210 NJL393210 NTH393210 ODD393210 OMZ393210 OWV393210 PGR393210 PQN393210 QAJ393210 QKF393210 QUB393210 RDX393210 RNT393210 RXP393210 SHL393210 SRH393210 TBD393210 TKZ393210 TUV393210 UER393210 UON393210 UYJ393210 VIF393210 VSB393210 WBX393210 WLT393210 WVP393210 B458746 JD458746 SZ458746 ACV458746 AMR458746 AWN458746 BGJ458746 BQF458746 CAB458746 CJX458746 CTT458746 DDP458746 DNL458746 DXH458746 EHD458746 EQZ458746 FAV458746 FKR458746 FUN458746 GEJ458746 GOF458746 GYB458746 HHX458746 HRT458746 IBP458746 ILL458746 IVH458746 JFD458746 JOZ458746 JYV458746 KIR458746 KSN458746 LCJ458746 LMF458746 LWB458746 MFX458746 MPT458746 MZP458746 NJL458746 NTH458746 ODD458746 OMZ458746 OWV458746 PGR458746 PQN458746 QAJ458746 QKF458746 QUB458746 RDX458746 RNT458746 RXP458746 SHL458746 SRH458746 TBD458746 TKZ458746 TUV458746 UER458746 UON458746 UYJ458746 VIF458746 VSB458746 WBX458746 WLT458746 WVP458746 B524282 JD524282 SZ524282 ACV524282 AMR524282 AWN524282 BGJ524282 BQF524282 CAB524282 CJX524282 CTT524282 DDP524282 DNL524282 DXH524282 EHD524282 EQZ524282 FAV524282 FKR524282 FUN524282 GEJ524282 GOF524282 GYB524282 HHX524282 HRT524282 IBP524282 ILL524282 IVH524282 JFD524282 JOZ524282 JYV524282 KIR524282 KSN524282 LCJ524282 LMF524282 LWB524282 MFX524282 MPT524282 MZP524282 NJL524282 NTH524282 ODD524282 OMZ524282 OWV524282 PGR524282 PQN524282 QAJ524282 QKF524282 QUB524282 RDX524282 RNT524282 RXP524282 SHL524282 SRH524282 TBD524282 TKZ524282 TUV524282 UER524282 UON524282 UYJ524282 VIF524282 VSB524282 WBX524282 WLT524282 WVP524282 B589818 JD589818 SZ589818 ACV589818 AMR589818 AWN589818 BGJ589818 BQF589818 CAB589818 CJX589818 CTT589818 DDP589818 DNL589818 DXH589818 EHD589818 EQZ589818 FAV589818 FKR589818 FUN589818 GEJ589818 GOF589818 GYB589818 HHX589818 HRT589818 IBP589818 ILL589818 IVH589818 JFD589818 JOZ589818 JYV589818 KIR589818 KSN589818 LCJ589818 LMF589818 LWB589818 MFX589818 MPT589818 MZP589818 NJL589818 NTH589818 ODD589818 OMZ589818 OWV589818 PGR589818 PQN589818 QAJ589818 QKF589818 QUB589818 RDX589818 RNT589818 RXP589818 SHL589818 SRH589818 TBD589818 TKZ589818 TUV589818 UER589818 UON589818 UYJ589818 VIF589818 VSB589818 WBX589818 WLT589818 WVP589818 B655354 JD655354 SZ655354 ACV655354 AMR655354 AWN655354 BGJ655354 BQF655354 CAB655354 CJX655354 CTT655354 DDP655354 DNL655354 DXH655354 EHD655354 EQZ655354 FAV655354 FKR655354 FUN655354 GEJ655354 GOF655354 GYB655354 HHX655354 HRT655354 IBP655354 ILL655354 IVH655354 JFD655354 JOZ655354 JYV655354 KIR655354 KSN655354 LCJ655354 LMF655354 LWB655354 MFX655354 MPT655354 MZP655354 NJL655354 NTH655354 ODD655354 OMZ655354 OWV655354 PGR655354 PQN655354 QAJ655354 QKF655354 QUB655354 RDX655354 RNT655354 RXP655354 SHL655354 SRH655354 TBD655354 TKZ655354 TUV655354 UER655354 UON655354 UYJ655354 VIF655354 VSB655354 WBX655354 WLT655354 WVP655354 B720890 JD720890 SZ720890 ACV720890 AMR720890 AWN720890 BGJ720890 BQF720890 CAB720890 CJX720890 CTT720890 DDP720890 DNL720890 DXH720890 EHD720890 EQZ720890 FAV720890 FKR720890 FUN720890 GEJ720890 GOF720890 GYB720890 HHX720890 HRT720890 IBP720890 ILL720890 IVH720890 JFD720890 JOZ720890 JYV720890 KIR720890 KSN720890 LCJ720890 LMF720890 LWB720890 MFX720890 MPT720890 MZP720890 NJL720890 NTH720890 ODD720890 OMZ720890 OWV720890 PGR720890 PQN720890 QAJ720890 QKF720890 QUB720890 RDX720890 RNT720890 RXP720890 SHL720890 SRH720890 TBD720890 TKZ720890 TUV720890 UER720890 UON720890 UYJ720890 VIF720890 VSB720890 WBX720890 WLT720890 WVP720890 B786426 JD786426 SZ786426 ACV786426 AMR786426 AWN786426 BGJ786426 BQF786426 CAB786426 CJX786426 CTT786426 DDP786426 DNL786426 DXH786426 EHD786426 EQZ786426 FAV786426 FKR786426 FUN786426 GEJ786426 GOF786426 GYB786426 HHX786426 HRT786426 IBP786426 ILL786426 IVH786426 JFD786426 JOZ786426 JYV786426 KIR786426 KSN786426 LCJ786426 LMF786426 LWB786426 MFX786426 MPT786426 MZP786426 NJL786426 NTH786426 ODD786426 OMZ786426 OWV786426 PGR786426 PQN786426 QAJ786426 QKF786426 QUB786426 RDX786426 RNT786426 RXP786426 SHL786426 SRH786426 TBD786426 TKZ786426 TUV786426 UER786426 UON786426 UYJ786426 VIF786426 VSB786426 WBX786426 WLT786426 WVP786426 B851962 JD851962 SZ851962 ACV851962 AMR851962 AWN851962 BGJ851962 BQF851962 CAB851962 CJX851962 CTT851962 DDP851962 DNL851962 DXH851962 EHD851962 EQZ851962 FAV851962 FKR851962 FUN851962 GEJ851962 GOF851962 GYB851962 HHX851962 HRT851962 IBP851962 ILL851962 IVH851962 JFD851962 JOZ851962 JYV851962 KIR851962 KSN851962 LCJ851962 LMF851962 LWB851962 MFX851962 MPT851962 MZP851962 NJL851962 NTH851962 ODD851962 OMZ851962 OWV851962 PGR851962 PQN851962 QAJ851962 QKF851962 QUB851962 RDX851962 RNT851962 RXP851962 SHL851962 SRH851962 TBD851962 TKZ851962 TUV851962 UER851962 UON851962 UYJ851962 VIF851962 VSB851962 WBX851962 WLT851962 WVP851962 B917498 JD917498 SZ917498 ACV917498 AMR917498 AWN917498 BGJ917498 BQF917498 CAB917498 CJX917498 CTT917498 DDP917498 DNL917498 DXH917498 EHD917498 EQZ917498 FAV917498 FKR917498 FUN917498 GEJ917498 GOF917498 GYB917498 HHX917498 HRT917498 IBP917498 ILL917498 IVH917498 JFD917498 JOZ917498 JYV917498 KIR917498 KSN917498 LCJ917498 LMF917498 LWB917498 MFX917498 MPT917498 MZP917498 NJL917498 NTH917498 ODD917498 OMZ917498 OWV917498 PGR917498 PQN917498 QAJ917498 QKF917498 QUB917498 RDX917498 RNT917498 RXP917498 SHL917498 SRH917498 TBD917498 TKZ917498 TUV917498 UER917498 UON917498 UYJ917498 VIF917498 VSB917498 WBX917498 WLT917498 WVP917498 B983034 JD983034 SZ983034 ACV983034 AMR983034 AWN983034 BGJ983034 BQF983034 CAB983034 CJX983034 CTT983034 DDP983034 DNL983034 DXH983034 EHD983034 EQZ983034 FAV983034 FKR983034 FUN983034 GEJ983034 GOF983034 GYB983034 HHX983034 HRT983034 IBP983034 ILL983034 IVH983034 JFD983034 JOZ983034 JYV983034 KIR983034 KSN983034 LCJ983034 LMF983034 LWB983034 MFX983034 MPT983034 MZP983034 NJL983034 NTH983034 ODD983034 OMZ983034 OWV983034 PGR983034 PQN983034 QAJ983034 QKF983034 QUB983034 RDX983034 RNT983034 RXP983034 SHL983034 SRH983034 TBD983034 TKZ983034 TUV983034 UER983034 UON983034 UYJ983034 VIF983034 VSB983034 WBX983034 WLT983034 WVP983034 B40">
      <formula1>0</formula1>
      <formula2>10000</formula2>
    </dataValidation>
    <dataValidation type="textLength" errorStyle="information" allowBlank="1" showInputMessage="1" error="XLBVal:5=12.4626168224299_x000d_&#10;" sqref="B65532 JD65532 SZ65532 ACV65532 AMR65532 AWN65532 BGJ65532 BQF65532 CAB65532 CJX65532 CTT65532 DDP65532 DNL65532 DXH65532 EHD65532 EQZ65532 FAV65532 FKR65532 FUN65532 GEJ65532 GOF65532 GYB65532 HHX65532 HRT65532 IBP65532 ILL65532 IVH65532 JFD65532 JOZ65532 JYV65532 KIR65532 KSN65532 LCJ65532 LMF65532 LWB65532 MFX65532 MPT65532 MZP65532 NJL65532 NTH65532 ODD65532 OMZ65532 OWV65532 PGR65532 PQN65532 QAJ65532 QKF65532 QUB65532 RDX65532 RNT65532 RXP65532 SHL65532 SRH65532 TBD65532 TKZ65532 TUV65532 UER65532 UON65532 UYJ65532 VIF65532 VSB65532 WBX65532 WLT65532 WVP65532 B131068 JD131068 SZ131068 ACV131068 AMR131068 AWN131068 BGJ131068 BQF131068 CAB131068 CJX131068 CTT131068 DDP131068 DNL131068 DXH131068 EHD131068 EQZ131068 FAV131068 FKR131068 FUN131068 GEJ131068 GOF131068 GYB131068 HHX131068 HRT131068 IBP131068 ILL131068 IVH131068 JFD131068 JOZ131068 JYV131068 KIR131068 KSN131068 LCJ131068 LMF131068 LWB131068 MFX131068 MPT131068 MZP131068 NJL131068 NTH131068 ODD131068 OMZ131068 OWV131068 PGR131068 PQN131068 QAJ131068 QKF131068 QUB131068 RDX131068 RNT131068 RXP131068 SHL131068 SRH131068 TBD131068 TKZ131068 TUV131068 UER131068 UON131068 UYJ131068 VIF131068 VSB131068 WBX131068 WLT131068 WVP131068 B196604 JD196604 SZ196604 ACV196604 AMR196604 AWN196604 BGJ196604 BQF196604 CAB196604 CJX196604 CTT196604 DDP196604 DNL196604 DXH196604 EHD196604 EQZ196604 FAV196604 FKR196604 FUN196604 GEJ196604 GOF196604 GYB196604 HHX196604 HRT196604 IBP196604 ILL196604 IVH196604 JFD196604 JOZ196604 JYV196604 KIR196604 KSN196604 LCJ196604 LMF196604 LWB196604 MFX196604 MPT196604 MZP196604 NJL196604 NTH196604 ODD196604 OMZ196604 OWV196604 PGR196604 PQN196604 QAJ196604 QKF196604 QUB196604 RDX196604 RNT196604 RXP196604 SHL196604 SRH196604 TBD196604 TKZ196604 TUV196604 UER196604 UON196604 UYJ196604 VIF196604 VSB196604 WBX196604 WLT196604 WVP196604 B262140 JD262140 SZ262140 ACV262140 AMR262140 AWN262140 BGJ262140 BQF262140 CAB262140 CJX262140 CTT262140 DDP262140 DNL262140 DXH262140 EHD262140 EQZ262140 FAV262140 FKR262140 FUN262140 GEJ262140 GOF262140 GYB262140 HHX262140 HRT262140 IBP262140 ILL262140 IVH262140 JFD262140 JOZ262140 JYV262140 KIR262140 KSN262140 LCJ262140 LMF262140 LWB262140 MFX262140 MPT262140 MZP262140 NJL262140 NTH262140 ODD262140 OMZ262140 OWV262140 PGR262140 PQN262140 QAJ262140 QKF262140 QUB262140 RDX262140 RNT262140 RXP262140 SHL262140 SRH262140 TBD262140 TKZ262140 TUV262140 UER262140 UON262140 UYJ262140 VIF262140 VSB262140 WBX262140 WLT262140 WVP262140 B327676 JD327676 SZ327676 ACV327676 AMR327676 AWN327676 BGJ327676 BQF327676 CAB327676 CJX327676 CTT327676 DDP327676 DNL327676 DXH327676 EHD327676 EQZ327676 FAV327676 FKR327676 FUN327676 GEJ327676 GOF327676 GYB327676 HHX327676 HRT327676 IBP327676 ILL327676 IVH327676 JFD327676 JOZ327676 JYV327676 KIR327676 KSN327676 LCJ327676 LMF327676 LWB327676 MFX327676 MPT327676 MZP327676 NJL327676 NTH327676 ODD327676 OMZ327676 OWV327676 PGR327676 PQN327676 QAJ327676 QKF327676 QUB327676 RDX327676 RNT327676 RXP327676 SHL327676 SRH327676 TBD327676 TKZ327676 TUV327676 UER327676 UON327676 UYJ327676 VIF327676 VSB327676 WBX327676 WLT327676 WVP327676 B393212 JD393212 SZ393212 ACV393212 AMR393212 AWN393212 BGJ393212 BQF393212 CAB393212 CJX393212 CTT393212 DDP393212 DNL393212 DXH393212 EHD393212 EQZ393212 FAV393212 FKR393212 FUN393212 GEJ393212 GOF393212 GYB393212 HHX393212 HRT393212 IBP393212 ILL393212 IVH393212 JFD393212 JOZ393212 JYV393212 KIR393212 KSN393212 LCJ393212 LMF393212 LWB393212 MFX393212 MPT393212 MZP393212 NJL393212 NTH393212 ODD393212 OMZ393212 OWV393212 PGR393212 PQN393212 QAJ393212 QKF393212 QUB393212 RDX393212 RNT393212 RXP393212 SHL393212 SRH393212 TBD393212 TKZ393212 TUV393212 UER393212 UON393212 UYJ393212 VIF393212 VSB393212 WBX393212 WLT393212 WVP393212 B458748 JD458748 SZ458748 ACV458748 AMR458748 AWN458748 BGJ458748 BQF458748 CAB458748 CJX458748 CTT458748 DDP458748 DNL458748 DXH458748 EHD458748 EQZ458748 FAV458748 FKR458748 FUN458748 GEJ458748 GOF458748 GYB458748 HHX458748 HRT458748 IBP458748 ILL458748 IVH458748 JFD458748 JOZ458748 JYV458748 KIR458748 KSN458748 LCJ458748 LMF458748 LWB458748 MFX458748 MPT458748 MZP458748 NJL458748 NTH458748 ODD458748 OMZ458748 OWV458748 PGR458748 PQN458748 QAJ458748 QKF458748 QUB458748 RDX458748 RNT458748 RXP458748 SHL458748 SRH458748 TBD458748 TKZ458748 TUV458748 UER458748 UON458748 UYJ458748 VIF458748 VSB458748 WBX458748 WLT458748 WVP458748 B524284 JD524284 SZ524284 ACV524284 AMR524284 AWN524284 BGJ524284 BQF524284 CAB524284 CJX524284 CTT524284 DDP524284 DNL524284 DXH524284 EHD524284 EQZ524284 FAV524284 FKR524284 FUN524284 GEJ524284 GOF524284 GYB524284 HHX524284 HRT524284 IBP524284 ILL524284 IVH524284 JFD524284 JOZ524284 JYV524284 KIR524284 KSN524284 LCJ524284 LMF524284 LWB524284 MFX524284 MPT524284 MZP524284 NJL524284 NTH524284 ODD524284 OMZ524284 OWV524284 PGR524284 PQN524284 QAJ524284 QKF524284 QUB524284 RDX524284 RNT524284 RXP524284 SHL524284 SRH524284 TBD524284 TKZ524284 TUV524284 UER524284 UON524284 UYJ524284 VIF524284 VSB524284 WBX524284 WLT524284 WVP524284 B589820 JD589820 SZ589820 ACV589820 AMR589820 AWN589820 BGJ589820 BQF589820 CAB589820 CJX589820 CTT589820 DDP589820 DNL589820 DXH589820 EHD589820 EQZ589820 FAV589820 FKR589820 FUN589820 GEJ589820 GOF589820 GYB589820 HHX589820 HRT589820 IBP589820 ILL589820 IVH589820 JFD589820 JOZ589820 JYV589820 KIR589820 KSN589820 LCJ589820 LMF589820 LWB589820 MFX589820 MPT589820 MZP589820 NJL589820 NTH589820 ODD589820 OMZ589820 OWV589820 PGR589820 PQN589820 QAJ589820 QKF589820 QUB589820 RDX589820 RNT589820 RXP589820 SHL589820 SRH589820 TBD589820 TKZ589820 TUV589820 UER589820 UON589820 UYJ589820 VIF589820 VSB589820 WBX589820 WLT589820 WVP589820 B655356 JD655356 SZ655356 ACV655356 AMR655356 AWN655356 BGJ655356 BQF655356 CAB655356 CJX655356 CTT655356 DDP655356 DNL655356 DXH655356 EHD655356 EQZ655356 FAV655356 FKR655356 FUN655356 GEJ655356 GOF655356 GYB655356 HHX655356 HRT655356 IBP655356 ILL655356 IVH655356 JFD655356 JOZ655356 JYV655356 KIR655356 KSN655356 LCJ655356 LMF655356 LWB655356 MFX655356 MPT655356 MZP655356 NJL655356 NTH655356 ODD655356 OMZ655356 OWV655356 PGR655356 PQN655356 QAJ655356 QKF655356 QUB655356 RDX655356 RNT655356 RXP655356 SHL655356 SRH655356 TBD655356 TKZ655356 TUV655356 UER655356 UON655356 UYJ655356 VIF655356 VSB655356 WBX655356 WLT655356 WVP655356 B720892 JD720892 SZ720892 ACV720892 AMR720892 AWN720892 BGJ720892 BQF720892 CAB720892 CJX720892 CTT720892 DDP720892 DNL720892 DXH720892 EHD720892 EQZ720892 FAV720892 FKR720892 FUN720892 GEJ720892 GOF720892 GYB720892 HHX720892 HRT720892 IBP720892 ILL720892 IVH720892 JFD720892 JOZ720892 JYV720892 KIR720892 KSN720892 LCJ720892 LMF720892 LWB720892 MFX720892 MPT720892 MZP720892 NJL720892 NTH720892 ODD720892 OMZ720892 OWV720892 PGR720892 PQN720892 QAJ720892 QKF720892 QUB720892 RDX720892 RNT720892 RXP720892 SHL720892 SRH720892 TBD720892 TKZ720892 TUV720892 UER720892 UON720892 UYJ720892 VIF720892 VSB720892 WBX720892 WLT720892 WVP720892 B786428 JD786428 SZ786428 ACV786428 AMR786428 AWN786428 BGJ786428 BQF786428 CAB786428 CJX786428 CTT786428 DDP786428 DNL786428 DXH786428 EHD786428 EQZ786428 FAV786428 FKR786428 FUN786428 GEJ786428 GOF786428 GYB786428 HHX786428 HRT786428 IBP786428 ILL786428 IVH786428 JFD786428 JOZ786428 JYV786428 KIR786428 KSN786428 LCJ786428 LMF786428 LWB786428 MFX786428 MPT786428 MZP786428 NJL786428 NTH786428 ODD786428 OMZ786428 OWV786428 PGR786428 PQN786428 QAJ786428 QKF786428 QUB786428 RDX786428 RNT786428 RXP786428 SHL786428 SRH786428 TBD786428 TKZ786428 TUV786428 UER786428 UON786428 UYJ786428 VIF786428 VSB786428 WBX786428 WLT786428 WVP786428 B851964 JD851964 SZ851964 ACV851964 AMR851964 AWN851964 BGJ851964 BQF851964 CAB851964 CJX851964 CTT851964 DDP851964 DNL851964 DXH851964 EHD851964 EQZ851964 FAV851964 FKR851964 FUN851964 GEJ851964 GOF851964 GYB851964 HHX851964 HRT851964 IBP851964 ILL851964 IVH851964 JFD851964 JOZ851964 JYV851964 KIR851964 KSN851964 LCJ851964 LMF851964 LWB851964 MFX851964 MPT851964 MZP851964 NJL851964 NTH851964 ODD851964 OMZ851964 OWV851964 PGR851964 PQN851964 QAJ851964 QKF851964 QUB851964 RDX851964 RNT851964 RXP851964 SHL851964 SRH851964 TBD851964 TKZ851964 TUV851964 UER851964 UON851964 UYJ851964 VIF851964 VSB851964 WBX851964 WLT851964 WVP851964 B917500 JD917500 SZ917500 ACV917500 AMR917500 AWN917500 BGJ917500 BQF917500 CAB917500 CJX917500 CTT917500 DDP917500 DNL917500 DXH917500 EHD917500 EQZ917500 FAV917500 FKR917500 FUN917500 GEJ917500 GOF917500 GYB917500 HHX917500 HRT917500 IBP917500 ILL917500 IVH917500 JFD917500 JOZ917500 JYV917500 KIR917500 KSN917500 LCJ917500 LMF917500 LWB917500 MFX917500 MPT917500 MZP917500 NJL917500 NTH917500 ODD917500 OMZ917500 OWV917500 PGR917500 PQN917500 QAJ917500 QKF917500 QUB917500 RDX917500 RNT917500 RXP917500 SHL917500 SRH917500 TBD917500 TKZ917500 TUV917500 UER917500 UON917500 UYJ917500 VIF917500 VSB917500 WBX917500 WLT917500 WVP917500 B983036 JD983036 SZ983036 ACV983036 AMR983036 AWN983036 BGJ983036 BQF983036 CAB983036 CJX983036 CTT983036 DDP983036 DNL983036 DXH983036 EHD983036 EQZ983036 FAV983036 FKR983036 FUN983036 GEJ983036 GOF983036 GYB983036 HHX983036 HRT983036 IBP983036 ILL983036 IVH983036 JFD983036 JOZ983036 JYV983036 KIR983036 KSN983036 LCJ983036 LMF983036 LWB983036 MFX983036 MPT983036 MZP983036 NJL983036 NTH983036 ODD983036 OMZ983036 OWV983036 PGR983036 PQN983036 QAJ983036 QKF983036 QUB983036 RDX983036 RNT983036 RXP983036 SHL983036 SRH983036 TBD983036 TKZ983036 TUV983036 UER983036 UON983036 UYJ983036 VIF983036 VSB983036 WBX983036 WLT983036 WVP983036">
      <formula1>0</formula1>
      <formula2>10000</formula2>
    </dataValidation>
    <dataValidation type="textLength" errorStyle="information" allowBlank="1" showInputMessage="1" error="XLBVal:5=0.177685288938691_x000d_&#10;" sqref="C65527 JE65527 TA65527 ACW65527 AMS65527 AWO65527 BGK65527 BQG65527 CAC65527 CJY65527 CTU65527 DDQ65527 DNM65527 DXI65527 EHE65527 ERA65527 FAW65527 FKS65527 FUO65527 GEK65527 GOG65527 GYC65527 HHY65527 HRU65527 IBQ65527 ILM65527 IVI65527 JFE65527 JPA65527 JYW65527 KIS65527 KSO65527 LCK65527 LMG65527 LWC65527 MFY65527 MPU65527 MZQ65527 NJM65527 NTI65527 ODE65527 ONA65527 OWW65527 PGS65527 PQO65527 QAK65527 QKG65527 QUC65527 RDY65527 RNU65527 RXQ65527 SHM65527 SRI65527 TBE65527 TLA65527 TUW65527 UES65527 UOO65527 UYK65527 VIG65527 VSC65527 WBY65527 WLU65527 WVQ65527 C131063 JE131063 TA131063 ACW131063 AMS131063 AWO131063 BGK131063 BQG131063 CAC131063 CJY131063 CTU131063 DDQ131063 DNM131063 DXI131063 EHE131063 ERA131063 FAW131063 FKS131063 FUO131063 GEK131063 GOG131063 GYC131063 HHY131063 HRU131063 IBQ131063 ILM131063 IVI131063 JFE131063 JPA131063 JYW131063 KIS131063 KSO131063 LCK131063 LMG131063 LWC131063 MFY131063 MPU131063 MZQ131063 NJM131063 NTI131063 ODE131063 ONA131063 OWW131063 PGS131063 PQO131063 QAK131063 QKG131063 QUC131063 RDY131063 RNU131063 RXQ131063 SHM131063 SRI131063 TBE131063 TLA131063 TUW131063 UES131063 UOO131063 UYK131063 VIG131063 VSC131063 WBY131063 WLU131063 WVQ131063 C196599 JE196599 TA196599 ACW196599 AMS196599 AWO196599 BGK196599 BQG196599 CAC196599 CJY196599 CTU196599 DDQ196599 DNM196599 DXI196599 EHE196599 ERA196599 FAW196599 FKS196599 FUO196599 GEK196599 GOG196599 GYC196599 HHY196599 HRU196599 IBQ196599 ILM196599 IVI196599 JFE196599 JPA196599 JYW196599 KIS196599 KSO196599 LCK196599 LMG196599 LWC196599 MFY196599 MPU196599 MZQ196599 NJM196599 NTI196599 ODE196599 ONA196599 OWW196599 PGS196599 PQO196599 QAK196599 QKG196599 QUC196599 RDY196599 RNU196599 RXQ196599 SHM196599 SRI196599 TBE196599 TLA196599 TUW196599 UES196599 UOO196599 UYK196599 VIG196599 VSC196599 WBY196599 WLU196599 WVQ196599 C262135 JE262135 TA262135 ACW262135 AMS262135 AWO262135 BGK262135 BQG262135 CAC262135 CJY262135 CTU262135 DDQ262135 DNM262135 DXI262135 EHE262135 ERA262135 FAW262135 FKS262135 FUO262135 GEK262135 GOG262135 GYC262135 HHY262135 HRU262135 IBQ262135 ILM262135 IVI262135 JFE262135 JPA262135 JYW262135 KIS262135 KSO262135 LCK262135 LMG262135 LWC262135 MFY262135 MPU262135 MZQ262135 NJM262135 NTI262135 ODE262135 ONA262135 OWW262135 PGS262135 PQO262135 QAK262135 QKG262135 QUC262135 RDY262135 RNU262135 RXQ262135 SHM262135 SRI262135 TBE262135 TLA262135 TUW262135 UES262135 UOO262135 UYK262135 VIG262135 VSC262135 WBY262135 WLU262135 WVQ262135 C327671 JE327671 TA327671 ACW327671 AMS327671 AWO327671 BGK327671 BQG327671 CAC327671 CJY327671 CTU327671 DDQ327671 DNM327671 DXI327671 EHE327671 ERA327671 FAW327671 FKS327671 FUO327671 GEK327671 GOG327671 GYC327671 HHY327671 HRU327671 IBQ327671 ILM327671 IVI327671 JFE327671 JPA327671 JYW327671 KIS327671 KSO327671 LCK327671 LMG327671 LWC327671 MFY327671 MPU327671 MZQ327671 NJM327671 NTI327671 ODE327671 ONA327671 OWW327671 PGS327671 PQO327671 QAK327671 QKG327671 QUC327671 RDY327671 RNU327671 RXQ327671 SHM327671 SRI327671 TBE327671 TLA327671 TUW327671 UES327671 UOO327671 UYK327671 VIG327671 VSC327671 WBY327671 WLU327671 WVQ327671 C393207 JE393207 TA393207 ACW393207 AMS393207 AWO393207 BGK393207 BQG393207 CAC393207 CJY393207 CTU393207 DDQ393207 DNM393207 DXI393207 EHE393207 ERA393207 FAW393207 FKS393207 FUO393207 GEK393207 GOG393207 GYC393207 HHY393207 HRU393207 IBQ393207 ILM393207 IVI393207 JFE393207 JPA393207 JYW393207 KIS393207 KSO393207 LCK393207 LMG393207 LWC393207 MFY393207 MPU393207 MZQ393207 NJM393207 NTI393207 ODE393207 ONA393207 OWW393207 PGS393207 PQO393207 QAK393207 QKG393207 QUC393207 RDY393207 RNU393207 RXQ393207 SHM393207 SRI393207 TBE393207 TLA393207 TUW393207 UES393207 UOO393207 UYK393207 VIG393207 VSC393207 WBY393207 WLU393207 WVQ393207 C458743 JE458743 TA458743 ACW458743 AMS458743 AWO458743 BGK458743 BQG458743 CAC458743 CJY458743 CTU458743 DDQ458743 DNM458743 DXI458743 EHE458743 ERA458743 FAW458743 FKS458743 FUO458743 GEK458743 GOG458743 GYC458743 HHY458743 HRU458743 IBQ458743 ILM458743 IVI458743 JFE458743 JPA458743 JYW458743 KIS458743 KSO458743 LCK458743 LMG458743 LWC458743 MFY458743 MPU458743 MZQ458743 NJM458743 NTI458743 ODE458743 ONA458743 OWW458743 PGS458743 PQO458743 QAK458743 QKG458743 QUC458743 RDY458743 RNU458743 RXQ458743 SHM458743 SRI458743 TBE458743 TLA458743 TUW458743 UES458743 UOO458743 UYK458743 VIG458743 VSC458743 WBY458743 WLU458743 WVQ458743 C524279 JE524279 TA524279 ACW524279 AMS524279 AWO524279 BGK524279 BQG524279 CAC524279 CJY524279 CTU524279 DDQ524279 DNM524279 DXI524279 EHE524279 ERA524279 FAW524279 FKS524279 FUO524279 GEK524279 GOG524279 GYC524279 HHY524279 HRU524279 IBQ524279 ILM524279 IVI524279 JFE524279 JPA524279 JYW524279 KIS524279 KSO524279 LCK524279 LMG524279 LWC524279 MFY524279 MPU524279 MZQ524279 NJM524279 NTI524279 ODE524279 ONA524279 OWW524279 PGS524279 PQO524279 QAK524279 QKG524279 QUC524279 RDY524279 RNU524279 RXQ524279 SHM524279 SRI524279 TBE524279 TLA524279 TUW524279 UES524279 UOO524279 UYK524279 VIG524279 VSC524279 WBY524279 WLU524279 WVQ524279 C589815 JE589815 TA589815 ACW589815 AMS589815 AWO589815 BGK589815 BQG589815 CAC589815 CJY589815 CTU589815 DDQ589815 DNM589815 DXI589815 EHE589815 ERA589815 FAW589815 FKS589815 FUO589815 GEK589815 GOG589815 GYC589815 HHY589815 HRU589815 IBQ589815 ILM589815 IVI589815 JFE589815 JPA589815 JYW589815 KIS589815 KSO589815 LCK589815 LMG589815 LWC589815 MFY589815 MPU589815 MZQ589815 NJM589815 NTI589815 ODE589815 ONA589815 OWW589815 PGS589815 PQO589815 QAK589815 QKG589815 QUC589815 RDY589815 RNU589815 RXQ589815 SHM589815 SRI589815 TBE589815 TLA589815 TUW589815 UES589815 UOO589815 UYK589815 VIG589815 VSC589815 WBY589815 WLU589815 WVQ589815 C655351 JE655351 TA655351 ACW655351 AMS655351 AWO655351 BGK655351 BQG655351 CAC655351 CJY655351 CTU655351 DDQ655351 DNM655351 DXI655351 EHE655351 ERA655351 FAW655351 FKS655351 FUO655351 GEK655351 GOG655351 GYC655351 HHY655351 HRU655351 IBQ655351 ILM655351 IVI655351 JFE655351 JPA655351 JYW655351 KIS655351 KSO655351 LCK655351 LMG655351 LWC655351 MFY655351 MPU655351 MZQ655351 NJM655351 NTI655351 ODE655351 ONA655351 OWW655351 PGS655351 PQO655351 QAK655351 QKG655351 QUC655351 RDY655351 RNU655351 RXQ655351 SHM655351 SRI655351 TBE655351 TLA655351 TUW655351 UES655351 UOO655351 UYK655351 VIG655351 VSC655351 WBY655351 WLU655351 WVQ655351 C720887 JE720887 TA720887 ACW720887 AMS720887 AWO720887 BGK720887 BQG720887 CAC720887 CJY720887 CTU720887 DDQ720887 DNM720887 DXI720887 EHE720887 ERA720887 FAW720887 FKS720887 FUO720887 GEK720887 GOG720887 GYC720887 HHY720887 HRU720887 IBQ720887 ILM720887 IVI720887 JFE720887 JPA720887 JYW720887 KIS720887 KSO720887 LCK720887 LMG720887 LWC720887 MFY720887 MPU720887 MZQ720887 NJM720887 NTI720887 ODE720887 ONA720887 OWW720887 PGS720887 PQO720887 QAK720887 QKG720887 QUC720887 RDY720887 RNU720887 RXQ720887 SHM720887 SRI720887 TBE720887 TLA720887 TUW720887 UES720887 UOO720887 UYK720887 VIG720887 VSC720887 WBY720887 WLU720887 WVQ720887 C786423 JE786423 TA786423 ACW786423 AMS786423 AWO786423 BGK786423 BQG786423 CAC786423 CJY786423 CTU786423 DDQ786423 DNM786423 DXI786423 EHE786423 ERA786423 FAW786423 FKS786423 FUO786423 GEK786423 GOG786423 GYC786423 HHY786423 HRU786423 IBQ786423 ILM786423 IVI786423 JFE786423 JPA786423 JYW786423 KIS786423 KSO786423 LCK786423 LMG786423 LWC786423 MFY786423 MPU786423 MZQ786423 NJM786423 NTI786423 ODE786423 ONA786423 OWW786423 PGS786423 PQO786423 QAK786423 QKG786423 QUC786423 RDY786423 RNU786423 RXQ786423 SHM786423 SRI786423 TBE786423 TLA786423 TUW786423 UES786423 UOO786423 UYK786423 VIG786423 VSC786423 WBY786423 WLU786423 WVQ786423 C851959 JE851959 TA851959 ACW851959 AMS851959 AWO851959 BGK851959 BQG851959 CAC851959 CJY851959 CTU851959 DDQ851959 DNM851959 DXI851959 EHE851959 ERA851959 FAW851959 FKS851959 FUO851959 GEK851959 GOG851959 GYC851959 HHY851959 HRU851959 IBQ851959 ILM851959 IVI851959 JFE851959 JPA851959 JYW851959 KIS851959 KSO851959 LCK851959 LMG851959 LWC851959 MFY851959 MPU851959 MZQ851959 NJM851959 NTI851959 ODE851959 ONA851959 OWW851959 PGS851959 PQO851959 QAK851959 QKG851959 QUC851959 RDY851959 RNU851959 RXQ851959 SHM851959 SRI851959 TBE851959 TLA851959 TUW851959 UES851959 UOO851959 UYK851959 VIG851959 VSC851959 WBY851959 WLU851959 WVQ851959 C917495 JE917495 TA917495 ACW917495 AMS917495 AWO917495 BGK917495 BQG917495 CAC917495 CJY917495 CTU917495 DDQ917495 DNM917495 DXI917495 EHE917495 ERA917495 FAW917495 FKS917495 FUO917495 GEK917495 GOG917495 GYC917495 HHY917495 HRU917495 IBQ917495 ILM917495 IVI917495 JFE917495 JPA917495 JYW917495 KIS917495 KSO917495 LCK917495 LMG917495 LWC917495 MFY917495 MPU917495 MZQ917495 NJM917495 NTI917495 ODE917495 ONA917495 OWW917495 PGS917495 PQO917495 QAK917495 QKG917495 QUC917495 RDY917495 RNU917495 RXQ917495 SHM917495 SRI917495 TBE917495 TLA917495 TUW917495 UES917495 UOO917495 UYK917495 VIG917495 VSC917495 WBY917495 WLU917495 WVQ917495 C983031 JE983031 TA983031 ACW983031 AMS983031 AWO983031 BGK983031 BQG983031 CAC983031 CJY983031 CTU983031 DDQ983031 DNM983031 DXI983031 EHE983031 ERA983031 FAW983031 FKS983031 FUO983031 GEK983031 GOG983031 GYC983031 HHY983031 HRU983031 IBQ983031 ILM983031 IVI983031 JFE983031 JPA983031 JYW983031 KIS983031 KSO983031 LCK983031 LMG983031 LWC983031 MFY983031 MPU983031 MZQ983031 NJM983031 NTI983031 ODE983031 ONA983031 OWW983031 PGS983031 PQO983031 QAK983031 QKG983031 QUC983031 RDY983031 RNU983031 RXQ983031 SHM983031 SRI983031 TBE983031 TLA983031 TUW983031 UES983031 UOO983031 UYK983031 VIG983031 VSC983031 WBY983031 WLU983031 WVQ983031">
      <formula1>0</formula1>
      <formula2>10000</formula2>
    </dataValidation>
    <dataValidation type="textLength" errorStyle="information" allowBlank="1" showInputMessage="1" error="XLBVal:5=5550_x000d_&#10;" sqref="B65527 JD65527 SZ65527 ACV65527 AMR65527 AWN65527 BGJ65527 BQF65527 CAB65527 CJX65527 CTT65527 DDP65527 DNL65527 DXH65527 EHD65527 EQZ65527 FAV65527 FKR65527 FUN65527 GEJ65527 GOF65527 GYB65527 HHX65527 HRT65527 IBP65527 ILL65527 IVH65527 JFD65527 JOZ65527 JYV65527 KIR65527 KSN65527 LCJ65527 LMF65527 LWB65527 MFX65527 MPT65527 MZP65527 NJL65527 NTH65527 ODD65527 OMZ65527 OWV65527 PGR65527 PQN65527 QAJ65527 QKF65527 QUB65527 RDX65527 RNT65527 RXP65527 SHL65527 SRH65527 TBD65527 TKZ65527 TUV65527 UER65527 UON65527 UYJ65527 VIF65527 VSB65527 WBX65527 WLT65527 WVP65527 B131063 JD131063 SZ131063 ACV131063 AMR131063 AWN131063 BGJ131063 BQF131063 CAB131063 CJX131063 CTT131063 DDP131063 DNL131063 DXH131063 EHD131063 EQZ131063 FAV131063 FKR131063 FUN131063 GEJ131063 GOF131063 GYB131063 HHX131063 HRT131063 IBP131063 ILL131063 IVH131063 JFD131063 JOZ131063 JYV131063 KIR131063 KSN131063 LCJ131063 LMF131063 LWB131063 MFX131063 MPT131063 MZP131063 NJL131063 NTH131063 ODD131063 OMZ131063 OWV131063 PGR131063 PQN131063 QAJ131063 QKF131063 QUB131063 RDX131063 RNT131063 RXP131063 SHL131063 SRH131063 TBD131063 TKZ131063 TUV131063 UER131063 UON131063 UYJ131063 VIF131063 VSB131063 WBX131063 WLT131063 WVP131063 B196599 JD196599 SZ196599 ACV196599 AMR196599 AWN196599 BGJ196599 BQF196599 CAB196599 CJX196599 CTT196599 DDP196599 DNL196599 DXH196599 EHD196599 EQZ196599 FAV196599 FKR196599 FUN196599 GEJ196599 GOF196599 GYB196599 HHX196599 HRT196599 IBP196599 ILL196599 IVH196599 JFD196599 JOZ196599 JYV196599 KIR196599 KSN196599 LCJ196599 LMF196599 LWB196599 MFX196599 MPT196599 MZP196599 NJL196599 NTH196599 ODD196599 OMZ196599 OWV196599 PGR196599 PQN196599 QAJ196599 QKF196599 QUB196599 RDX196599 RNT196599 RXP196599 SHL196599 SRH196599 TBD196599 TKZ196599 TUV196599 UER196599 UON196599 UYJ196599 VIF196599 VSB196599 WBX196599 WLT196599 WVP196599 B262135 JD262135 SZ262135 ACV262135 AMR262135 AWN262135 BGJ262135 BQF262135 CAB262135 CJX262135 CTT262135 DDP262135 DNL262135 DXH262135 EHD262135 EQZ262135 FAV262135 FKR262135 FUN262135 GEJ262135 GOF262135 GYB262135 HHX262135 HRT262135 IBP262135 ILL262135 IVH262135 JFD262135 JOZ262135 JYV262135 KIR262135 KSN262135 LCJ262135 LMF262135 LWB262135 MFX262135 MPT262135 MZP262135 NJL262135 NTH262135 ODD262135 OMZ262135 OWV262135 PGR262135 PQN262135 QAJ262135 QKF262135 QUB262135 RDX262135 RNT262135 RXP262135 SHL262135 SRH262135 TBD262135 TKZ262135 TUV262135 UER262135 UON262135 UYJ262135 VIF262135 VSB262135 WBX262135 WLT262135 WVP262135 B327671 JD327671 SZ327671 ACV327671 AMR327671 AWN327671 BGJ327671 BQF327671 CAB327671 CJX327671 CTT327671 DDP327671 DNL327671 DXH327671 EHD327671 EQZ327671 FAV327671 FKR327671 FUN327671 GEJ327671 GOF327671 GYB327671 HHX327671 HRT327671 IBP327671 ILL327671 IVH327671 JFD327671 JOZ327671 JYV327671 KIR327671 KSN327671 LCJ327671 LMF327671 LWB327671 MFX327671 MPT327671 MZP327671 NJL327671 NTH327671 ODD327671 OMZ327671 OWV327671 PGR327671 PQN327671 QAJ327671 QKF327671 QUB327671 RDX327671 RNT327671 RXP327671 SHL327671 SRH327671 TBD327671 TKZ327671 TUV327671 UER327671 UON327671 UYJ327671 VIF327671 VSB327671 WBX327671 WLT327671 WVP327671 B393207 JD393207 SZ393207 ACV393207 AMR393207 AWN393207 BGJ393207 BQF393207 CAB393207 CJX393207 CTT393207 DDP393207 DNL393207 DXH393207 EHD393207 EQZ393207 FAV393207 FKR393207 FUN393207 GEJ393207 GOF393207 GYB393207 HHX393207 HRT393207 IBP393207 ILL393207 IVH393207 JFD393207 JOZ393207 JYV393207 KIR393207 KSN393207 LCJ393207 LMF393207 LWB393207 MFX393207 MPT393207 MZP393207 NJL393207 NTH393207 ODD393207 OMZ393207 OWV393207 PGR393207 PQN393207 QAJ393207 QKF393207 QUB393207 RDX393207 RNT393207 RXP393207 SHL393207 SRH393207 TBD393207 TKZ393207 TUV393207 UER393207 UON393207 UYJ393207 VIF393207 VSB393207 WBX393207 WLT393207 WVP393207 B458743 JD458743 SZ458743 ACV458743 AMR458743 AWN458743 BGJ458743 BQF458743 CAB458743 CJX458743 CTT458743 DDP458743 DNL458743 DXH458743 EHD458743 EQZ458743 FAV458743 FKR458743 FUN458743 GEJ458743 GOF458743 GYB458743 HHX458743 HRT458743 IBP458743 ILL458743 IVH458743 JFD458743 JOZ458743 JYV458743 KIR458743 KSN458743 LCJ458743 LMF458743 LWB458743 MFX458743 MPT458743 MZP458743 NJL458743 NTH458743 ODD458743 OMZ458743 OWV458743 PGR458743 PQN458743 QAJ458743 QKF458743 QUB458743 RDX458743 RNT458743 RXP458743 SHL458743 SRH458743 TBD458743 TKZ458743 TUV458743 UER458743 UON458743 UYJ458743 VIF458743 VSB458743 WBX458743 WLT458743 WVP458743 B524279 JD524279 SZ524279 ACV524279 AMR524279 AWN524279 BGJ524279 BQF524279 CAB524279 CJX524279 CTT524279 DDP524279 DNL524279 DXH524279 EHD524279 EQZ524279 FAV524279 FKR524279 FUN524279 GEJ524279 GOF524279 GYB524279 HHX524279 HRT524279 IBP524279 ILL524279 IVH524279 JFD524279 JOZ524279 JYV524279 KIR524279 KSN524279 LCJ524279 LMF524279 LWB524279 MFX524279 MPT524279 MZP524279 NJL524279 NTH524279 ODD524279 OMZ524279 OWV524279 PGR524279 PQN524279 QAJ524279 QKF524279 QUB524279 RDX524279 RNT524279 RXP524279 SHL524279 SRH524279 TBD524279 TKZ524279 TUV524279 UER524279 UON524279 UYJ524279 VIF524279 VSB524279 WBX524279 WLT524279 WVP524279 B589815 JD589815 SZ589815 ACV589815 AMR589815 AWN589815 BGJ589815 BQF589815 CAB589815 CJX589815 CTT589815 DDP589815 DNL589815 DXH589815 EHD589815 EQZ589815 FAV589815 FKR589815 FUN589815 GEJ589815 GOF589815 GYB589815 HHX589815 HRT589815 IBP589815 ILL589815 IVH589815 JFD589815 JOZ589815 JYV589815 KIR589815 KSN589815 LCJ589815 LMF589815 LWB589815 MFX589815 MPT589815 MZP589815 NJL589815 NTH589815 ODD589815 OMZ589815 OWV589815 PGR589815 PQN589815 QAJ589815 QKF589815 QUB589815 RDX589815 RNT589815 RXP589815 SHL589815 SRH589815 TBD589815 TKZ589815 TUV589815 UER589815 UON589815 UYJ589815 VIF589815 VSB589815 WBX589815 WLT589815 WVP589815 B655351 JD655351 SZ655351 ACV655351 AMR655351 AWN655351 BGJ655351 BQF655351 CAB655351 CJX655351 CTT655351 DDP655351 DNL655351 DXH655351 EHD655351 EQZ655351 FAV655351 FKR655351 FUN655351 GEJ655351 GOF655351 GYB655351 HHX655351 HRT655351 IBP655351 ILL655351 IVH655351 JFD655351 JOZ655351 JYV655351 KIR655351 KSN655351 LCJ655351 LMF655351 LWB655351 MFX655351 MPT655351 MZP655351 NJL655351 NTH655351 ODD655351 OMZ655351 OWV655351 PGR655351 PQN655351 QAJ655351 QKF655351 QUB655351 RDX655351 RNT655351 RXP655351 SHL655351 SRH655351 TBD655351 TKZ655351 TUV655351 UER655351 UON655351 UYJ655351 VIF655351 VSB655351 WBX655351 WLT655351 WVP655351 B720887 JD720887 SZ720887 ACV720887 AMR720887 AWN720887 BGJ720887 BQF720887 CAB720887 CJX720887 CTT720887 DDP720887 DNL720887 DXH720887 EHD720887 EQZ720887 FAV720887 FKR720887 FUN720887 GEJ720887 GOF720887 GYB720887 HHX720887 HRT720887 IBP720887 ILL720887 IVH720887 JFD720887 JOZ720887 JYV720887 KIR720887 KSN720887 LCJ720887 LMF720887 LWB720887 MFX720887 MPT720887 MZP720887 NJL720887 NTH720887 ODD720887 OMZ720887 OWV720887 PGR720887 PQN720887 QAJ720887 QKF720887 QUB720887 RDX720887 RNT720887 RXP720887 SHL720887 SRH720887 TBD720887 TKZ720887 TUV720887 UER720887 UON720887 UYJ720887 VIF720887 VSB720887 WBX720887 WLT720887 WVP720887 B786423 JD786423 SZ786423 ACV786423 AMR786423 AWN786423 BGJ786423 BQF786423 CAB786423 CJX786423 CTT786423 DDP786423 DNL786423 DXH786423 EHD786423 EQZ786423 FAV786423 FKR786423 FUN786423 GEJ786423 GOF786423 GYB786423 HHX786423 HRT786423 IBP786423 ILL786423 IVH786423 JFD786423 JOZ786423 JYV786423 KIR786423 KSN786423 LCJ786423 LMF786423 LWB786423 MFX786423 MPT786423 MZP786423 NJL786423 NTH786423 ODD786423 OMZ786423 OWV786423 PGR786423 PQN786423 QAJ786423 QKF786423 QUB786423 RDX786423 RNT786423 RXP786423 SHL786423 SRH786423 TBD786423 TKZ786423 TUV786423 UER786423 UON786423 UYJ786423 VIF786423 VSB786423 WBX786423 WLT786423 WVP786423 B851959 JD851959 SZ851959 ACV851959 AMR851959 AWN851959 BGJ851959 BQF851959 CAB851959 CJX851959 CTT851959 DDP851959 DNL851959 DXH851959 EHD851959 EQZ851959 FAV851959 FKR851959 FUN851959 GEJ851959 GOF851959 GYB851959 HHX851959 HRT851959 IBP851959 ILL851959 IVH851959 JFD851959 JOZ851959 JYV851959 KIR851959 KSN851959 LCJ851959 LMF851959 LWB851959 MFX851959 MPT851959 MZP851959 NJL851959 NTH851959 ODD851959 OMZ851959 OWV851959 PGR851959 PQN851959 QAJ851959 QKF851959 QUB851959 RDX851959 RNT851959 RXP851959 SHL851959 SRH851959 TBD851959 TKZ851959 TUV851959 UER851959 UON851959 UYJ851959 VIF851959 VSB851959 WBX851959 WLT851959 WVP851959 B917495 JD917495 SZ917495 ACV917495 AMR917495 AWN917495 BGJ917495 BQF917495 CAB917495 CJX917495 CTT917495 DDP917495 DNL917495 DXH917495 EHD917495 EQZ917495 FAV917495 FKR917495 FUN917495 GEJ917495 GOF917495 GYB917495 HHX917495 HRT917495 IBP917495 ILL917495 IVH917495 JFD917495 JOZ917495 JYV917495 KIR917495 KSN917495 LCJ917495 LMF917495 LWB917495 MFX917495 MPT917495 MZP917495 NJL917495 NTH917495 ODD917495 OMZ917495 OWV917495 PGR917495 PQN917495 QAJ917495 QKF917495 QUB917495 RDX917495 RNT917495 RXP917495 SHL917495 SRH917495 TBD917495 TKZ917495 TUV917495 UER917495 UON917495 UYJ917495 VIF917495 VSB917495 WBX917495 WLT917495 WVP917495 B983031 JD983031 SZ983031 ACV983031 AMR983031 AWN983031 BGJ983031 BQF983031 CAB983031 CJX983031 CTT983031 DDP983031 DNL983031 DXH983031 EHD983031 EQZ983031 FAV983031 FKR983031 FUN983031 GEJ983031 GOF983031 GYB983031 HHX983031 HRT983031 IBP983031 ILL983031 IVH983031 JFD983031 JOZ983031 JYV983031 KIR983031 KSN983031 LCJ983031 LMF983031 LWB983031 MFX983031 MPT983031 MZP983031 NJL983031 NTH983031 ODD983031 OMZ983031 OWV983031 PGR983031 PQN983031 QAJ983031 QKF983031 QUB983031 RDX983031 RNT983031 RXP983031 SHL983031 SRH983031 TBD983031 TKZ983031 TUV983031 UER983031 UON983031 UYJ983031 VIF983031 VSB983031 WBX983031 WLT983031 WVP983031">
      <formula1>0</formula1>
      <formula2>10000</formula2>
    </dataValidation>
    <dataValidation type="textLength" errorStyle="information" allowBlank="1" showInputMessage="1" error="XLBVal:5=0.132567811252464_x000d_&#10;" sqref="C65526 JE65526 TA65526 ACW65526 AMS65526 AWO65526 BGK65526 BQG65526 CAC65526 CJY65526 CTU65526 DDQ65526 DNM65526 DXI65526 EHE65526 ERA65526 FAW65526 FKS65526 FUO65526 GEK65526 GOG65526 GYC65526 HHY65526 HRU65526 IBQ65526 ILM65526 IVI65526 JFE65526 JPA65526 JYW65526 KIS65526 KSO65526 LCK65526 LMG65526 LWC65526 MFY65526 MPU65526 MZQ65526 NJM65526 NTI65526 ODE65526 ONA65526 OWW65526 PGS65526 PQO65526 QAK65526 QKG65526 QUC65526 RDY65526 RNU65526 RXQ65526 SHM65526 SRI65526 TBE65526 TLA65526 TUW65526 UES65526 UOO65526 UYK65526 VIG65526 VSC65526 WBY65526 WLU65526 WVQ65526 C131062 JE131062 TA131062 ACW131062 AMS131062 AWO131062 BGK131062 BQG131062 CAC131062 CJY131062 CTU131062 DDQ131062 DNM131062 DXI131062 EHE131062 ERA131062 FAW131062 FKS131062 FUO131062 GEK131062 GOG131062 GYC131062 HHY131062 HRU131062 IBQ131062 ILM131062 IVI131062 JFE131062 JPA131062 JYW131062 KIS131062 KSO131062 LCK131062 LMG131062 LWC131062 MFY131062 MPU131062 MZQ131062 NJM131062 NTI131062 ODE131062 ONA131062 OWW131062 PGS131062 PQO131062 QAK131062 QKG131062 QUC131062 RDY131062 RNU131062 RXQ131062 SHM131062 SRI131062 TBE131062 TLA131062 TUW131062 UES131062 UOO131062 UYK131062 VIG131062 VSC131062 WBY131062 WLU131062 WVQ131062 C196598 JE196598 TA196598 ACW196598 AMS196598 AWO196598 BGK196598 BQG196598 CAC196598 CJY196598 CTU196598 DDQ196598 DNM196598 DXI196598 EHE196598 ERA196598 FAW196598 FKS196598 FUO196598 GEK196598 GOG196598 GYC196598 HHY196598 HRU196598 IBQ196598 ILM196598 IVI196598 JFE196598 JPA196598 JYW196598 KIS196598 KSO196598 LCK196598 LMG196598 LWC196598 MFY196598 MPU196598 MZQ196598 NJM196598 NTI196598 ODE196598 ONA196598 OWW196598 PGS196598 PQO196598 QAK196598 QKG196598 QUC196598 RDY196598 RNU196598 RXQ196598 SHM196598 SRI196598 TBE196598 TLA196598 TUW196598 UES196598 UOO196598 UYK196598 VIG196598 VSC196598 WBY196598 WLU196598 WVQ196598 C262134 JE262134 TA262134 ACW262134 AMS262134 AWO262134 BGK262134 BQG262134 CAC262134 CJY262134 CTU262134 DDQ262134 DNM262134 DXI262134 EHE262134 ERA262134 FAW262134 FKS262134 FUO262134 GEK262134 GOG262134 GYC262134 HHY262134 HRU262134 IBQ262134 ILM262134 IVI262134 JFE262134 JPA262134 JYW262134 KIS262134 KSO262134 LCK262134 LMG262134 LWC262134 MFY262134 MPU262134 MZQ262134 NJM262134 NTI262134 ODE262134 ONA262134 OWW262134 PGS262134 PQO262134 QAK262134 QKG262134 QUC262134 RDY262134 RNU262134 RXQ262134 SHM262134 SRI262134 TBE262134 TLA262134 TUW262134 UES262134 UOO262134 UYK262134 VIG262134 VSC262134 WBY262134 WLU262134 WVQ262134 C327670 JE327670 TA327670 ACW327670 AMS327670 AWO327670 BGK327670 BQG327670 CAC327670 CJY327670 CTU327670 DDQ327670 DNM327670 DXI327670 EHE327670 ERA327670 FAW327670 FKS327670 FUO327670 GEK327670 GOG327670 GYC327670 HHY327670 HRU327670 IBQ327670 ILM327670 IVI327670 JFE327670 JPA327670 JYW327670 KIS327670 KSO327670 LCK327670 LMG327670 LWC327670 MFY327670 MPU327670 MZQ327670 NJM327670 NTI327670 ODE327670 ONA327670 OWW327670 PGS327670 PQO327670 QAK327670 QKG327670 QUC327670 RDY327670 RNU327670 RXQ327670 SHM327670 SRI327670 TBE327670 TLA327670 TUW327670 UES327670 UOO327670 UYK327670 VIG327670 VSC327670 WBY327670 WLU327670 WVQ327670 C393206 JE393206 TA393206 ACW393206 AMS393206 AWO393206 BGK393206 BQG393206 CAC393206 CJY393206 CTU393206 DDQ393206 DNM393206 DXI393206 EHE393206 ERA393206 FAW393206 FKS393206 FUO393206 GEK393206 GOG393206 GYC393206 HHY393206 HRU393206 IBQ393206 ILM393206 IVI393206 JFE393206 JPA393206 JYW393206 KIS393206 KSO393206 LCK393206 LMG393206 LWC393206 MFY393206 MPU393206 MZQ393206 NJM393206 NTI393206 ODE393206 ONA393206 OWW393206 PGS393206 PQO393206 QAK393206 QKG393206 QUC393206 RDY393206 RNU393206 RXQ393206 SHM393206 SRI393206 TBE393206 TLA393206 TUW393206 UES393206 UOO393206 UYK393206 VIG393206 VSC393206 WBY393206 WLU393206 WVQ393206 C458742 JE458742 TA458742 ACW458742 AMS458742 AWO458742 BGK458742 BQG458742 CAC458742 CJY458742 CTU458742 DDQ458742 DNM458742 DXI458742 EHE458742 ERA458742 FAW458742 FKS458742 FUO458742 GEK458742 GOG458742 GYC458742 HHY458742 HRU458742 IBQ458742 ILM458742 IVI458742 JFE458742 JPA458742 JYW458742 KIS458742 KSO458742 LCK458742 LMG458742 LWC458742 MFY458742 MPU458742 MZQ458742 NJM458742 NTI458742 ODE458742 ONA458742 OWW458742 PGS458742 PQO458742 QAK458742 QKG458742 QUC458742 RDY458742 RNU458742 RXQ458742 SHM458742 SRI458742 TBE458742 TLA458742 TUW458742 UES458742 UOO458742 UYK458742 VIG458742 VSC458742 WBY458742 WLU458742 WVQ458742 C524278 JE524278 TA524278 ACW524278 AMS524278 AWO524278 BGK524278 BQG524278 CAC524278 CJY524278 CTU524278 DDQ524278 DNM524278 DXI524278 EHE524278 ERA524278 FAW524278 FKS524278 FUO524278 GEK524278 GOG524278 GYC524278 HHY524278 HRU524278 IBQ524278 ILM524278 IVI524278 JFE524278 JPA524278 JYW524278 KIS524278 KSO524278 LCK524278 LMG524278 LWC524278 MFY524278 MPU524278 MZQ524278 NJM524278 NTI524278 ODE524278 ONA524278 OWW524278 PGS524278 PQO524278 QAK524278 QKG524278 QUC524278 RDY524278 RNU524278 RXQ524278 SHM524278 SRI524278 TBE524278 TLA524278 TUW524278 UES524278 UOO524278 UYK524278 VIG524278 VSC524278 WBY524278 WLU524278 WVQ524278 C589814 JE589814 TA589814 ACW589814 AMS589814 AWO589814 BGK589814 BQG589814 CAC589814 CJY589814 CTU589814 DDQ589814 DNM589814 DXI589814 EHE589814 ERA589814 FAW589814 FKS589814 FUO589814 GEK589814 GOG589814 GYC589814 HHY589814 HRU589814 IBQ589814 ILM589814 IVI589814 JFE589814 JPA589814 JYW589814 KIS589814 KSO589814 LCK589814 LMG589814 LWC589814 MFY589814 MPU589814 MZQ589814 NJM589814 NTI589814 ODE589814 ONA589814 OWW589814 PGS589814 PQO589814 QAK589814 QKG589814 QUC589814 RDY589814 RNU589814 RXQ589814 SHM589814 SRI589814 TBE589814 TLA589814 TUW589814 UES589814 UOO589814 UYK589814 VIG589814 VSC589814 WBY589814 WLU589814 WVQ589814 C655350 JE655350 TA655350 ACW655350 AMS655350 AWO655350 BGK655350 BQG655350 CAC655350 CJY655350 CTU655350 DDQ655350 DNM655350 DXI655350 EHE655350 ERA655350 FAW655350 FKS655350 FUO655350 GEK655350 GOG655350 GYC655350 HHY655350 HRU655350 IBQ655350 ILM655350 IVI655350 JFE655350 JPA655350 JYW655350 KIS655350 KSO655350 LCK655350 LMG655350 LWC655350 MFY655350 MPU655350 MZQ655350 NJM655350 NTI655350 ODE655350 ONA655350 OWW655350 PGS655350 PQO655350 QAK655350 QKG655350 QUC655350 RDY655350 RNU655350 RXQ655350 SHM655350 SRI655350 TBE655350 TLA655350 TUW655350 UES655350 UOO655350 UYK655350 VIG655350 VSC655350 WBY655350 WLU655350 WVQ655350 C720886 JE720886 TA720886 ACW720886 AMS720886 AWO720886 BGK720886 BQG720886 CAC720886 CJY720886 CTU720886 DDQ720886 DNM720886 DXI720886 EHE720886 ERA720886 FAW720886 FKS720886 FUO720886 GEK720886 GOG720886 GYC720886 HHY720886 HRU720886 IBQ720886 ILM720886 IVI720886 JFE720886 JPA720886 JYW720886 KIS720886 KSO720886 LCK720886 LMG720886 LWC720886 MFY720886 MPU720886 MZQ720886 NJM720886 NTI720886 ODE720886 ONA720886 OWW720886 PGS720886 PQO720886 QAK720886 QKG720886 QUC720886 RDY720886 RNU720886 RXQ720886 SHM720886 SRI720886 TBE720886 TLA720886 TUW720886 UES720886 UOO720886 UYK720886 VIG720886 VSC720886 WBY720886 WLU720886 WVQ720886 C786422 JE786422 TA786422 ACW786422 AMS786422 AWO786422 BGK786422 BQG786422 CAC786422 CJY786422 CTU786422 DDQ786422 DNM786422 DXI786422 EHE786422 ERA786422 FAW786422 FKS786422 FUO786422 GEK786422 GOG786422 GYC786422 HHY786422 HRU786422 IBQ786422 ILM786422 IVI786422 JFE786422 JPA786422 JYW786422 KIS786422 KSO786422 LCK786422 LMG786422 LWC786422 MFY786422 MPU786422 MZQ786422 NJM786422 NTI786422 ODE786422 ONA786422 OWW786422 PGS786422 PQO786422 QAK786422 QKG786422 QUC786422 RDY786422 RNU786422 RXQ786422 SHM786422 SRI786422 TBE786422 TLA786422 TUW786422 UES786422 UOO786422 UYK786422 VIG786422 VSC786422 WBY786422 WLU786422 WVQ786422 C851958 JE851958 TA851958 ACW851958 AMS851958 AWO851958 BGK851958 BQG851958 CAC851958 CJY851958 CTU851958 DDQ851958 DNM851958 DXI851958 EHE851958 ERA851958 FAW851958 FKS851958 FUO851958 GEK851958 GOG851958 GYC851958 HHY851958 HRU851958 IBQ851958 ILM851958 IVI851958 JFE851958 JPA851958 JYW851958 KIS851958 KSO851958 LCK851958 LMG851958 LWC851958 MFY851958 MPU851958 MZQ851958 NJM851958 NTI851958 ODE851958 ONA851958 OWW851958 PGS851958 PQO851958 QAK851958 QKG851958 QUC851958 RDY851958 RNU851958 RXQ851958 SHM851958 SRI851958 TBE851958 TLA851958 TUW851958 UES851958 UOO851958 UYK851958 VIG851958 VSC851958 WBY851958 WLU851958 WVQ851958 C917494 JE917494 TA917494 ACW917494 AMS917494 AWO917494 BGK917494 BQG917494 CAC917494 CJY917494 CTU917494 DDQ917494 DNM917494 DXI917494 EHE917494 ERA917494 FAW917494 FKS917494 FUO917494 GEK917494 GOG917494 GYC917494 HHY917494 HRU917494 IBQ917494 ILM917494 IVI917494 JFE917494 JPA917494 JYW917494 KIS917494 KSO917494 LCK917494 LMG917494 LWC917494 MFY917494 MPU917494 MZQ917494 NJM917494 NTI917494 ODE917494 ONA917494 OWW917494 PGS917494 PQO917494 QAK917494 QKG917494 QUC917494 RDY917494 RNU917494 RXQ917494 SHM917494 SRI917494 TBE917494 TLA917494 TUW917494 UES917494 UOO917494 UYK917494 VIG917494 VSC917494 WBY917494 WLU917494 WVQ917494 C983030 JE983030 TA983030 ACW983030 AMS983030 AWO983030 BGK983030 BQG983030 CAC983030 CJY983030 CTU983030 DDQ983030 DNM983030 DXI983030 EHE983030 ERA983030 FAW983030 FKS983030 FUO983030 GEK983030 GOG983030 GYC983030 HHY983030 HRU983030 IBQ983030 ILM983030 IVI983030 JFE983030 JPA983030 JYW983030 KIS983030 KSO983030 LCK983030 LMG983030 LWC983030 MFY983030 MPU983030 MZQ983030 NJM983030 NTI983030 ODE983030 ONA983030 OWW983030 PGS983030 PQO983030 QAK983030 QKG983030 QUC983030 RDY983030 RNU983030 RXQ983030 SHM983030 SRI983030 TBE983030 TLA983030 TUW983030 UES983030 UOO983030 UYK983030 VIG983030 VSC983030 WBY983030 WLU983030 WVQ983030 WVQ39 WLU39 WBY39 VSC39 VIG39 UYK39 UOO39 UES39 TUW39 TLA39 TBE39 SRI39 SHM39 RXQ39 RNU39 RDY39 QUC39 QKG39 QAK39 PQO39 PGS39 OWW39 ONA39 ODE39 NTI39 NJM39 MZQ39 MPU39 MFY39 LWC39 LMG39 LCK39 KSO39 KIS39 JYW39 JPA39 JFE39 IVI39 ILM39 IBQ39 HRU39 HHY39 GYC39 GOG39 GEK39 FUO39 FKS39 FAW39 ERA39 EHE39 DXI39 DNM39 DDQ39 CTU39 CJY39 CAC39 BQG39 BGK39 AWO39 AMS39 ACW39 TA39 JE39 C39 C6">
      <formula1>0</formula1>
      <formula2>10000</formula2>
    </dataValidation>
    <dataValidation type="textLength" errorStyle="information" allowBlank="1" showInputMessage="1" error="XLBVal:5=86590_x000d_&#10;" sqref="B65526 JD65526 SZ65526 ACV65526 AMR65526 AWN65526 BGJ65526 BQF65526 CAB65526 CJX65526 CTT65526 DDP65526 DNL65526 DXH65526 EHD65526 EQZ65526 FAV65526 FKR65526 FUN65526 GEJ65526 GOF65526 GYB65526 HHX65526 HRT65526 IBP65526 ILL65526 IVH65526 JFD65526 JOZ65526 JYV65526 KIR65526 KSN65526 LCJ65526 LMF65526 LWB65526 MFX65526 MPT65526 MZP65526 NJL65526 NTH65526 ODD65526 OMZ65526 OWV65526 PGR65526 PQN65526 QAJ65526 QKF65526 QUB65526 RDX65526 RNT65526 RXP65526 SHL65526 SRH65526 TBD65526 TKZ65526 TUV65526 UER65526 UON65526 UYJ65526 VIF65526 VSB65526 WBX65526 WLT65526 WVP65526 B131062 JD131062 SZ131062 ACV131062 AMR131062 AWN131062 BGJ131062 BQF131062 CAB131062 CJX131062 CTT131062 DDP131062 DNL131062 DXH131062 EHD131062 EQZ131062 FAV131062 FKR131062 FUN131062 GEJ131062 GOF131062 GYB131062 HHX131062 HRT131062 IBP131062 ILL131062 IVH131062 JFD131062 JOZ131062 JYV131062 KIR131062 KSN131062 LCJ131062 LMF131062 LWB131062 MFX131062 MPT131062 MZP131062 NJL131062 NTH131062 ODD131062 OMZ131062 OWV131062 PGR131062 PQN131062 QAJ131062 QKF131062 QUB131062 RDX131062 RNT131062 RXP131062 SHL131062 SRH131062 TBD131062 TKZ131062 TUV131062 UER131062 UON131062 UYJ131062 VIF131062 VSB131062 WBX131062 WLT131062 WVP131062 B196598 JD196598 SZ196598 ACV196598 AMR196598 AWN196598 BGJ196598 BQF196598 CAB196598 CJX196598 CTT196598 DDP196598 DNL196598 DXH196598 EHD196598 EQZ196598 FAV196598 FKR196598 FUN196598 GEJ196598 GOF196598 GYB196598 HHX196598 HRT196598 IBP196598 ILL196598 IVH196598 JFD196598 JOZ196598 JYV196598 KIR196598 KSN196598 LCJ196598 LMF196598 LWB196598 MFX196598 MPT196598 MZP196598 NJL196598 NTH196598 ODD196598 OMZ196598 OWV196598 PGR196598 PQN196598 QAJ196598 QKF196598 QUB196598 RDX196598 RNT196598 RXP196598 SHL196598 SRH196598 TBD196598 TKZ196598 TUV196598 UER196598 UON196598 UYJ196598 VIF196598 VSB196598 WBX196598 WLT196598 WVP196598 B262134 JD262134 SZ262134 ACV262134 AMR262134 AWN262134 BGJ262134 BQF262134 CAB262134 CJX262134 CTT262134 DDP262134 DNL262134 DXH262134 EHD262134 EQZ262134 FAV262134 FKR262134 FUN262134 GEJ262134 GOF262134 GYB262134 HHX262134 HRT262134 IBP262134 ILL262134 IVH262134 JFD262134 JOZ262134 JYV262134 KIR262134 KSN262134 LCJ262134 LMF262134 LWB262134 MFX262134 MPT262134 MZP262134 NJL262134 NTH262134 ODD262134 OMZ262134 OWV262134 PGR262134 PQN262134 QAJ262134 QKF262134 QUB262134 RDX262134 RNT262134 RXP262134 SHL262134 SRH262134 TBD262134 TKZ262134 TUV262134 UER262134 UON262134 UYJ262134 VIF262134 VSB262134 WBX262134 WLT262134 WVP262134 B327670 JD327670 SZ327670 ACV327670 AMR327670 AWN327670 BGJ327670 BQF327670 CAB327670 CJX327670 CTT327670 DDP327670 DNL327670 DXH327670 EHD327670 EQZ327670 FAV327670 FKR327670 FUN327670 GEJ327670 GOF327670 GYB327670 HHX327670 HRT327670 IBP327670 ILL327670 IVH327670 JFD327670 JOZ327670 JYV327670 KIR327670 KSN327670 LCJ327670 LMF327670 LWB327670 MFX327670 MPT327670 MZP327670 NJL327670 NTH327670 ODD327670 OMZ327670 OWV327670 PGR327670 PQN327670 QAJ327670 QKF327670 QUB327670 RDX327670 RNT327670 RXP327670 SHL327670 SRH327670 TBD327670 TKZ327670 TUV327670 UER327670 UON327670 UYJ327670 VIF327670 VSB327670 WBX327670 WLT327670 WVP327670 B393206 JD393206 SZ393206 ACV393206 AMR393206 AWN393206 BGJ393206 BQF393206 CAB393206 CJX393206 CTT393206 DDP393206 DNL393206 DXH393206 EHD393206 EQZ393206 FAV393206 FKR393206 FUN393206 GEJ393206 GOF393206 GYB393206 HHX393206 HRT393206 IBP393206 ILL393206 IVH393206 JFD393206 JOZ393206 JYV393206 KIR393206 KSN393206 LCJ393206 LMF393206 LWB393206 MFX393206 MPT393206 MZP393206 NJL393206 NTH393206 ODD393206 OMZ393206 OWV393206 PGR393206 PQN393206 QAJ393206 QKF393206 QUB393206 RDX393206 RNT393206 RXP393206 SHL393206 SRH393206 TBD393206 TKZ393206 TUV393206 UER393206 UON393206 UYJ393206 VIF393206 VSB393206 WBX393206 WLT393206 WVP393206 B458742 JD458742 SZ458742 ACV458742 AMR458742 AWN458742 BGJ458742 BQF458742 CAB458742 CJX458742 CTT458742 DDP458742 DNL458742 DXH458742 EHD458742 EQZ458742 FAV458742 FKR458742 FUN458742 GEJ458742 GOF458742 GYB458742 HHX458742 HRT458742 IBP458742 ILL458742 IVH458742 JFD458742 JOZ458742 JYV458742 KIR458742 KSN458742 LCJ458742 LMF458742 LWB458742 MFX458742 MPT458742 MZP458742 NJL458742 NTH458742 ODD458742 OMZ458742 OWV458742 PGR458742 PQN458742 QAJ458742 QKF458742 QUB458742 RDX458742 RNT458742 RXP458742 SHL458742 SRH458742 TBD458742 TKZ458742 TUV458742 UER458742 UON458742 UYJ458742 VIF458742 VSB458742 WBX458742 WLT458742 WVP458742 B524278 JD524278 SZ524278 ACV524278 AMR524278 AWN524278 BGJ524278 BQF524278 CAB524278 CJX524278 CTT524278 DDP524278 DNL524278 DXH524278 EHD524278 EQZ524278 FAV524278 FKR524278 FUN524278 GEJ524278 GOF524278 GYB524278 HHX524278 HRT524278 IBP524278 ILL524278 IVH524278 JFD524278 JOZ524278 JYV524278 KIR524278 KSN524278 LCJ524278 LMF524278 LWB524278 MFX524278 MPT524278 MZP524278 NJL524278 NTH524278 ODD524278 OMZ524278 OWV524278 PGR524278 PQN524278 QAJ524278 QKF524278 QUB524278 RDX524278 RNT524278 RXP524278 SHL524278 SRH524278 TBD524278 TKZ524278 TUV524278 UER524278 UON524278 UYJ524278 VIF524278 VSB524278 WBX524278 WLT524278 WVP524278 B589814 JD589814 SZ589814 ACV589814 AMR589814 AWN589814 BGJ589814 BQF589814 CAB589814 CJX589814 CTT589814 DDP589814 DNL589814 DXH589814 EHD589814 EQZ589814 FAV589814 FKR589814 FUN589814 GEJ589814 GOF589814 GYB589814 HHX589814 HRT589814 IBP589814 ILL589814 IVH589814 JFD589814 JOZ589814 JYV589814 KIR589814 KSN589814 LCJ589814 LMF589814 LWB589814 MFX589814 MPT589814 MZP589814 NJL589814 NTH589814 ODD589814 OMZ589814 OWV589814 PGR589814 PQN589814 QAJ589814 QKF589814 QUB589814 RDX589814 RNT589814 RXP589814 SHL589814 SRH589814 TBD589814 TKZ589814 TUV589814 UER589814 UON589814 UYJ589814 VIF589814 VSB589814 WBX589814 WLT589814 WVP589814 B655350 JD655350 SZ655350 ACV655350 AMR655350 AWN655350 BGJ655350 BQF655350 CAB655350 CJX655350 CTT655350 DDP655350 DNL655350 DXH655350 EHD655350 EQZ655350 FAV655350 FKR655350 FUN655350 GEJ655350 GOF655350 GYB655350 HHX655350 HRT655350 IBP655350 ILL655350 IVH655350 JFD655350 JOZ655350 JYV655350 KIR655350 KSN655350 LCJ655350 LMF655350 LWB655350 MFX655350 MPT655350 MZP655350 NJL655350 NTH655350 ODD655350 OMZ655350 OWV655350 PGR655350 PQN655350 QAJ655350 QKF655350 QUB655350 RDX655350 RNT655350 RXP655350 SHL655350 SRH655350 TBD655350 TKZ655350 TUV655350 UER655350 UON655350 UYJ655350 VIF655350 VSB655350 WBX655350 WLT655350 WVP655350 B720886 JD720886 SZ720886 ACV720886 AMR720886 AWN720886 BGJ720886 BQF720886 CAB720886 CJX720886 CTT720886 DDP720886 DNL720886 DXH720886 EHD720886 EQZ720886 FAV720886 FKR720886 FUN720886 GEJ720886 GOF720886 GYB720886 HHX720886 HRT720886 IBP720886 ILL720886 IVH720886 JFD720886 JOZ720886 JYV720886 KIR720886 KSN720886 LCJ720886 LMF720886 LWB720886 MFX720886 MPT720886 MZP720886 NJL720886 NTH720886 ODD720886 OMZ720886 OWV720886 PGR720886 PQN720886 QAJ720886 QKF720886 QUB720886 RDX720886 RNT720886 RXP720886 SHL720886 SRH720886 TBD720886 TKZ720886 TUV720886 UER720886 UON720886 UYJ720886 VIF720886 VSB720886 WBX720886 WLT720886 WVP720886 B786422 JD786422 SZ786422 ACV786422 AMR786422 AWN786422 BGJ786422 BQF786422 CAB786422 CJX786422 CTT786422 DDP786422 DNL786422 DXH786422 EHD786422 EQZ786422 FAV786422 FKR786422 FUN786422 GEJ786422 GOF786422 GYB786422 HHX786422 HRT786422 IBP786422 ILL786422 IVH786422 JFD786422 JOZ786422 JYV786422 KIR786422 KSN786422 LCJ786422 LMF786422 LWB786422 MFX786422 MPT786422 MZP786422 NJL786422 NTH786422 ODD786422 OMZ786422 OWV786422 PGR786422 PQN786422 QAJ786422 QKF786422 QUB786422 RDX786422 RNT786422 RXP786422 SHL786422 SRH786422 TBD786422 TKZ786422 TUV786422 UER786422 UON786422 UYJ786422 VIF786422 VSB786422 WBX786422 WLT786422 WVP786422 B851958 JD851958 SZ851958 ACV851958 AMR851958 AWN851958 BGJ851958 BQF851958 CAB851958 CJX851958 CTT851958 DDP851958 DNL851958 DXH851958 EHD851958 EQZ851958 FAV851958 FKR851958 FUN851958 GEJ851958 GOF851958 GYB851958 HHX851958 HRT851958 IBP851958 ILL851958 IVH851958 JFD851958 JOZ851958 JYV851958 KIR851958 KSN851958 LCJ851958 LMF851958 LWB851958 MFX851958 MPT851958 MZP851958 NJL851958 NTH851958 ODD851958 OMZ851958 OWV851958 PGR851958 PQN851958 QAJ851958 QKF851958 QUB851958 RDX851958 RNT851958 RXP851958 SHL851958 SRH851958 TBD851958 TKZ851958 TUV851958 UER851958 UON851958 UYJ851958 VIF851958 VSB851958 WBX851958 WLT851958 WVP851958 B917494 JD917494 SZ917494 ACV917494 AMR917494 AWN917494 BGJ917494 BQF917494 CAB917494 CJX917494 CTT917494 DDP917494 DNL917494 DXH917494 EHD917494 EQZ917494 FAV917494 FKR917494 FUN917494 GEJ917494 GOF917494 GYB917494 HHX917494 HRT917494 IBP917494 ILL917494 IVH917494 JFD917494 JOZ917494 JYV917494 KIR917494 KSN917494 LCJ917494 LMF917494 LWB917494 MFX917494 MPT917494 MZP917494 NJL917494 NTH917494 ODD917494 OMZ917494 OWV917494 PGR917494 PQN917494 QAJ917494 QKF917494 QUB917494 RDX917494 RNT917494 RXP917494 SHL917494 SRH917494 TBD917494 TKZ917494 TUV917494 UER917494 UON917494 UYJ917494 VIF917494 VSB917494 WBX917494 WLT917494 WVP917494 B983030 JD983030 SZ983030 ACV983030 AMR983030 AWN983030 BGJ983030 BQF983030 CAB983030 CJX983030 CTT983030 DDP983030 DNL983030 DXH983030 EHD983030 EQZ983030 FAV983030 FKR983030 FUN983030 GEJ983030 GOF983030 GYB983030 HHX983030 HRT983030 IBP983030 ILL983030 IVH983030 JFD983030 JOZ983030 JYV983030 KIR983030 KSN983030 LCJ983030 LMF983030 LWB983030 MFX983030 MPT983030 MZP983030 NJL983030 NTH983030 ODD983030 OMZ983030 OWV983030 PGR983030 PQN983030 QAJ983030 QKF983030 QUB983030 RDX983030 RNT983030 RXP983030 SHL983030 SRH983030 TBD983030 TKZ983030 TUV983030 UER983030 UON983030 UYJ983030 VIF983030 VSB983030 WBX983030 WLT983030 WVP983030 WVP39 WLT39 WBX39 VSB39 VIF39 UYJ39 UON39 UER39 TUV39 TKZ39 TBD39 SRH39 SHL39 RXP39 RNT39 RDX39 QUB39 QKF39 QAJ39 PQN39 PGR39 OWV39 OMZ39 ODD39 NTH39 NJL39 MZP39 MPT39 MFX39 LWB39 LMF39 LCJ39 KSN39 KIR39 JYV39 JOZ39 JFD39 IVH39 ILL39 IBP39 HRT39 HHX39 GYB39 GOF39 GEJ39 FUN39 FKR39 FAV39 EQZ39 EHD39 DXH39 DNL39 DDP39 CTT39 CJX39 CAB39 BQF39 BGJ39 AWN39 AMR39 ACV39 SZ39 JD39 B39 B6">
      <formula1>0</formula1>
      <formula2>10000</formula2>
    </dataValidation>
    <dataValidation type="textLength" errorStyle="information" allowBlank="1" showInputMessage="1" error="XLBVal:5=15.6018018018018_x000d_&#10;" sqref="B65528 JD65528 SZ65528 ACV65528 AMR65528 AWN65528 BGJ65528 BQF65528 CAB65528 CJX65528 CTT65528 DDP65528 DNL65528 DXH65528 EHD65528 EQZ65528 FAV65528 FKR65528 FUN65528 GEJ65528 GOF65528 GYB65528 HHX65528 HRT65528 IBP65528 ILL65528 IVH65528 JFD65528 JOZ65528 JYV65528 KIR65528 KSN65528 LCJ65528 LMF65528 LWB65528 MFX65528 MPT65528 MZP65528 NJL65528 NTH65528 ODD65528 OMZ65528 OWV65528 PGR65528 PQN65528 QAJ65528 QKF65528 QUB65528 RDX65528 RNT65528 RXP65528 SHL65528 SRH65528 TBD65528 TKZ65528 TUV65528 UER65528 UON65528 UYJ65528 VIF65528 VSB65528 WBX65528 WLT65528 WVP65528 B131064 JD131064 SZ131064 ACV131064 AMR131064 AWN131064 BGJ131064 BQF131064 CAB131064 CJX131064 CTT131064 DDP131064 DNL131064 DXH131064 EHD131064 EQZ131064 FAV131064 FKR131064 FUN131064 GEJ131064 GOF131064 GYB131064 HHX131064 HRT131064 IBP131064 ILL131064 IVH131064 JFD131064 JOZ131064 JYV131064 KIR131064 KSN131064 LCJ131064 LMF131064 LWB131064 MFX131064 MPT131064 MZP131064 NJL131064 NTH131064 ODD131064 OMZ131064 OWV131064 PGR131064 PQN131064 QAJ131064 QKF131064 QUB131064 RDX131064 RNT131064 RXP131064 SHL131064 SRH131064 TBD131064 TKZ131064 TUV131064 UER131064 UON131064 UYJ131064 VIF131064 VSB131064 WBX131064 WLT131064 WVP131064 B196600 JD196600 SZ196600 ACV196600 AMR196600 AWN196600 BGJ196600 BQF196600 CAB196600 CJX196600 CTT196600 DDP196600 DNL196600 DXH196600 EHD196600 EQZ196600 FAV196600 FKR196600 FUN196600 GEJ196600 GOF196600 GYB196600 HHX196600 HRT196600 IBP196600 ILL196600 IVH196600 JFD196600 JOZ196600 JYV196600 KIR196600 KSN196600 LCJ196600 LMF196600 LWB196600 MFX196600 MPT196600 MZP196600 NJL196600 NTH196600 ODD196600 OMZ196600 OWV196600 PGR196600 PQN196600 QAJ196600 QKF196600 QUB196600 RDX196600 RNT196600 RXP196600 SHL196600 SRH196600 TBD196600 TKZ196600 TUV196600 UER196600 UON196600 UYJ196600 VIF196600 VSB196600 WBX196600 WLT196600 WVP196600 B262136 JD262136 SZ262136 ACV262136 AMR262136 AWN262136 BGJ262136 BQF262136 CAB262136 CJX262136 CTT262136 DDP262136 DNL262136 DXH262136 EHD262136 EQZ262136 FAV262136 FKR262136 FUN262136 GEJ262136 GOF262136 GYB262136 HHX262136 HRT262136 IBP262136 ILL262136 IVH262136 JFD262136 JOZ262136 JYV262136 KIR262136 KSN262136 LCJ262136 LMF262136 LWB262136 MFX262136 MPT262136 MZP262136 NJL262136 NTH262136 ODD262136 OMZ262136 OWV262136 PGR262136 PQN262136 QAJ262136 QKF262136 QUB262136 RDX262136 RNT262136 RXP262136 SHL262136 SRH262136 TBD262136 TKZ262136 TUV262136 UER262136 UON262136 UYJ262136 VIF262136 VSB262136 WBX262136 WLT262136 WVP262136 B327672 JD327672 SZ327672 ACV327672 AMR327672 AWN327672 BGJ327672 BQF327672 CAB327672 CJX327672 CTT327672 DDP327672 DNL327672 DXH327672 EHD327672 EQZ327672 FAV327672 FKR327672 FUN327672 GEJ327672 GOF327672 GYB327672 HHX327672 HRT327672 IBP327672 ILL327672 IVH327672 JFD327672 JOZ327672 JYV327672 KIR327672 KSN327672 LCJ327672 LMF327672 LWB327672 MFX327672 MPT327672 MZP327672 NJL327672 NTH327672 ODD327672 OMZ327672 OWV327672 PGR327672 PQN327672 QAJ327672 QKF327672 QUB327672 RDX327672 RNT327672 RXP327672 SHL327672 SRH327672 TBD327672 TKZ327672 TUV327672 UER327672 UON327672 UYJ327672 VIF327672 VSB327672 WBX327672 WLT327672 WVP327672 B393208 JD393208 SZ393208 ACV393208 AMR393208 AWN393208 BGJ393208 BQF393208 CAB393208 CJX393208 CTT393208 DDP393208 DNL393208 DXH393208 EHD393208 EQZ393208 FAV393208 FKR393208 FUN393208 GEJ393208 GOF393208 GYB393208 HHX393208 HRT393208 IBP393208 ILL393208 IVH393208 JFD393208 JOZ393208 JYV393208 KIR393208 KSN393208 LCJ393208 LMF393208 LWB393208 MFX393208 MPT393208 MZP393208 NJL393208 NTH393208 ODD393208 OMZ393208 OWV393208 PGR393208 PQN393208 QAJ393208 QKF393208 QUB393208 RDX393208 RNT393208 RXP393208 SHL393208 SRH393208 TBD393208 TKZ393208 TUV393208 UER393208 UON393208 UYJ393208 VIF393208 VSB393208 WBX393208 WLT393208 WVP393208 B458744 JD458744 SZ458744 ACV458744 AMR458744 AWN458744 BGJ458744 BQF458744 CAB458744 CJX458744 CTT458744 DDP458744 DNL458744 DXH458744 EHD458744 EQZ458744 FAV458744 FKR458744 FUN458744 GEJ458744 GOF458744 GYB458744 HHX458744 HRT458744 IBP458744 ILL458744 IVH458744 JFD458744 JOZ458744 JYV458744 KIR458744 KSN458744 LCJ458744 LMF458744 LWB458744 MFX458744 MPT458744 MZP458744 NJL458744 NTH458744 ODD458744 OMZ458744 OWV458744 PGR458744 PQN458744 QAJ458744 QKF458744 QUB458744 RDX458744 RNT458744 RXP458744 SHL458744 SRH458744 TBD458744 TKZ458744 TUV458744 UER458744 UON458744 UYJ458744 VIF458744 VSB458744 WBX458744 WLT458744 WVP458744 B524280 JD524280 SZ524280 ACV524280 AMR524280 AWN524280 BGJ524280 BQF524280 CAB524280 CJX524280 CTT524280 DDP524280 DNL524280 DXH524280 EHD524280 EQZ524280 FAV524280 FKR524280 FUN524280 GEJ524280 GOF524280 GYB524280 HHX524280 HRT524280 IBP524280 ILL524280 IVH524280 JFD524280 JOZ524280 JYV524280 KIR524280 KSN524280 LCJ524280 LMF524280 LWB524280 MFX524280 MPT524280 MZP524280 NJL524280 NTH524280 ODD524280 OMZ524280 OWV524280 PGR524280 PQN524280 QAJ524280 QKF524280 QUB524280 RDX524280 RNT524280 RXP524280 SHL524280 SRH524280 TBD524280 TKZ524280 TUV524280 UER524280 UON524280 UYJ524280 VIF524280 VSB524280 WBX524280 WLT524280 WVP524280 B589816 JD589816 SZ589816 ACV589816 AMR589816 AWN589816 BGJ589816 BQF589816 CAB589816 CJX589816 CTT589816 DDP589816 DNL589816 DXH589816 EHD589816 EQZ589816 FAV589816 FKR589816 FUN589816 GEJ589816 GOF589816 GYB589816 HHX589816 HRT589816 IBP589816 ILL589816 IVH589816 JFD589816 JOZ589816 JYV589816 KIR589816 KSN589816 LCJ589816 LMF589816 LWB589816 MFX589816 MPT589816 MZP589816 NJL589816 NTH589816 ODD589816 OMZ589816 OWV589816 PGR589816 PQN589816 QAJ589816 QKF589816 QUB589816 RDX589816 RNT589816 RXP589816 SHL589816 SRH589816 TBD589816 TKZ589816 TUV589816 UER589816 UON589816 UYJ589816 VIF589816 VSB589816 WBX589816 WLT589816 WVP589816 B655352 JD655352 SZ655352 ACV655352 AMR655352 AWN655352 BGJ655352 BQF655352 CAB655352 CJX655352 CTT655352 DDP655352 DNL655352 DXH655352 EHD655352 EQZ655352 FAV655352 FKR655352 FUN655352 GEJ655352 GOF655352 GYB655352 HHX655352 HRT655352 IBP655352 ILL655352 IVH655352 JFD655352 JOZ655352 JYV655352 KIR655352 KSN655352 LCJ655352 LMF655352 LWB655352 MFX655352 MPT655352 MZP655352 NJL655352 NTH655352 ODD655352 OMZ655352 OWV655352 PGR655352 PQN655352 QAJ655352 QKF655352 QUB655352 RDX655352 RNT655352 RXP655352 SHL655352 SRH655352 TBD655352 TKZ655352 TUV655352 UER655352 UON655352 UYJ655352 VIF655352 VSB655352 WBX655352 WLT655352 WVP655352 B720888 JD720888 SZ720888 ACV720888 AMR720888 AWN720888 BGJ720888 BQF720888 CAB720888 CJX720888 CTT720888 DDP720888 DNL720888 DXH720888 EHD720888 EQZ720888 FAV720888 FKR720888 FUN720888 GEJ720888 GOF720888 GYB720888 HHX720888 HRT720888 IBP720888 ILL720888 IVH720888 JFD720888 JOZ720888 JYV720888 KIR720888 KSN720888 LCJ720888 LMF720888 LWB720888 MFX720888 MPT720888 MZP720888 NJL720888 NTH720888 ODD720888 OMZ720888 OWV720888 PGR720888 PQN720888 QAJ720888 QKF720888 QUB720888 RDX720888 RNT720888 RXP720888 SHL720888 SRH720888 TBD720888 TKZ720888 TUV720888 UER720888 UON720888 UYJ720888 VIF720888 VSB720888 WBX720888 WLT720888 WVP720888 B786424 JD786424 SZ786424 ACV786424 AMR786424 AWN786424 BGJ786424 BQF786424 CAB786424 CJX786424 CTT786424 DDP786424 DNL786424 DXH786424 EHD786424 EQZ786424 FAV786424 FKR786424 FUN786424 GEJ786424 GOF786424 GYB786424 HHX786424 HRT786424 IBP786424 ILL786424 IVH786424 JFD786424 JOZ786424 JYV786424 KIR786424 KSN786424 LCJ786424 LMF786424 LWB786424 MFX786424 MPT786424 MZP786424 NJL786424 NTH786424 ODD786424 OMZ786424 OWV786424 PGR786424 PQN786424 QAJ786424 QKF786424 QUB786424 RDX786424 RNT786424 RXP786424 SHL786424 SRH786424 TBD786424 TKZ786424 TUV786424 UER786424 UON786424 UYJ786424 VIF786424 VSB786424 WBX786424 WLT786424 WVP786424 B851960 JD851960 SZ851960 ACV851960 AMR851960 AWN851960 BGJ851960 BQF851960 CAB851960 CJX851960 CTT851960 DDP851960 DNL851960 DXH851960 EHD851960 EQZ851960 FAV851960 FKR851960 FUN851960 GEJ851960 GOF851960 GYB851960 HHX851960 HRT851960 IBP851960 ILL851960 IVH851960 JFD851960 JOZ851960 JYV851960 KIR851960 KSN851960 LCJ851960 LMF851960 LWB851960 MFX851960 MPT851960 MZP851960 NJL851960 NTH851960 ODD851960 OMZ851960 OWV851960 PGR851960 PQN851960 QAJ851960 QKF851960 QUB851960 RDX851960 RNT851960 RXP851960 SHL851960 SRH851960 TBD851960 TKZ851960 TUV851960 UER851960 UON851960 UYJ851960 VIF851960 VSB851960 WBX851960 WLT851960 WVP851960 B917496 JD917496 SZ917496 ACV917496 AMR917496 AWN917496 BGJ917496 BQF917496 CAB917496 CJX917496 CTT917496 DDP917496 DNL917496 DXH917496 EHD917496 EQZ917496 FAV917496 FKR917496 FUN917496 GEJ917496 GOF917496 GYB917496 HHX917496 HRT917496 IBP917496 ILL917496 IVH917496 JFD917496 JOZ917496 JYV917496 KIR917496 KSN917496 LCJ917496 LMF917496 LWB917496 MFX917496 MPT917496 MZP917496 NJL917496 NTH917496 ODD917496 OMZ917496 OWV917496 PGR917496 PQN917496 QAJ917496 QKF917496 QUB917496 RDX917496 RNT917496 RXP917496 SHL917496 SRH917496 TBD917496 TKZ917496 TUV917496 UER917496 UON917496 UYJ917496 VIF917496 VSB917496 WBX917496 WLT917496 WVP917496 B983032 JD983032 SZ983032 ACV983032 AMR983032 AWN983032 BGJ983032 BQF983032 CAB983032 CJX983032 CTT983032 DDP983032 DNL983032 DXH983032 EHD983032 EQZ983032 FAV983032 FKR983032 FUN983032 GEJ983032 GOF983032 GYB983032 HHX983032 HRT983032 IBP983032 ILL983032 IVH983032 JFD983032 JOZ983032 JYV983032 KIR983032 KSN983032 LCJ983032 LMF983032 LWB983032 MFX983032 MPT983032 MZP983032 NJL983032 NTH983032 ODD983032 OMZ983032 OWV983032 PGR983032 PQN983032 QAJ983032 QKF983032 QUB983032 RDX983032 RNT983032 RXP983032 SHL983032 SRH983032 TBD983032 TKZ983032 TUV983032 UER983032 UON983032 UYJ983032 VIF983032 VSB983032 WBX983032 WLT983032 WVP983032">
      <formula1>0</formula1>
      <formula2>10000</formula2>
    </dataValidation>
    <dataValidation type="textLength" errorStyle="information" allowBlank="1" showInputMessage="1" error="XLBVal:5=1.84088362413959E-02_x000d_&#10;" sqref="C65523 JE65523 TA65523 ACW65523 AMS65523 AWO65523 BGK65523 BQG65523 CAC65523 CJY65523 CTU65523 DDQ65523 DNM65523 DXI65523 EHE65523 ERA65523 FAW65523 FKS65523 FUO65523 GEK65523 GOG65523 GYC65523 HHY65523 HRU65523 IBQ65523 ILM65523 IVI65523 JFE65523 JPA65523 JYW65523 KIS65523 KSO65523 LCK65523 LMG65523 LWC65523 MFY65523 MPU65523 MZQ65523 NJM65523 NTI65523 ODE65523 ONA65523 OWW65523 PGS65523 PQO65523 QAK65523 QKG65523 QUC65523 RDY65523 RNU65523 RXQ65523 SHM65523 SRI65523 TBE65523 TLA65523 TUW65523 UES65523 UOO65523 UYK65523 VIG65523 VSC65523 WBY65523 WLU65523 WVQ65523 C131059 JE131059 TA131059 ACW131059 AMS131059 AWO131059 BGK131059 BQG131059 CAC131059 CJY131059 CTU131059 DDQ131059 DNM131059 DXI131059 EHE131059 ERA131059 FAW131059 FKS131059 FUO131059 GEK131059 GOG131059 GYC131059 HHY131059 HRU131059 IBQ131059 ILM131059 IVI131059 JFE131059 JPA131059 JYW131059 KIS131059 KSO131059 LCK131059 LMG131059 LWC131059 MFY131059 MPU131059 MZQ131059 NJM131059 NTI131059 ODE131059 ONA131059 OWW131059 PGS131059 PQO131059 QAK131059 QKG131059 QUC131059 RDY131059 RNU131059 RXQ131059 SHM131059 SRI131059 TBE131059 TLA131059 TUW131059 UES131059 UOO131059 UYK131059 VIG131059 VSC131059 WBY131059 WLU131059 WVQ131059 C196595 JE196595 TA196595 ACW196595 AMS196595 AWO196595 BGK196595 BQG196595 CAC196595 CJY196595 CTU196595 DDQ196595 DNM196595 DXI196595 EHE196595 ERA196595 FAW196595 FKS196595 FUO196595 GEK196595 GOG196595 GYC196595 HHY196595 HRU196595 IBQ196595 ILM196595 IVI196595 JFE196595 JPA196595 JYW196595 KIS196595 KSO196595 LCK196595 LMG196595 LWC196595 MFY196595 MPU196595 MZQ196595 NJM196595 NTI196595 ODE196595 ONA196595 OWW196595 PGS196595 PQO196595 QAK196595 QKG196595 QUC196595 RDY196595 RNU196595 RXQ196595 SHM196595 SRI196595 TBE196595 TLA196595 TUW196595 UES196595 UOO196595 UYK196595 VIG196595 VSC196595 WBY196595 WLU196595 WVQ196595 C262131 JE262131 TA262131 ACW262131 AMS262131 AWO262131 BGK262131 BQG262131 CAC262131 CJY262131 CTU262131 DDQ262131 DNM262131 DXI262131 EHE262131 ERA262131 FAW262131 FKS262131 FUO262131 GEK262131 GOG262131 GYC262131 HHY262131 HRU262131 IBQ262131 ILM262131 IVI262131 JFE262131 JPA262131 JYW262131 KIS262131 KSO262131 LCK262131 LMG262131 LWC262131 MFY262131 MPU262131 MZQ262131 NJM262131 NTI262131 ODE262131 ONA262131 OWW262131 PGS262131 PQO262131 QAK262131 QKG262131 QUC262131 RDY262131 RNU262131 RXQ262131 SHM262131 SRI262131 TBE262131 TLA262131 TUW262131 UES262131 UOO262131 UYK262131 VIG262131 VSC262131 WBY262131 WLU262131 WVQ262131 C327667 JE327667 TA327667 ACW327667 AMS327667 AWO327667 BGK327667 BQG327667 CAC327667 CJY327667 CTU327667 DDQ327667 DNM327667 DXI327667 EHE327667 ERA327667 FAW327667 FKS327667 FUO327667 GEK327667 GOG327667 GYC327667 HHY327667 HRU327667 IBQ327667 ILM327667 IVI327667 JFE327667 JPA327667 JYW327667 KIS327667 KSO327667 LCK327667 LMG327667 LWC327667 MFY327667 MPU327667 MZQ327667 NJM327667 NTI327667 ODE327667 ONA327667 OWW327667 PGS327667 PQO327667 QAK327667 QKG327667 QUC327667 RDY327667 RNU327667 RXQ327667 SHM327667 SRI327667 TBE327667 TLA327667 TUW327667 UES327667 UOO327667 UYK327667 VIG327667 VSC327667 WBY327667 WLU327667 WVQ327667 C393203 JE393203 TA393203 ACW393203 AMS393203 AWO393203 BGK393203 BQG393203 CAC393203 CJY393203 CTU393203 DDQ393203 DNM393203 DXI393203 EHE393203 ERA393203 FAW393203 FKS393203 FUO393203 GEK393203 GOG393203 GYC393203 HHY393203 HRU393203 IBQ393203 ILM393203 IVI393203 JFE393203 JPA393203 JYW393203 KIS393203 KSO393203 LCK393203 LMG393203 LWC393203 MFY393203 MPU393203 MZQ393203 NJM393203 NTI393203 ODE393203 ONA393203 OWW393203 PGS393203 PQO393203 QAK393203 QKG393203 QUC393203 RDY393203 RNU393203 RXQ393203 SHM393203 SRI393203 TBE393203 TLA393203 TUW393203 UES393203 UOO393203 UYK393203 VIG393203 VSC393203 WBY393203 WLU393203 WVQ393203 C458739 JE458739 TA458739 ACW458739 AMS458739 AWO458739 BGK458739 BQG458739 CAC458739 CJY458739 CTU458739 DDQ458739 DNM458739 DXI458739 EHE458739 ERA458739 FAW458739 FKS458739 FUO458739 GEK458739 GOG458739 GYC458739 HHY458739 HRU458739 IBQ458739 ILM458739 IVI458739 JFE458739 JPA458739 JYW458739 KIS458739 KSO458739 LCK458739 LMG458739 LWC458739 MFY458739 MPU458739 MZQ458739 NJM458739 NTI458739 ODE458739 ONA458739 OWW458739 PGS458739 PQO458739 QAK458739 QKG458739 QUC458739 RDY458739 RNU458739 RXQ458739 SHM458739 SRI458739 TBE458739 TLA458739 TUW458739 UES458739 UOO458739 UYK458739 VIG458739 VSC458739 WBY458739 WLU458739 WVQ458739 C524275 JE524275 TA524275 ACW524275 AMS524275 AWO524275 BGK524275 BQG524275 CAC524275 CJY524275 CTU524275 DDQ524275 DNM524275 DXI524275 EHE524275 ERA524275 FAW524275 FKS524275 FUO524275 GEK524275 GOG524275 GYC524275 HHY524275 HRU524275 IBQ524275 ILM524275 IVI524275 JFE524275 JPA524275 JYW524275 KIS524275 KSO524275 LCK524275 LMG524275 LWC524275 MFY524275 MPU524275 MZQ524275 NJM524275 NTI524275 ODE524275 ONA524275 OWW524275 PGS524275 PQO524275 QAK524275 QKG524275 QUC524275 RDY524275 RNU524275 RXQ524275 SHM524275 SRI524275 TBE524275 TLA524275 TUW524275 UES524275 UOO524275 UYK524275 VIG524275 VSC524275 WBY524275 WLU524275 WVQ524275 C589811 JE589811 TA589811 ACW589811 AMS589811 AWO589811 BGK589811 BQG589811 CAC589811 CJY589811 CTU589811 DDQ589811 DNM589811 DXI589811 EHE589811 ERA589811 FAW589811 FKS589811 FUO589811 GEK589811 GOG589811 GYC589811 HHY589811 HRU589811 IBQ589811 ILM589811 IVI589811 JFE589811 JPA589811 JYW589811 KIS589811 KSO589811 LCK589811 LMG589811 LWC589811 MFY589811 MPU589811 MZQ589811 NJM589811 NTI589811 ODE589811 ONA589811 OWW589811 PGS589811 PQO589811 QAK589811 QKG589811 QUC589811 RDY589811 RNU589811 RXQ589811 SHM589811 SRI589811 TBE589811 TLA589811 TUW589811 UES589811 UOO589811 UYK589811 VIG589811 VSC589811 WBY589811 WLU589811 WVQ589811 C655347 JE655347 TA655347 ACW655347 AMS655347 AWO655347 BGK655347 BQG655347 CAC655347 CJY655347 CTU655347 DDQ655347 DNM655347 DXI655347 EHE655347 ERA655347 FAW655347 FKS655347 FUO655347 GEK655347 GOG655347 GYC655347 HHY655347 HRU655347 IBQ655347 ILM655347 IVI655347 JFE655347 JPA655347 JYW655347 KIS655347 KSO655347 LCK655347 LMG655347 LWC655347 MFY655347 MPU655347 MZQ655347 NJM655347 NTI655347 ODE655347 ONA655347 OWW655347 PGS655347 PQO655347 QAK655347 QKG655347 QUC655347 RDY655347 RNU655347 RXQ655347 SHM655347 SRI655347 TBE655347 TLA655347 TUW655347 UES655347 UOO655347 UYK655347 VIG655347 VSC655347 WBY655347 WLU655347 WVQ655347 C720883 JE720883 TA720883 ACW720883 AMS720883 AWO720883 BGK720883 BQG720883 CAC720883 CJY720883 CTU720883 DDQ720883 DNM720883 DXI720883 EHE720883 ERA720883 FAW720883 FKS720883 FUO720883 GEK720883 GOG720883 GYC720883 HHY720883 HRU720883 IBQ720883 ILM720883 IVI720883 JFE720883 JPA720883 JYW720883 KIS720883 KSO720883 LCK720883 LMG720883 LWC720883 MFY720883 MPU720883 MZQ720883 NJM720883 NTI720883 ODE720883 ONA720883 OWW720883 PGS720883 PQO720883 QAK720883 QKG720883 QUC720883 RDY720883 RNU720883 RXQ720883 SHM720883 SRI720883 TBE720883 TLA720883 TUW720883 UES720883 UOO720883 UYK720883 VIG720883 VSC720883 WBY720883 WLU720883 WVQ720883 C786419 JE786419 TA786419 ACW786419 AMS786419 AWO786419 BGK786419 BQG786419 CAC786419 CJY786419 CTU786419 DDQ786419 DNM786419 DXI786419 EHE786419 ERA786419 FAW786419 FKS786419 FUO786419 GEK786419 GOG786419 GYC786419 HHY786419 HRU786419 IBQ786419 ILM786419 IVI786419 JFE786419 JPA786419 JYW786419 KIS786419 KSO786419 LCK786419 LMG786419 LWC786419 MFY786419 MPU786419 MZQ786419 NJM786419 NTI786419 ODE786419 ONA786419 OWW786419 PGS786419 PQO786419 QAK786419 QKG786419 QUC786419 RDY786419 RNU786419 RXQ786419 SHM786419 SRI786419 TBE786419 TLA786419 TUW786419 UES786419 UOO786419 UYK786419 VIG786419 VSC786419 WBY786419 WLU786419 WVQ786419 C851955 JE851955 TA851955 ACW851955 AMS851955 AWO851955 BGK851955 BQG851955 CAC851955 CJY851955 CTU851955 DDQ851955 DNM851955 DXI851955 EHE851955 ERA851955 FAW851955 FKS851955 FUO851955 GEK851955 GOG851955 GYC851955 HHY851955 HRU851955 IBQ851955 ILM851955 IVI851955 JFE851955 JPA851955 JYW851955 KIS851955 KSO851955 LCK851955 LMG851955 LWC851955 MFY851955 MPU851955 MZQ851955 NJM851955 NTI851955 ODE851955 ONA851955 OWW851955 PGS851955 PQO851955 QAK851955 QKG851955 QUC851955 RDY851955 RNU851955 RXQ851955 SHM851955 SRI851955 TBE851955 TLA851955 TUW851955 UES851955 UOO851955 UYK851955 VIG851955 VSC851955 WBY851955 WLU851955 WVQ851955 C917491 JE917491 TA917491 ACW917491 AMS917491 AWO917491 BGK917491 BQG917491 CAC917491 CJY917491 CTU917491 DDQ917491 DNM917491 DXI917491 EHE917491 ERA917491 FAW917491 FKS917491 FUO917491 GEK917491 GOG917491 GYC917491 HHY917491 HRU917491 IBQ917491 ILM917491 IVI917491 JFE917491 JPA917491 JYW917491 KIS917491 KSO917491 LCK917491 LMG917491 LWC917491 MFY917491 MPU917491 MZQ917491 NJM917491 NTI917491 ODE917491 ONA917491 OWW917491 PGS917491 PQO917491 QAK917491 QKG917491 QUC917491 RDY917491 RNU917491 RXQ917491 SHM917491 SRI917491 TBE917491 TLA917491 TUW917491 UES917491 UOO917491 UYK917491 VIG917491 VSC917491 WBY917491 WLU917491 WVQ917491 C983027 JE983027 TA983027 ACW983027 AMS983027 AWO983027 BGK983027 BQG983027 CAC983027 CJY983027 CTU983027 DDQ983027 DNM983027 DXI983027 EHE983027 ERA983027 FAW983027 FKS983027 FUO983027 GEK983027 GOG983027 GYC983027 HHY983027 HRU983027 IBQ983027 ILM983027 IVI983027 JFE983027 JPA983027 JYW983027 KIS983027 KSO983027 LCK983027 LMG983027 LWC983027 MFY983027 MPU983027 MZQ983027 NJM983027 NTI983027 ODE983027 ONA983027 OWW983027 PGS983027 PQO983027 QAK983027 QKG983027 QUC983027 RDY983027 RNU983027 RXQ983027 SHM983027 SRI983027 TBE983027 TLA983027 TUW983027 UES983027 UOO983027 UYK983027 VIG983027 VSC983027 WBY983027 WLU983027 WVQ983027">
      <formula1>0</formula1>
      <formula2>10000</formula2>
    </dataValidation>
    <dataValidation type="textLength" errorStyle="information" allowBlank="1" showInputMessage="1" error="XLBVal:5=575_x000d_&#10;" sqref="B65523 JD65523 SZ65523 ACV65523 AMR65523 AWN65523 BGJ65523 BQF65523 CAB65523 CJX65523 CTT65523 DDP65523 DNL65523 DXH65523 EHD65523 EQZ65523 FAV65523 FKR65523 FUN65523 GEJ65523 GOF65523 GYB65523 HHX65523 HRT65523 IBP65523 ILL65523 IVH65523 JFD65523 JOZ65523 JYV65523 KIR65523 KSN65523 LCJ65523 LMF65523 LWB65523 MFX65523 MPT65523 MZP65523 NJL65523 NTH65523 ODD65523 OMZ65523 OWV65523 PGR65523 PQN65523 QAJ65523 QKF65523 QUB65523 RDX65523 RNT65523 RXP65523 SHL65523 SRH65523 TBD65523 TKZ65523 TUV65523 UER65523 UON65523 UYJ65523 VIF65523 VSB65523 WBX65523 WLT65523 WVP65523 B131059 JD131059 SZ131059 ACV131059 AMR131059 AWN131059 BGJ131059 BQF131059 CAB131059 CJX131059 CTT131059 DDP131059 DNL131059 DXH131059 EHD131059 EQZ131059 FAV131059 FKR131059 FUN131059 GEJ131059 GOF131059 GYB131059 HHX131059 HRT131059 IBP131059 ILL131059 IVH131059 JFD131059 JOZ131059 JYV131059 KIR131059 KSN131059 LCJ131059 LMF131059 LWB131059 MFX131059 MPT131059 MZP131059 NJL131059 NTH131059 ODD131059 OMZ131059 OWV131059 PGR131059 PQN131059 QAJ131059 QKF131059 QUB131059 RDX131059 RNT131059 RXP131059 SHL131059 SRH131059 TBD131059 TKZ131059 TUV131059 UER131059 UON131059 UYJ131059 VIF131059 VSB131059 WBX131059 WLT131059 WVP131059 B196595 JD196595 SZ196595 ACV196595 AMR196595 AWN196595 BGJ196595 BQF196595 CAB196595 CJX196595 CTT196595 DDP196595 DNL196595 DXH196595 EHD196595 EQZ196595 FAV196595 FKR196595 FUN196595 GEJ196595 GOF196595 GYB196595 HHX196595 HRT196595 IBP196595 ILL196595 IVH196595 JFD196595 JOZ196595 JYV196595 KIR196595 KSN196595 LCJ196595 LMF196595 LWB196595 MFX196595 MPT196595 MZP196595 NJL196595 NTH196595 ODD196595 OMZ196595 OWV196595 PGR196595 PQN196595 QAJ196595 QKF196595 QUB196595 RDX196595 RNT196595 RXP196595 SHL196595 SRH196595 TBD196595 TKZ196595 TUV196595 UER196595 UON196595 UYJ196595 VIF196595 VSB196595 WBX196595 WLT196595 WVP196595 B262131 JD262131 SZ262131 ACV262131 AMR262131 AWN262131 BGJ262131 BQF262131 CAB262131 CJX262131 CTT262131 DDP262131 DNL262131 DXH262131 EHD262131 EQZ262131 FAV262131 FKR262131 FUN262131 GEJ262131 GOF262131 GYB262131 HHX262131 HRT262131 IBP262131 ILL262131 IVH262131 JFD262131 JOZ262131 JYV262131 KIR262131 KSN262131 LCJ262131 LMF262131 LWB262131 MFX262131 MPT262131 MZP262131 NJL262131 NTH262131 ODD262131 OMZ262131 OWV262131 PGR262131 PQN262131 QAJ262131 QKF262131 QUB262131 RDX262131 RNT262131 RXP262131 SHL262131 SRH262131 TBD262131 TKZ262131 TUV262131 UER262131 UON262131 UYJ262131 VIF262131 VSB262131 WBX262131 WLT262131 WVP262131 B327667 JD327667 SZ327667 ACV327667 AMR327667 AWN327667 BGJ327667 BQF327667 CAB327667 CJX327667 CTT327667 DDP327667 DNL327667 DXH327667 EHD327667 EQZ327667 FAV327667 FKR327667 FUN327667 GEJ327667 GOF327667 GYB327667 HHX327667 HRT327667 IBP327667 ILL327667 IVH327667 JFD327667 JOZ327667 JYV327667 KIR327667 KSN327667 LCJ327667 LMF327667 LWB327667 MFX327667 MPT327667 MZP327667 NJL327667 NTH327667 ODD327667 OMZ327667 OWV327667 PGR327667 PQN327667 QAJ327667 QKF327667 QUB327667 RDX327667 RNT327667 RXP327667 SHL327667 SRH327667 TBD327667 TKZ327667 TUV327667 UER327667 UON327667 UYJ327667 VIF327667 VSB327667 WBX327667 WLT327667 WVP327667 B393203 JD393203 SZ393203 ACV393203 AMR393203 AWN393203 BGJ393203 BQF393203 CAB393203 CJX393203 CTT393203 DDP393203 DNL393203 DXH393203 EHD393203 EQZ393203 FAV393203 FKR393203 FUN393203 GEJ393203 GOF393203 GYB393203 HHX393203 HRT393203 IBP393203 ILL393203 IVH393203 JFD393203 JOZ393203 JYV393203 KIR393203 KSN393203 LCJ393203 LMF393203 LWB393203 MFX393203 MPT393203 MZP393203 NJL393203 NTH393203 ODD393203 OMZ393203 OWV393203 PGR393203 PQN393203 QAJ393203 QKF393203 QUB393203 RDX393203 RNT393203 RXP393203 SHL393203 SRH393203 TBD393203 TKZ393203 TUV393203 UER393203 UON393203 UYJ393203 VIF393203 VSB393203 WBX393203 WLT393203 WVP393203 B458739 JD458739 SZ458739 ACV458739 AMR458739 AWN458739 BGJ458739 BQF458739 CAB458739 CJX458739 CTT458739 DDP458739 DNL458739 DXH458739 EHD458739 EQZ458739 FAV458739 FKR458739 FUN458739 GEJ458739 GOF458739 GYB458739 HHX458739 HRT458739 IBP458739 ILL458739 IVH458739 JFD458739 JOZ458739 JYV458739 KIR458739 KSN458739 LCJ458739 LMF458739 LWB458739 MFX458739 MPT458739 MZP458739 NJL458739 NTH458739 ODD458739 OMZ458739 OWV458739 PGR458739 PQN458739 QAJ458739 QKF458739 QUB458739 RDX458739 RNT458739 RXP458739 SHL458739 SRH458739 TBD458739 TKZ458739 TUV458739 UER458739 UON458739 UYJ458739 VIF458739 VSB458739 WBX458739 WLT458739 WVP458739 B524275 JD524275 SZ524275 ACV524275 AMR524275 AWN524275 BGJ524275 BQF524275 CAB524275 CJX524275 CTT524275 DDP524275 DNL524275 DXH524275 EHD524275 EQZ524275 FAV524275 FKR524275 FUN524275 GEJ524275 GOF524275 GYB524275 HHX524275 HRT524275 IBP524275 ILL524275 IVH524275 JFD524275 JOZ524275 JYV524275 KIR524275 KSN524275 LCJ524275 LMF524275 LWB524275 MFX524275 MPT524275 MZP524275 NJL524275 NTH524275 ODD524275 OMZ524275 OWV524275 PGR524275 PQN524275 QAJ524275 QKF524275 QUB524275 RDX524275 RNT524275 RXP524275 SHL524275 SRH524275 TBD524275 TKZ524275 TUV524275 UER524275 UON524275 UYJ524275 VIF524275 VSB524275 WBX524275 WLT524275 WVP524275 B589811 JD589811 SZ589811 ACV589811 AMR589811 AWN589811 BGJ589811 BQF589811 CAB589811 CJX589811 CTT589811 DDP589811 DNL589811 DXH589811 EHD589811 EQZ589811 FAV589811 FKR589811 FUN589811 GEJ589811 GOF589811 GYB589811 HHX589811 HRT589811 IBP589811 ILL589811 IVH589811 JFD589811 JOZ589811 JYV589811 KIR589811 KSN589811 LCJ589811 LMF589811 LWB589811 MFX589811 MPT589811 MZP589811 NJL589811 NTH589811 ODD589811 OMZ589811 OWV589811 PGR589811 PQN589811 QAJ589811 QKF589811 QUB589811 RDX589811 RNT589811 RXP589811 SHL589811 SRH589811 TBD589811 TKZ589811 TUV589811 UER589811 UON589811 UYJ589811 VIF589811 VSB589811 WBX589811 WLT589811 WVP589811 B655347 JD655347 SZ655347 ACV655347 AMR655347 AWN655347 BGJ655347 BQF655347 CAB655347 CJX655347 CTT655347 DDP655347 DNL655347 DXH655347 EHD655347 EQZ655347 FAV655347 FKR655347 FUN655347 GEJ655347 GOF655347 GYB655347 HHX655347 HRT655347 IBP655347 ILL655347 IVH655347 JFD655347 JOZ655347 JYV655347 KIR655347 KSN655347 LCJ655347 LMF655347 LWB655347 MFX655347 MPT655347 MZP655347 NJL655347 NTH655347 ODD655347 OMZ655347 OWV655347 PGR655347 PQN655347 QAJ655347 QKF655347 QUB655347 RDX655347 RNT655347 RXP655347 SHL655347 SRH655347 TBD655347 TKZ655347 TUV655347 UER655347 UON655347 UYJ655347 VIF655347 VSB655347 WBX655347 WLT655347 WVP655347 B720883 JD720883 SZ720883 ACV720883 AMR720883 AWN720883 BGJ720883 BQF720883 CAB720883 CJX720883 CTT720883 DDP720883 DNL720883 DXH720883 EHD720883 EQZ720883 FAV720883 FKR720883 FUN720883 GEJ720883 GOF720883 GYB720883 HHX720883 HRT720883 IBP720883 ILL720883 IVH720883 JFD720883 JOZ720883 JYV720883 KIR720883 KSN720883 LCJ720883 LMF720883 LWB720883 MFX720883 MPT720883 MZP720883 NJL720883 NTH720883 ODD720883 OMZ720883 OWV720883 PGR720883 PQN720883 QAJ720883 QKF720883 QUB720883 RDX720883 RNT720883 RXP720883 SHL720883 SRH720883 TBD720883 TKZ720883 TUV720883 UER720883 UON720883 UYJ720883 VIF720883 VSB720883 WBX720883 WLT720883 WVP720883 B786419 JD786419 SZ786419 ACV786419 AMR786419 AWN786419 BGJ786419 BQF786419 CAB786419 CJX786419 CTT786419 DDP786419 DNL786419 DXH786419 EHD786419 EQZ786419 FAV786419 FKR786419 FUN786419 GEJ786419 GOF786419 GYB786419 HHX786419 HRT786419 IBP786419 ILL786419 IVH786419 JFD786419 JOZ786419 JYV786419 KIR786419 KSN786419 LCJ786419 LMF786419 LWB786419 MFX786419 MPT786419 MZP786419 NJL786419 NTH786419 ODD786419 OMZ786419 OWV786419 PGR786419 PQN786419 QAJ786419 QKF786419 QUB786419 RDX786419 RNT786419 RXP786419 SHL786419 SRH786419 TBD786419 TKZ786419 TUV786419 UER786419 UON786419 UYJ786419 VIF786419 VSB786419 WBX786419 WLT786419 WVP786419 B851955 JD851955 SZ851955 ACV851955 AMR851955 AWN851955 BGJ851955 BQF851955 CAB851955 CJX851955 CTT851955 DDP851955 DNL851955 DXH851955 EHD851955 EQZ851955 FAV851955 FKR851955 FUN851955 GEJ851955 GOF851955 GYB851955 HHX851955 HRT851955 IBP851955 ILL851955 IVH851955 JFD851955 JOZ851955 JYV851955 KIR851955 KSN851955 LCJ851955 LMF851955 LWB851955 MFX851955 MPT851955 MZP851955 NJL851955 NTH851955 ODD851955 OMZ851955 OWV851955 PGR851955 PQN851955 QAJ851955 QKF851955 QUB851955 RDX851955 RNT851955 RXP851955 SHL851955 SRH851955 TBD851955 TKZ851955 TUV851955 UER851955 UON851955 UYJ851955 VIF851955 VSB851955 WBX851955 WLT851955 WVP851955 B917491 JD917491 SZ917491 ACV917491 AMR917491 AWN917491 BGJ917491 BQF917491 CAB917491 CJX917491 CTT917491 DDP917491 DNL917491 DXH917491 EHD917491 EQZ917491 FAV917491 FKR917491 FUN917491 GEJ917491 GOF917491 GYB917491 HHX917491 HRT917491 IBP917491 ILL917491 IVH917491 JFD917491 JOZ917491 JYV917491 KIR917491 KSN917491 LCJ917491 LMF917491 LWB917491 MFX917491 MPT917491 MZP917491 NJL917491 NTH917491 ODD917491 OMZ917491 OWV917491 PGR917491 PQN917491 QAJ917491 QKF917491 QUB917491 RDX917491 RNT917491 RXP917491 SHL917491 SRH917491 TBD917491 TKZ917491 TUV917491 UER917491 UON917491 UYJ917491 VIF917491 VSB917491 WBX917491 WLT917491 WVP917491 B983027 JD983027 SZ983027 ACV983027 AMR983027 AWN983027 BGJ983027 BQF983027 CAB983027 CJX983027 CTT983027 DDP983027 DNL983027 DXH983027 EHD983027 EQZ983027 FAV983027 FKR983027 FUN983027 GEJ983027 GOF983027 GYB983027 HHX983027 HRT983027 IBP983027 ILL983027 IVH983027 JFD983027 JOZ983027 JYV983027 KIR983027 KSN983027 LCJ983027 LMF983027 LWB983027 MFX983027 MPT983027 MZP983027 NJL983027 NTH983027 ODD983027 OMZ983027 OWV983027 PGR983027 PQN983027 QAJ983027 QKF983027 QUB983027 RDX983027 RNT983027 RXP983027 SHL983027 SRH983027 TBD983027 TKZ983027 TUV983027 UER983027 UON983027 UYJ983027 VIF983027 VSB983027 WBX983027 WLT983027 WVP983027">
      <formula1>0</formula1>
      <formula2>10000</formula2>
    </dataValidation>
    <dataValidation type="textLength" errorStyle="information" allowBlank="1" showInputMessage="1" error="XLBVal:5=1.42859843948442E-02_x000d_&#10;" sqref="C65522 JE65522 TA65522 ACW65522 AMS65522 AWO65522 BGK65522 BQG65522 CAC65522 CJY65522 CTU65522 DDQ65522 DNM65522 DXI65522 EHE65522 ERA65522 FAW65522 FKS65522 FUO65522 GEK65522 GOG65522 GYC65522 HHY65522 HRU65522 IBQ65522 ILM65522 IVI65522 JFE65522 JPA65522 JYW65522 KIS65522 KSO65522 LCK65522 LMG65522 LWC65522 MFY65522 MPU65522 MZQ65522 NJM65522 NTI65522 ODE65522 ONA65522 OWW65522 PGS65522 PQO65522 QAK65522 QKG65522 QUC65522 RDY65522 RNU65522 RXQ65522 SHM65522 SRI65522 TBE65522 TLA65522 TUW65522 UES65522 UOO65522 UYK65522 VIG65522 VSC65522 WBY65522 WLU65522 WVQ65522 C131058 JE131058 TA131058 ACW131058 AMS131058 AWO131058 BGK131058 BQG131058 CAC131058 CJY131058 CTU131058 DDQ131058 DNM131058 DXI131058 EHE131058 ERA131058 FAW131058 FKS131058 FUO131058 GEK131058 GOG131058 GYC131058 HHY131058 HRU131058 IBQ131058 ILM131058 IVI131058 JFE131058 JPA131058 JYW131058 KIS131058 KSO131058 LCK131058 LMG131058 LWC131058 MFY131058 MPU131058 MZQ131058 NJM131058 NTI131058 ODE131058 ONA131058 OWW131058 PGS131058 PQO131058 QAK131058 QKG131058 QUC131058 RDY131058 RNU131058 RXQ131058 SHM131058 SRI131058 TBE131058 TLA131058 TUW131058 UES131058 UOO131058 UYK131058 VIG131058 VSC131058 WBY131058 WLU131058 WVQ131058 C196594 JE196594 TA196594 ACW196594 AMS196594 AWO196594 BGK196594 BQG196594 CAC196594 CJY196594 CTU196594 DDQ196594 DNM196594 DXI196594 EHE196594 ERA196594 FAW196594 FKS196594 FUO196594 GEK196594 GOG196594 GYC196594 HHY196594 HRU196594 IBQ196594 ILM196594 IVI196594 JFE196594 JPA196594 JYW196594 KIS196594 KSO196594 LCK196594 LMG196594 LWC196594 MFY196594 MPU196594 MZQ196594 NJM196594 NTI196594 ODE196594 ONA196594 OWW196594 PGS196594 PQO196594 QAK196594 QKG196594 QUC196594 RDY196594 RNU196594 RXQ196594 SHM196594 SRI196594 TBE196594 TLA196594 TUW196594 UES196594 UOO196594 UYK196594 VIG196594 VSC196594 WBY196594 WLU196594 WVQ196594 C262130 JE262130 TA262130 ACW262130 AMS262130 AWO262130 BGK262130 BQG262130 CAC262130 CJY262130 CTU262130 DDQ262130 DNM262130 DXI262130 EHE262130 ERA262130 FAW262130 FKS262130 FUO262130 GEK262130 GOG262130 GYC262130 HHY262130 HRU262130 IBQ262130 ILM262130 IVI262130 JFE262130 JPA262130 JYW262130 KIS262130 KSO262130 LCK262130 LMG262130 LWC262130 MFY262130 MPU262130 MZQ262130 NJM262130 NTI262130 ODE262130 ONA262130 OWW262130 PGS262130 PQO262130 QAK262130 QKG262130 QUC262130 RDY262130 RNU262130 RXQ262130 SHM262130 SRI262130 TBE262130 TLA262130 TUW262130 UES262130 UOO262130 UYK262130 VIG262130 VSC262130 WBY262130 WLU262130 WVQ262130 C327666 JE327666 TA327666 ACW327666 AMS327666 AWO327666 BGK327666 BQG327666 CAC327666 CJY327666 CTU327666 DDQ327666 DNM327666 DXI327666 EHE327666 ERA327666 FAW327666 FKS327666 FUO327666 GEK327666 GOG327666 GYC327666 HHY327666 HRU327666 IBQ327666 ILM327666 IVI327666 JFE327666 JPA327666 JYW327666 KIS327666 KSO327666 LCK327666 LMG327666 LWC327666 MFY327666 MPU327666 MZQ327666 NJM327666 NTI327666 ODE327666 ONA327666 OWW327666 PGS327666 PQO327666 QAK327666 QKG327666 QUC327666 RDY327666 RNU327666 RXQ327666 SHM327666 SRI327666 TBE327666 TLA327666 TUW327666 UES327666 UOO327666 UYK327666 VIG327666 VSC327666 WBY327666 WLU327666 WVQ327666 C393202 JE393202 TA393202 ACW393202 AMS393202 AWO393202 BGK393202 BQG393202 CAC393202 CJY393202 CTU393202 DDQ393202 DNM393202 DXI393202 EHE393202 ERA393202 FAW393202 FKS393202 FUO393202 GEK393202 GOG393202 GYC393202 HHY393202 HRU393202 IBQ393202 ILM393202 IVI393202 JFE393202 JPA393202 JYW393202 KIS393202 KSO393202 LCK393202 LMG393202 LWC393202 MFY393202 MPU393202 MZQ393202 NJM393202 NTI393202 ODE393202 ONA393202 OWW393202 PGS393202 PQO393202 QAK393202 QKG393202 QUC393202 RDY393202 RNU393202 RXQ393202 SHM393202 SRI393202 TBE393202 TLA393202 TUW393202 UES393202 UOO393202 UYK393202 VIG393202 VSC393202 WBY393202 WLU393202 WVQ393202 C458738 JE458738 TA458738 ACW458738 AMS458738 AWO458738 BGK458738 BQG458738 CAC458738 CJY458738 CTU458738 DDQ458738 DNM458738 DXI458738 EHE458738 ERA458738 FAW458738 FKS458738 FUO458738 GEK458738 GOG458738 GYC458738 HHY458738 HRU458738 IBQ458738 ILM458738 IVI458738 JFE458738 JPA458738 JYW458738 KIS458738 KSO458738 LCK458738 LMG458738 LWC458738 MFY458738 MPU458738 MZQ458738 NJM458738 NTI458738 ODE458738 ONA458738 OWW458738 PGS458738 PQO458738 QAK458738 QKG458738 QUC458738 RDY458738 RNU458738 RXQ458738 SHM458738 SRI458738 TBE458738 TLA458738 TUW458738 UES458738 UOO458738 UYK458738 VIG458738 VSC458738 WBY458738 WLU458738 WVQ458738 C524274 JE524274 TA524274 ACW524274 AMS524274 AWO524274 BGK524274 BQG524274 CAC524274 CJY524274 CTU524274 DDQ524274 DNM524274 DXI524274 EHE524274 ERA524274 FAW524274 FKS524274 FUO524274 GEK524274 GOG524274 GYC524274 HHY524274 HRU524274 IBQ524274 ILM524274 IVI524274 JFE524274 JPA524274 JYW524274 KIS524274 KSO524274 LCK524274 LMG524274 LWC524274 MFY524274 MPU524274 MZQ524274 NJM524274 NTI524274 ODE524274 ONA524274 OWW524274 PGS524274 PQO524274 QAK524274 QKG524274 QUC524274 RDY524274 RNU524274 RXQ524274 SHM524274 SRI524274 TBE524274 TLA524274 TUW524274 UES524274 UOO524274 UYK524274 VIG524274 VSC524274 WBY524274 WLU524274 WVQ524274 C589810 JE589810 TA589810 ACW589810 AMS589810 AWO589810 BGK589810 BQG589810 CAC589810 CJY589810 CTU589810 DDQ589810 DNM589810 DXI589810 EHE589810 ERA589810 FAW589810 FKS589810 FUO589810 GEK589810 GOG589810 GYC589810 HHY589810 HRU589810 IBQ589810 ILM589810 IVI589810 JFE589810 JPA589810 JYW589810 KIS589810 KSO589810 LCK589810 LMG589810 LWC589810 MFY589810 MPU589810 MZQ589810 NJM589810 NTI589810 ODE589810 ONA589810 OWW589810 PGS589810 PQO589810 QAK589810 QKG589810 QUC589810 RDY589810 RNU589810 RXQ589810 SHM589810 SRI589810 TBE589810 TLA589810 TUW589810 UES589810 UOO589810 UYK589810 VIG589810 VSC589810 WBY589810 WLU589810 WVQ589810 C655346 JE655346 TA655346 ACW655346 AMS655346 AWO655346 BGK655346 BQG655346 CAC655346 CJY655346 CTU655346 DDQ655346 DNM655346 DXI655346 EHE655346 ERA655346 FAW655346 FKS655346 FUO655346 GEK655346 GOG655346 GYC655346 HHY655346 HRU655346 IBQ655346 ILM655346 IVI655346 JFE655346 JPA655346 JYW655346 KIS655346 KSO655346 LCK655346 LMG655346 LWC655346 MFY655346 MPU655346 MZQ655346 NJM655346 NTI655346 ODE655346 ONA655346 OWW655346 PGS655346 PQO655346 QAK655346 QKG655346 QUC655346 RDY655346 RNU655346 RXQ655346 SHM655346 SRI655346 TBE655346 TLA655346 TUW655346 UES655346 UOO655346 UYK655346 VIG655346 VSC655346 WBY655346 WLU655346 WVQ655346 C720882 JE720882 TA720882 ACW720882 AMS720882 AWO720882 BGK720882 BQG720882 CAC720882 CJY720882 CTU720882 DDQ720882 DNM720882 DXI720882 EHE720882 ERA720882 FAW720882 FKS720882 FUO720882 GEK720882 GOG720882 GYC720882 HHY720882 HRU720882 IBQ720882 ILM720882 IVI720882 JFE720882 JPA720882 JYW720882 KIS720882 KSO720882 LCK720882 LMG720882 LWC720882 MFY720882 MPU720882 MZQ720882 NJM720882 NTI720882 ODE720882 ONA720882 OWW720882 PGS720882 PQO720882 QAK720882 QKG720882 QUC720882 RDY720882 RNU720882 RXQ720882 SHM720882 SRI720882 TBE720882 TLA720882 TUW720882 UES720882 UOO720882 UYK720882 VIG720882 VSC720882 WBY720882 WLU720882 WVQ720882 C786418 JE786418 TA786418 ACW786418 AMS786418 AWO786418 BGK786418 BQG786418 CAC786418 CJY786418 CTU786418 DDQ786418 DNM786418 DXI786418 EHE786418 ERA786418 FAW786418 FKS786418 FUO786418 GEK786418 GOG786418 GYC786418 HHY786418 HRU786418 IBQ786418 ILM786418 IVI786418 JFE786418 JPA786418 JYW786418 KIS786418 KSO786418 LCK786418 LMG786418 LWC786418 MFY786418 MPU786418 MZQ786418 NJM786418 NTI786418 ODE786418 ONA786418 OWW786418 PGS786418 PQO786418 QAK786418 QKG786418 QUC786418 RDY786418 RNU786418 RXQ786418 SHM786418 SRI786418 TBE786418 TLA786418 TUW786418 UES786418 UOO786418 UYK786418 VIG786418 VSC786418 WBY786418 WLU786418 WVQ786418 C851954 JE851954 TA851954 ACW851954 AMS851954 AWO851954 BGK851954 BQG851954 CAC851954 CJY851954 CTU851954 DDQ851954 DNM851954 DXI851954 EHE851954 ERA851954 FAW851954 FKS851954 FUO851954 GEK851954 GOG851954 GYC851954 HHY851954 HRU851954 IBQ851954 ILM851954 IVI851954 JFE851954 JPA851954 JYW851954 KIS851954 KSO851954 LCK851954 LMG851954 LWC851954 MFY851954 MPU851954 MZQ851954 NJM851954 NTI851954 ODE851954 ONA851954 OWW851954 PGS851954 PQO851954 QAK851954 QKG851954 QUC851954 RDY851954 RNU851954 RXQ851954 SHM851954 SRI851954 TBE851954 TLA851954 TUW851954 UES851954 UOO851954 UYK851954 VIG851954 VSC851954 WBY851954 WLU851954 WVQ851954 C917490 JE917490 TA917490 ACW917490 AMS917490 AWO917490 BGK917490 BQG917490 CAC917490 CJY917490 CTU917490 DDQ917490 DNM917490 DXI917490 EHE917490 ERA917490 FAW917490 FKS917490 FUO917490 GEK917490 GOG917490 GYC917490 HHY917490 HRU917490 IBQ917490 ILM917490 IVI917490 JFE917490 JPA917490 JYW917490 KIS917490 KSO917490 LCK917490 LMG917490 LWC917490 MFY917490 MPU917490 MZQ917490 NJM917490 NTI917490 ODE917490 ONA917490 OWW917490 PGS917490 PQO917490 QAK917490 QKG917490 QUC917490 RDY917490 RNU917490 RXQ917490 SHM917490 SRI917490 TBE917490 TLA917490 TUW917490 UES917490 UOO917490 UYK917490 VIG917490 VSC917490 WBY917490 WLU917490 WVQ917490 C983026 JE983026 TA983026 ACW983026 AMS983026 AWO983026 BGK983026 BQG983026 CAC983026 CJY983026 CTU983026 DDQ983026 DNM983026 DXI983026 EHE983026 ERA983026 FAW983026 FKS983026 FUO983026 GEK983026 GOG983026 GYC983026 HHY983026 HRU983026 IBQ983026 ILM983026 IVI983026 JFE983026 JPA983026 JYW983026 KIS983026 KSO983026 LCK983026 LMG983026 LWC983026 MFY983026 MPU983026 MZQ983026 NJM983026 NTI983026 ODE983026 ONA983026 OWW983026 PGS983026 PQO983026 QAK983026 QKG983026 QUC983026 RDY983026 RNU983026 RXQ983026 SHM983026 SRI983026 TBE983026 TLA983026 TUW983026 UES983026 UOO983026 UYK983026 VIG983026 VSC983026 WBY983026 WLU983026 WVQ983026">
      <formula1>0</formula1>
      <formula2>10000</formula2>
    </dataValidation>
    <dataValidation type="textLength" errorStyle="information" allowBlank="1" showInputMessage="1" error="XLBVal:5=9331.25_x000d_&#10;" sqref="B65522 JD65522 SZ65522 ACV65522 AMR65522 AWN65522 BGJ65522 BQF65522 CAB65522 CJX65522 CTT65522 DDP65522 DNL65522 DXH65522 EHD65522 EQZ65522 FAV65522 FKR65522 FUN65522 GEJ65522 GOF65522 GYB65522 HHX65522 HRT65522 IBP65522 ILL65522 IVH65522 JFD65522 JOZ65522 JYV65522 KIR65522 KSN65522 LCJ65522 LMF65522 LWB65522 MFX65522 MPT65522 MZP65522 NJL65522 NTH65522 ODD65522 OMZ65522 OWV65522 PGR65522 PQN65522 QAJ65522 QKF65522 QUB65522 RDX65522 RNT65522 RXP65522 SHL65522 SRH65522 TBD65522 TKZ65522 TUV65522 UER65522 UON65522 UYJ65522 VIF65522 VSB65522 WBX65522 WLT65522 WVP65522 B131058 JD131058 SZ131058 ACV131058 AMR131058 AWN131058 BGJ131058 BQF131058 CAB131058 CJX131058 CTT131058 DDP131058 DNL131058 DXH131058 EHD131058 EQZ131058 FAV131058 FKR131058 FUN131058 GEJ131058 GOF131058 GYB131058 HHX131058 HRT131058 IBP131058 ILL131058 IVH131058 JFD131058 JOZ131058 JYV131058 KIR131058 KSN131058 LCJ131058 LMF131058 LWB131058 MFX131058 MPT131058 MZP131058 NJL131058 NTH131058 ODD131058 OMZ131058 OWV131058 PGR131058 PQN131058 QAJ131058 QKF131058 QUB131058 RDX131058 RNT131058 RXP131058 SHL131058 SRH131058 TBD131058 TKZ131058 TUV131058 UER131058 UON131058 UYJ131058 VIF131058 VSB131058 WBX131058 WLT131058 WVP131058 B196594 JD196594 SZ196594 ACV196594 AMR196594 AWN196594 BGJ196594 BQF196594 CAB196594 CJX196594 CTT196594 DDP196594 DNL196594 DXH196594 EHD196594 EQZ196594 FAV196594 FKR196594 FUN196594 GEJ196594 GOF196594 GYB196594 HHX196594 HRT196594 IBP196594 ILL196594 IVH196594 JFD196594 JOZ196594 JYV196594 KIR196594 KSN196594 LCJ196594 LMF196594 LWB196594 MFX196594 MPT196594 MZP196594 NJL196594 NTH196594 ODD196594 OMZ196594 OWV196594 PGR196594 PQN196594 QAJ196594 QKF196594 QUB196594 RDX196594 RNT196594 RXP196594 SHL196594 SRH196594 TBD196594 TKZ196594 TUV196594 UER196594 UON196594 UYJ196594 VIF196594 VSB196594 WBX196594 WLT196594 WVP196594 B262130 JD262130 SZ262130 ACV262130 AMR262130 AWN262130 BGJ262130 BQF262130 CAB262130 CJX262130 CTT262130 DDP262130 DNL262130 DXH262130 EHD262130 EQZ262130 FAV262130 FKR262130 FUN262130 GEJ262130 GOF262130 GYB262130 HHX262130 HRT262130 IBP262130 ILL262130 IVH262130 JFD262130 JOZ262130 JYV262130 KIR262130 KSN262130 LCJ262130 LMF262130 LWB262130 MFX262130 MPT262130 MZP262130 NJL262130 NTH262130 ODD262130 OMZ262130 OWV262130 PGR262130 PQN262130 QAJ262130 QKF262130 QUB262130 RDX262130 RNT262130 RXP262130 SHL262130 SRH262130 TBD262130 TKZ262130 TUV262130 UER262130 UON262130 UYJ262130 VIF262130 VSB262130 WBX262130 WLT262130 WVP262130 B327666 JD327666 SZ327666 ACV327666 AMR327666 AWN327666 BGJ327666 BQF327666 CAB327666 CJX327666 CTT327666 DDP327666 DNL327666 DXH327666 EHD327666 EQZ327666 FAV327666 FKR327666 FUN327666 GEJ327666 GOF327666 GYB327666 HHX327666 HRT327666 IBP327666 ILL327666 IVH327666 JFD327666 JOZ327666 JYV327666 KIR327666 KSN327666 LCJ327666 LMF327666 LWB327666 MFX327666 MPT327666 MZP327666 NJL327666 NTH327666 ODD327666 OMZ327666 OWV327666 PGR327666 PQN327666 QAJ327666 QKF327666 QUB327666 RDX327666 RNT327666 RXP327666 SHL327666 SRH327666 TBD327666 TKZ327666 TUV327666 UER327666 UON327666 UYJ327666 VIF327666 VSB327666 WBX327666 WLT327666 WVP327666 B393202 JD393202 SZ393202 ACV393202 AMR393202 AWN393202 BGJ393202 BQF393202 CAB393202 CJX393202 CTT393202 DDP393202 DNL393202 DXH393202 EHD393202 EQZ393202 FAV393202 FKR393202 FUN393202 GEJ393202 GOF393202 GYB393202 HHX393202 HRT393202 IBP393202 ILL393202 IVH393202 JFD393202 JOZ393202 JYV393202 KIR393202 KSN393202 LCJ393202 LMF393202 LWB393202 MFX393202 MPT393202 MZP393202 NJL393202 NTH393202 ODD393202 OMZ393202 OWV393202 PGR393202 PQN393202 QAJ393202 QKF393202 QUB393202 RDX393202 RNT393202 RXP393202 SHL393202 SRH393202 TBD393202 TKZ393202 TUV393202 UER393202 UON393202 UYJ393202 VIF393202 VSB393202 WBX393202 WLT393202 WVP393202 B458738 JD458738 SZ458738 ACV458738 AMR458738 AWN458738 BGJ458738 BQF458738 CAB458738 CJX458738 CTT458738 DDP458738 DNL458738 DXH458738 EHD458738 EQZ458738 FAV458738 FKR458738 FUN458738 GEJ458738 GOF458738 GYB458738 HHX458738 HRT458738 IBP458738 ILL458738 IVH458738 JFD458738 JOZ458738 JYV458738 KIR458738 KSN458738 LCJ458738 LMF458738 LWB458738 MFX458738 MPT458738 MZP458738 NJL458738 NTH458738 ODD458738 OMZ458738 OWV458738 PGR458738 PQN458738 QAJ458738 QKF458738 QUB458738 RDX458738 RNT458738 RXP458738 SHL458738 SRH458738 TBD458738 TKZ458738 TUV458738 UER458738 UON458738 UYJ458738 VIF458738 VSB458738 WBX458738 WLT458738 WVP458738 B524274 JD524274 SZ524274 ACV524274 AMR524274 AWN524274 BGJ524274 BQF524274 CAB524274 CJX524274 CTT524274 DDP524274 DNL524274 DXH524274 EHD524274 EQZ524274 FAV524274 FKR524274 FUN524274 GEJ524274 GOF524274 GYB524274 HHX524274 HRT524274 IBP524274 ILL524274 IVH524274 JFD524274 JOZ524274 JYV524274 KIR524274 KSN524274 LCJ524274 LMF524274 LWB524274 MFX524274 MPT524274 MZP524274 NJL524274 NTH524274 ODD524274 OMZ524274 OWV524274 PGR524274 PQN524274 QAJ524274 QKF524274 QUB524274 RDX524274 RNT524274 RXP524274 SHL524274 SRH524274 TBD524274 TKZ524274 TUV524274 UER524274 UON524274 UYJ524274 VIF524274 VSB524274 WBX524274 WLT524274 WVP524274 B589810 JD589810 SZ589810 ACV589810 AMR589810 AWN589810 BGJ589810 BQF589810 CAB589810 CJX589810 CTT589810 DDP589810 DNL589810 DXH589810 EHD589810 EQZ589810 FAV589810 FKR589810 FUN589810 GEJ589810 GOF589810 GYB589810 HHX589810 HRT589810 IBP589810 ILL589810 IVH589810 JFD589810 JOZ589810 JYV589810 KIR589810 KSN589810 LCJ589810 LMF589810 LWB589810 MFX589810 MPT589810 MZP589810 NJL589810 NTH589810 ODD589810 OMZ589810 OWV589810 PGR589810 PQN589810 QAJ589810 QKF589810 QUB589810 RDX589810 RNT589810 RXP589810 SHL589810 SRH589810 TBD589810 TKZ589810 TUV589810 UER589810 UON589810 UYJ589810 VIF589810 VSB589810 WBX589810 WLT589810 WVP589810 B655346 JD655346 SZ655346 ACV655346 AMR655346 AWN655346 BGJ655346 BQF655346 CAB655346 CJX655346 CTT655346 DDP655346 DNL655346 DXH655346 EHD655346 EQZ655346 FAV655346 FKR655346 FUN655346 GEJ655346 GOF655346 GYB655346 HHX655346 HRT655346 IBP655346 ILL655346 IVH655346 JFD655346 JOZ655346 JYV655346 KIR655346 KSN655346 LCJ655346 LMF655346 LWB655346 MFX655346 MPT655346 MZP655346 NJL655346 NTH655346 ODD655346 OMZ655346 OWV655346 PGR655346 PQN655346 QAJ655346 QKF655346 QUB655346 RDX655346 RNT655346 RXP655346 SHL655346 SRH655346 TBD655346 TKZ655346 TUV655346 UER655346 UON655346 UYJ655346 VIF655346 VSB655346 WBX655346 WLT655346 WVP655346 B720882 JD720882 SZ720882 ACV720882 AMR720882 AWN720882 BGJ720882 BQF720882 CAB720882 CJX720882 CTT720882 DDP720882 DNL720882 DXH720882 EHD720882 EQZ720882 FAV720882 FKR720882 FUN720882 GEJ720882 GOF720882 GYB720882 HHX720882 HRT720882 IBP720882 ILL720882 IVH720882 JFD720882 JOZ720882 JYV720882 KIR720882 KSN720882 LCJ720882 LMF720882 LWB720882 MFX720882 MPT720882 MZP720882 NJL720882 NTH720882 ODD720882 OMZ720882 OWV720882 PGR720882 PQN720882 QAJ720882 QKF720882 QUB720882 RDX720882 RNT720882 RXP720882 SHL720882 SRH720882 TBD720882 TKZ720882 TUV720882 UER720882 UON720882 UYJ720882 VIF720882 VSB720882 WBX720882 WLT720882 WVP720882 B786418 JD786418 SZ786418 ACV786418 AMR786418 AWN786418 BGJ786418 BQF786418 CAB786418 CJX786418 CTT786418 DDP786418 DNL786418 DXH786418 EHD786418 EQZ786418 FAV786418 FKR786418 FUN786418 GEJ786418 GOF786418 GYB786418 HHX786418 HRT786418 IBP786418 ILL786418 IVH786418 JFD786418 JOZ786418 JYV786418 KIR786418 KSN786418 LCJ786418 LMF786418 LWB786418 MFX786418 MPT786418 MZP786418 NJL786418 NTH786418 ODD786418 OMZ786418 OWV786418 PGR786418 PQN786418 QAJ786418 QKF786418 QUB786418 RDX786418 RNT786418 RXP786418 SHL786418 SRH786418 TBD786418 TKZ786418 TUV786418 UER786418 UON786418 UYJ786418 VIF786418 VSB786418 WBX786418 WLT786418 WVP786418 B851954 JD851954 SZ851954 ACV851954 AMR851954 AWN851954 BGJ851954 BQF851954 CAB851954 CJX851954 CTT851954 DDP851954 DNL851954 DXH851954 EHD851954 EQZ851954 FAV851954 FKR851954 FUN851954 GEJ851954 GOF851954 GYB851954 HHX851954 HRT851954 IBP851954 ILL851954 IVH851954 JFD851954 JOZ851954 JYV851954 KIR851954 KSN851954 LCJ851954 LMF851954 LWB851954 MFX851954 MPT851954 MZP851954 NJL851954 NTH851954 ODD851954 OMZ851954 OWV851954 PGR851954 PQN851954 QAJ851954 QKF851954 QUB851954 RDX851954 RNT851954 RXP851954 SHL851954 SRH851954 TBD851954 TKZ851954 TUV851954 UER851954 UON851954 UYJ851954 VIF851954 VSB851954 WBX851954 WLT851954 WVP851954 B917490 JD917490 SZ917490 ACV917490 AMR917490 AWN917490 BGJ917490 BQF917490 CAB917490 CJX917490 CTT917490 DDP917490 DNL917490 DXH917490 EHD917490 EQZ917490 FAV917490 FKR917490 FUN917490 GEJ917490 GOF917490 GYB917490 HHX917490 HRT917490 IBP917490 ILL917490 IVH917490 JFD917490 JOZ917490 JYV917490 KIR917490 KSN917490 LCJ917490 LMF917490 LWB917490 MFX917490 MPT917490 MZP917490 NJL917490 NTH917490 ODD917490 OMZ917490 OWV917490 PGR917490 PQN917490 QAJ917490 QKF917490 QUB917490 RDX917490 RNT917490 RXP917490 SHL917490 SRH917490 TBD917490 TKZ917490 TUV917490 UER917490 UON917490 UYJ917490 VIF917490 VSB917490 WBX917490 WLT917490 WVP917490 B983026 JD983026 SZ983026 ACV983026 AMR983026 AWN983026 BGJ983026 BQF983026 CAB983026 CJX983026 CTT983026 DDP983026 DNL983026 DXH983026 EHD983026 EQZ983026 FAV983026 FKR983026 FUN983026 GEJ983026 GOF983026 GYB983026 HHX983026 HRT983026 IBP983026 ILL983026 IVH983026 JFD983026 JOZ983026 JYV983026 KIR983026 KSN983026 LCJ983026 LMF983026 LWB983026 MFX983026 MPT983026 MZP983026 NJL983026 NTH983026 ODD983026 OMZ983026 OWV983026 PGR983026 PQN983026 QAJ983026 QKF983026 QUB983026 RDX983026 RNT983026 RXP983026 SHL983026 SRH983026 TBD983026 TKZ983026 TUV983026 UER983026 UON983026 UYJ983026 VIF983026 VSB983026 WBX983026 WLT983026 WVP983026">
      <formula1>0</formula1>
      <formula2>10000</formula2>
    </dataValidation>
    <dataValidation type="textLength" errorStyle="information" allowBlank="1" showInputMessage="1" error="XLBVal:5=16.2282608695652_x000d_&#10;" sqref="B65524 JD65524 SZ65524 ACV65524 AMR65524 AWN65524 BGJ65524 BQF65524 CAB65524 CJX65524 CTT65524 DDP65524 DNL65524 DXH65524 EHD65524 EQZ65524 FAV65524 FKR65524 FUN65524 GEJ65524 GOF65524 GYB65524 HHX65524 HRT65524 IBP65524 ILL65524 IVH65524 JFD65524 JOZ65524 JYV65524 KIR65524 KSN65524 LCJ65524 LMF65524 LWB65524 MFX65524 MPT65524 MZP65524 NJL65524 NTH65524 ODD65524 OMZ65524 OWV65524 PGR65524 PQN65524 QAJ65524 QKF65524 QUB65524 RDX65524 RNT65524 RXP65524 SHL65524 SRH65524 TBD65524 TKZ65524 TUV65524 UER65524 UON65524 UYJ65524 VIF65524 VSB65524 WBX65524 WLT65524 WVP65524 B131060 JD131060 SZ131060 ACV131060 AMR131060 AWN131060 BGJ131060 BQF131060 CAB131060 CJX131060 CTT131060 DDP131060 DNL131060 DXH131060 EHD131060 EQZ131060 FAV131060 FKR131060 FUN131060 GEJ131060 GOF131060 GYB131060 HHX131060 HRT131060 IBP131060 ILL131060 IVH131060 JFD131060 JOZ131060 JYV131060 KIR131060 KSN131060 LCJ131060 LMF131060 LWB131060 MFX131060 MPT131060 MZP131060 NJL131060 NTH131060 ODD131060 OMZ131060 OWV131060 PGR131060 PQN131060 QAJ131060 QKF131060 QUB131060 RDX131060 RNT131060 RXP131060 SHL131060 SRH131060 TBD131060 TKZ131060 TUV131060 UER131060 UON131060 UYJ131060 VIF131060 VSB131060 WBX131060 WLT131060 WVP131060 B196596 JD196596 SZ196596 ACV196596 AMR196596 AWN196596 BGJ196596 BQF196596 CAB196596 CJX196596 CTT196596 DDP196596 DNL196596 DXH196596 EHD196596 EQZ196596 FAV196596 FKR196596 FUN196596 GEJ196596 GOF196596 GYB196596 HHX196596 HRT196596 IBP196596 ILL196596 IVH196596 JFD196596 JOZ196596 JYV196596 KIR196596 KSN196596 LCJ196596 LMF196596 LWB196596 MFX196596 MPT196596 MZP196596 NJL196596 NTH196596 ODD196596 OMZ196596 OWV196596 PGR196596 PQN196596 QAJ196596 QKF196596 QUB196596 RDX196596 RNT196596 RXP196596 SHL196596 SRH196596 TBD196596 TKZ196596 TUV196596 UER196596 UON196596 UYJ196596 VIF196596 VSB196596 WBX196596 WLT196596 WVP196596 B262132 JD262132 SZ262132 ACV262132 AMR262132 AWN262132 BGJ262132 BQF262132 CAB262132 CJX262132 CTT262132 DDP262132 DNL262132 DXH262132 EHD262132 EQZ262132 FAV262132 FKR262132 FUN262132 GEJ262132 GOF262132 GYB262132 HHX262132 HRT262132 IBP262132 ILL262132 IVH262132 JFD262132 JOZ262132 JYV262132 KIR262132 KSN262132 LCJ262132 LMF262132 LWB262132 MFX262132 MPT262132 MZP262132 NJL262132 NTH262132 ODD262132 OMZ262132 OWV262132 PGR262132 PQN262132 QAJ262132 QKF262132 QUB262132 RDX262132 RNT262132 RXP262132 SHL262132 SRH262132 TBD262132 TKZ262132 TUV262132 UER262132 UON262132 UYJ262132 VIF262132 VSB262132 WBX262132 WLT262132 WVP262132 B327668 JD327668 SZ327668 ACV327668 AMR327668 AWN327668 BGJ327668 BQF327668 CAB327668 CJX327668 CTT327668 DDP327668 DNL327668 DXH327668 EHD327668 EQZ327668 FAV327668 FKR327668 FUN327668 GEJ327668 GOF327668 GYB327668 HHX327668 HRT327668 IBP327668 ILL327668 IVH327668 JFD327668 JOZ327668 JYV327668 KIR327668 KSN327668 LCJ327668 LMF327668 LWB327668 MFX327668 MPT327668 MZP327668 NJL327668 NTH327668 ODD327668 OMZ327668 OWV327668 PGR327668 PQN327668 QAJ327668 QKF327668 QUB327668 RDX327668 RNT327668 RXP327668 SHL327668 SRH327668 TBD327668 TKZ327668 TUV327668 UER327668 UON327668 UYJ327668 VIF327668 VSB327668 WBX327668 WLT327668 WVP327668 B393204 JD393204 SZ393204 ACV393204 AMR393204 AWN393204 BGJ393204 BQF393204 CAB393204 CJX393204 CTT393204 DDP393204 DNL393204 DXH393204 EHD393204 EQZ393204 FAV393204 FKR393204 FUN393204 GEJ393204 GOF393204 GYB393204 HHX393204 HRT393204 IBP393204 ILL393204 IVH393204 JFD393204 JOZ393204 JYV393204 KIR393204 KSN393204 LCJ393204 LMF393204 LWB393204 MFX393204 MPT393204 MZP393204 NJL393204 NTH393204 ODD393204 OMZ393204 OWV393204 PGR393204 PQN393204 QAJ393204 QKF393204 QUB393204 RDX393204 RNT393204 RXP393204 SHL393204 SRH393204 TBD393204 TKZ393204 TUV393204 UER393204 UON393204 UYJ393204 VIF393204 VSB393204 WBX393204 WLT393204 WVP393204 B458740 JD458740 SZ458740 ACV458740 AMR458740 AWN458740 BGJ458740 BQF458740 CAB458740 CJX458740 CTT458740 DDP458740 DNL458740 DXH458740 EHD458740 EQZ458740 FAV458740 FKR458740 FUN458740 GEJ458740 GOF458740 GYB458740 HHX458740 HRT458740 IBP458740 ILL458740 IVH458740 JFD458740 JOZ458740 JYV458740 KIR458740 KSN458740 LCJ458740 LMF458740 LWB458740 MFX458740 MPT458740 MZP458740 NJL458740 NTH458740 ODD458740 OMZ458740 OWV458740 PGR458740 PQN458740 QAJ458740 QKF458740 QUB458740 RDX458740 RNT458740 RXP458740 SHL458740 SRH458740 TBD458740 TKZ458740 TUV458740 UER458740 UON458740 UYJ458740 VIF458740 VSB458740 WBX458740 WLT458740 WVP458740 B524276 JD524276 SZ524276 ACV524276 AMR524276 AWN524276 BGJ524276 BQF524276 CAB524276 CJX524276 CTT524276 DDP524276 DNL524276 DXH524276 EHD524276 EQZ524276 FAV524276 FKR524276 FUN524276 GEJ524276 GOF524276 GYB524276 HHX524276 HRT524276 IBP524276 ILL524276 IVH524276 JFD524276 JOZ524276 JYV524276 KIR524276 KSN524276 LCJ524276 LMF524276 LWB524276 MFX524276 MPT524276 MZP524276 NJL524276 NTH524276 ODD524276 OMZ524276 OWV524276 PGR524276 PQN524276 QAJ524276 QKF524276 QUB524276 RDX524276 RNT524276 RXP524276 SHL524276 SRH524276 TBD524276 TKZ524276 TUV524276 UER524276 UON524276 UYJ524276 VIF524276 VSB524276 WBX524276 WLT524276 WVP524276 B589812 JD589812 SZ589812 ACV589812 AMR589812 AWN589812 BGJ589812 BQF589812 CAB589812 CJX589812 CTT589812 DDP589812 DNL589812 DXH589812 EHD589812 EQZ589812 FAV589812 FKR589812 FUN589812 GEJ589812 GOF589812 GYB589812 HHX589812 HRT589812 IBP589812 ILL589812 IVH589812 JFD589812 JOZ589812 JYV589812 KIR589812 KSN589812 LCJ589812 LMF589812 LWB589812 MFX589812 MPT589812 MZP589812 NJL589812 NTH589812 ODD589812 OMZ589812 OWV589812 PGR589812 PQN589812 QAJ589812 QKF589812 QUB589812 RDX589812 RNT589812 RXP589812 SHL589812 SRH589812 TBD589812 TKZ589812 TUV589812 UER589812 UON589812 UYJ589812 VIF589812 VSB589812 WBX589812 WLT589812 WVP589812 B655348 JD655348 SZ655348 ACV655348 AMR655348 AWN655348 BGJ655348 BQF655348 CAB655348 CJX655348 CTT655348 DDP655348 DNL655348 DXH655348 EHD655348 EQZ655348 FAV655348 FKR655348 FUN655348 GEJ655348 GOF655348 GYB655348 HHX655348 HRT655348 IBP655348 ILL655348 IVH655348 JFD655348 JOZ655348 JYV655348 KIR655348 KSN655348 LCJ655348 LMF655348 LWB655348 MFX655348 MPT655348 MZP655348 NJL655348 NTH655348 ODD655348 OMZ655348 OWV655348 PGR655348 PQN655348 QAJ655348 QKF655348 QUB655348 RDX655348 RNT655348 RXP655348 SHL655348 SRH655348 TBD655348 TKZ655348 TUV655348 UER655348 UON655348 UYJ655348 VIF655348 VSB655348 WBX655348 WLT655348 WVP655348 B720884 JD720884 SZ720884 ACV720884 AMR720884 AWN720884 BGJ720884 BQF720884 CAB720884 CJX720884 CTT720884 DDP720884 DNL720884 DXH720884 EHD720884 EQZ720884 FAV720884 FKR720884 FUN720884 GEJ720884 GOF720884 GYB720884 HHX720884 HRT720884 IBP720884 ILL720884 IVH720884 JFD720884 JOZ720884 JYV720884 KIR720884 KSN720884 LCJ720884 LMF720884 LWB720884 MFX720884 MPT720884 MZP720884 NJL720884 NTH720884 ODD720884 OMZ720884 OWV720884 PGR720884 PQN720884 QAJ720884 QKF720884 QUB720884 RDX720884 RNT720884 RXP720884 SHL720884 SRH720884 TBD720884 TKZ720884 TUV720884 UER720884 UON720884 UYJ720884 VIF720884 VSB720884 WBX720884 WLT720884 WVP720884 B786420 JD786420 SZ786420 ACV786420 AMR786420 AWN786420 BGJ786420 BQF786420 CAB786420 CJX786420 CTT786420 DDP786420 DNL786420 DXH786420 EHD786420 EQZ786420 FAV786420 FKR786420 FUN786420 GEJ786420 GOF786420 GYB786420 HHX786420 HRT786420 IBP786420 ILL786420 IVH786420 JFD786420 JOZ786420 JYV786420 KIR786420 KSN786420 LCJ786420 LMF786420 LWB786420 MFX786420 MPT786420 MZP786420 NJL786420 NTH786420 ODD786420 OMZ786420 OWV786420 PGR786420 PQN786420 QAJ786420 QKF786420 QUB786420 RDX786420 RNT786420 RXP786420 SHL786420 SRH786420 TBD786420 TKZ786420 TUV786420 UER786420 UON786420 UYJ786420 VIF786420 VSB786420 WBX786420 WLT786420 WVP786420 B851956 JD851956 SZ851956 ACV851956 AMR851956 AWN851956 BGJ851956 BQF851956 CAB851956 CJX851956 CTT851956 DDP851956 DNL851956 DXH851956 EHD851956 EQZ851956 FAV851956 FKR851956 FUN851956 GEJ851956 GOF851956 GYB851956 HHX851956 HRT851956 IBP851956 ILL851956 IVH851956 JFD851956 JOZ851956 JYV851956 KIR851956 KSN851956 LCJ851956 LMF851956 LWB851956 MFX851956 MPT851956 MZP851956 NJL851956 NTH851956 ODD851956 OMZ851956 OWV851956 PGR851956 PQN851956 QAJ851956 QKF851956 QUB851956 RDX851956 RNT851956 RXP851956 SHL851956 SRH851956 TBD851956 TKZ851956 TUV851956 UER851956 UON851956 UYJ851956 VIF851956 VSB851956 WBX851956 WLT851956 WVP851956 B917492 JD917492 SZ917492 ACV917492 AMR917492 AWN917492 BGJ917492 BQF917492 CAB917492 CJX917492 CTT917492 DDP917492 DNL917492 DXH917492 EHD917492 EQZ917492 FAV917492 FKR917492 FUN917492 GEJ917492 GOF917492 GYB917492 HHX917492 HRT917492 IBP917492 ILL917492 IVH917492 JFD917492 JOZ917492 JYV917492 KIR917492 KSN917492 LCJ917492 LMF917492 LWB917492 MFX917492 MPT917492 MZP917492 NJL917492 NTH917492 ODD917492 OMZ917492 OWV917492 PGR917492 PQN917492 QAJ917492 QKF917492 QUB917492 RDX917492 RNT917492 RXP917492 SHL917492 SRH917492 TBD917492 TKZ917492 TUV917492 UER917492 UON917492 UYJ917492 VIF917492 VSB917492 WBX917492 WLT917492 WVP917492 B983028 JD983028 SZ983028 ACV983028 AMR983028 AWN983028 BGJ983028 BQF983028 CAB983028 CJX983028 CTT983028 DDP983028 DNL983028 DXH983028 EHD983028 EQZ983028 FAV983028 FKR983028 FUN983028 GEJ983028 GOF983028 GYB983028 HHX983028 HRT983028 IBP983028 ILL983028 IVH983028 JFD983028 JOZ983028 JYV983028 KIR983028 KSN983028 LCJ983028 LMF983028 LWB983028 MFX983028 MPT983028 MZP983028 NJL983028 NTH983028 ODD983028 OMZ983028 OWV983028 PGR983028 PQN983028 QAJ983028 QKF983028 QUB983028 RDX983028 RNT983028 RXP983028 SHL983028 SRH983028 TBD983028 TKZ983028 TUV983028 UER983028 UON983028 UYJ983028 VIF983028 VSB983028 WBX983028 WLT983028 WVP983028">
      <formula1>0</formula1>
      <formula2>10000</formula2>
    </dataValidation>
    <dataValidation type="textLength" errorStyle="information" allowBlank="1" showInputMessage="1" error="XLBVal:5=4.48215143268769E-02_x000d_&#10;" sqref="C65519 JE65519 TA65519 ACW65519 AMS65519 AWO65519 BGK65519 BQG65519 CAC65519 CJY65519 CTU65519 DDQ65519 DNM65519 DXI65519 EHE65519 ERA65519 FAW65519 FKS65519 FUO65519 GEK65519 GOG65519 GYC65519 HHY65519 HRU65519 IBQ65519 ILM65519 IVI65519 JFE65519 JPA65519 JYW65519 KIS65519 KSO65519 LCK65519 LMG65519 LWC65519 MFY65519 MPU65519 MZQ65519 NJM65519 NTI65519 ODE65519 ONA65519 OWW65519 PGS65519 PQO65519 QAK65519 QKG65519 QUC65519 RDY65519 RNU65519 RXQ65519 SHM65519 SRI65519 TBE65519 TLA65519 TUW65519 UES65519 UOO65519 UYK65519 VIG65519 VSC65519 WBY65519 WLU65519 WVQ65519 C131055 JE131055 TA131055 ACW131055 AMS131055 AWO131055 BGK131055 BQG131055 CAC131055 CJY131055 CTU131055 DDQ131055 DNM131055 DXI131055 EHE131055 ERA131055 FAW131055 FKS131055 FUO131055 GEK131055 GOG131055 GYC131055 HHY131055 HRU131055 IBQ131055 ILM131055 IVI131055 JFE131055 JPA131055 JYW131055 KIS131055 KSO131055 LCK131055 LMG131055 LWC131055 MFY131055 MPU131055 MZQ131055 NJM131055 NTI131055 ODE131055 ONA131055 OWW131055 PGS131055 PQO131055 QAK131055 QKG131055 QUC131055 RDY131055 RNU131055 RXQ131055 SHM131055 SRI131055 TBE131055 TLA131055 TUW131055 UES131055 UOO131055 UYK131055 VIG131055 VSC131055 WBY131055 WLU131055 WVQ131055 C196591 JE196591 TA196591 ACW196591 AMS196591 AWO196591 BGK196591 BQG196591 CAC196591 CJY196591 CTU196591 DDQ196591 DNM196591 DXI196591 EHE196591 ERA196591 FAW196591 FKS196591 FUO196591 GEK196591 GOG196591 GYC196591 HHY196591 HRU196591 IBQ196591 ILM196591 IVI196591 JFE196591 JPA196591 JYW196591 KIS196591 KSO196591 LCK196591 LMG196591 LWC196591 MFY196591 MPU196591 MZQ196591 NJM196591 NTI196591 ODE196591 ONA196591 OWW196591 PGS196591 PQO196591 QAK196591 QKG196591 QUC196591 RDY196591 RNU196591 RXQ196591 SHM196591 SRI196591 TBE196591 TLA196591 TUW196591 UES196591 UOO196591 UYK196591 VIG196591 VSC196591 WBY196591 WLU196591 WVQ196591 C262127 JE262127 TA262127 ACW262127 AMS262127 AWO262127 BGK262127 BQG262127 CAC262127 CJY262127 CTU262127 DDQ262127 DNM262127 DXI262127 EHE262127 ERA262127 FAW262127 FKS262127 FUO262127 GEK262127 GOG262127 GYC262127 HHY262127 HRU262127 IBQ262127 ILM262127 IVI262127 JFE262127 JPA262127 JYW262127 KIS262127 KSO262127 LCK262127 LMG262127 LWC262127 MFY262127 MPU262127 MZQ262127 NJM262127 NTI262127 ODE262127 ONA262127 OWW262127 PGS262127 PQO262127 QAK262127 QKG262127 QUC262127 RDY262127 RNU262127 RXQ262127 SHM262127 SRI262127 TBE262127 TLA262127 TUW262127 UES262127 UOO262127 UYK262127 VIG262127 VSC262127 WBY262127 WLU262127 WVQ262127 C327663 JE327663 TA327663 ACW327663 AMS327663 AWO327663 BGK327663 BQG327663 CAC327663 CJY327663 CTU327663 DDQ327663 DNM327663 DXI327663 EHE327663 ERA327663 FAW327663 FKS327663 FUO327663 GEK327663 GOG327663 GYC327663 HHY327663 HRU327663 IBQ327663 ILM327663 IVI327663 JFE327663 JPA327663 JYW327663 KIS327663 KSO327663 LCK327663 LMG327663 LWC327663 MFY327663 MPU327663 MZQ327663 NJM327663 NTI327663 ODE327663 ONA327663 OWW327663 PGS327663 PQO327663 QAK327663 QKG327663 QUC327663 RDY327663 RNU327663 RXQ327663 SHM327663 SRI327663 TBE327663 TLA327663 TUW327663 UES327663 UOO327663 UYK327663 VIG327663 VSC327663 WBY327663 WLU327663 WVQ327663 C393199 JE393199 TA393199 ACW393199 AMS393199 AWO393199 BGK393199 BQG393199 CAC393199 CJY393199 CTU393199 DDQ393199 DNM393199 DXI393199 EHE393199 ERA393199 FAW393199 FKS393199 FUO393199 GEK393199 GOG393199 GYC393199 HHY393199 HRU393199 IBQ393199 ILM393199 IVI393199 JFE393199 JPA393199 JYW393199 KIS393199 KSO393199 LCK393199 LMG393199 LWC393199 MFY393199 MPU393199 MZQ393199 NJM393199 NTI393199 ODE393199 ONA393199 OWW393199 PGS393199 PQO393199 QAK393199 QKG393199 QUC393199 RDY393199 RNU393199 RXQ393199 SHM393199 SRI393199 TBE393199 TLA393199 TUW393199 UES393199 UOO393199 UYK393199 VIG393199 VSC393199 WBY393199 WLU393199 WVQ393199 C458735 JE458735 TA458735 ACW458735 AMS458735 AWO458735 BGK458735 BQG458735 CAC458735 CJY458735 CTU458735 DDQ458735 DNM458735 DXI458735 EHE458735 ERA458735 FAW458735 FKS458735 FUO458735 GEK458735 GOG458735 GYC458735 HHY458735 HRU458735 IBQ458735 ILM458735 IVI458735 JFE458735 JPA458735 JYW458735 KIS458735 KSO458735 LCK458735 LMG458735 LWC458735 MFY458735 MPU458735 MZQ458735 NJM458735 NTI458735 ODE458735 ONA458735 OWW458735 PGS458735 PQO458735 QAK458735 QKG458735 QUC458735 RDY458735 RNU458735 RXQ458735 SHM458735 SRI458735 TBE458735 TLA458735 TUW458735 UES458735 UOO458735 UYK458735 VIG458735 VSC458735 WBY458735 WLU458735 WVQ458735 C524271 JE524271 TA524271 ACW524271 AMS524271 AWO524271 BGK524271 BQG524271 CAC524271 CJY524271 CTU524271 DDQ524271 DNM524271 DXI524271 EHE524271 ERA524271 FAW524271 FKS524271 FUO524271 GEK524271 GOG524271 GYC524271 HHY524271 HRU524271 IBQ524271 ILM524271 IVI524271 JFE524271 JPA524271 JYW524271 KIS524271 KSO524271 LCK524271 LMG524271 LWC524271 MFY524271 MPU524271 MZQ524271 NJM524271 NTI524271 ODE524271 ONA524271 OWW524271 PGS524271 PQO524271 QAK524271 QKG524271 QUC524271 RDY524271 RNU524271 RXQ524271 SHM524271 SRI524271 TBE524271 TLA524271 TUW524271 UES524271 UOO524271 UYK524271 VIG524271 VSC524271 WBY524271 WLU524271 WVQ524271 C589807 JE589807 TA589807 ACW589807 AMS589807 AWO589807 BGK589807 BQG589807 CAC589807 CJY589807 CTU589807 DDQ589807 DNM589807 DXI589807 EHE589807 ERA589807 FAW589807 FKS589807 FUO589807 GEK589807 GOG589807 GYC589807 HHY589807 HRU589807 IBQ589807 ILM589807 IVI589807 JFE589807 JPA589807 JYW589807 KIS589807 KSO589807 LCK589807 LMG589807 LWC589807 MFY589807 MPU589807 MZQ589807 NJM589807 NTI589807 ODE589807 ONA589807 OWW589807 PGS589807 PQO589807 QAK589807 QKG589807 QUC589807 RDY589807 RNU589807 RXQ589807 SHM589807 SRI589807 TBE589807 TLA589807 TUW589807 UES589807 UOO589807 UYK589807 VIG589807 VSC589807 WBY589807 WLU589807 WVQ589807 C655343 JE655343 TA655343 ACW655343 AMS655343 AWO655343 BGK655343 BQG655343 CAC655343 CJY655343 CTU655343 DDQ655343 DNM655343 DXI655343 EHE655343 ERA655343 FAW655343 FKS655343 FUO655343 GEK655343 GOG655343 GYC655343 HHY655343 HRU655343 IBQ655343 ILM655343 IVI655343 JFE655343 JPA655343 JYW655343 KIS655343 KSO655343 LCK655343 LMG655343 LWC655343 MFY655343 MPU655343 MZQ655343 NJM655343 NTI655343 ODE655343 ONA655343 OWW655343 PGS655343 PQO655343 QAK655343 QKG655343 QUC655343 RDY655343 RNU655343 RXQ655343 SHM655343 SRI655343 TBE655343 TLA655343 TUW655343 UES655343 UOO655343 UYK655343 VIG655343 VSC655343 WBY655343 WLU655343 WVQ655343 C720879 JE720879 TA720879 ACW720879 AMS720879 AWO720879 BGK720879 BQG720879 CAC720879 CJY720879 CTU720879 DDQ720879 DNM720879 DXI720879 EHE720879 ERA720879 FAW720879 FKS720879 FUO720879 GEK720879 GOG720879 GYC720879 HHY720879 HRU720879 IBQ720879 ILM720879 IVI720879 JFE720879 JPA720879 JYW720879 KIS720879 KSO720879 LCK720879 LMG720879 LWC720879 MFY720879 MPU720879 MZQ720879 NJM720879 NTI720879 ODE720879 ONA720879 OWW720879 PGS720879 PQO720879 QAK720879 QKG720879 QUC720879 RDY720879 RNU720879 RXQ720879 SHM720879 SRI720879 TBE720879 TLA720879 TUW720879 UES720879 UOO720879 UYK720879 VIG720879 VSC720879 WBY720879 WLU720879 WVQ720879 C786415 JE786415 TA786415 ACW786415 AMS786415 AWO786415 BGK786415 BQG786415 CAC786415 CJY786415 CTU786415 DDQ786415 DNM786415 DXI786415 EHE786415 ERA786415 FAW786415 FKS786415 FUO786415 GEK786415 GOG786415 GYC786415 HHY786415 HRU786415 IBQ786415 ILM786415 IVI786415 JFE786415 JPA786415 JYW786415 KIS786415 KSO786415 LCK786415 LMG786415 LWC786415 MFY786415 MPU786415 MZQ786415 NJM786415 NTI786415 ODE786415 ONA786415 OWW786415 PGS786415 PQO786415 QAK786415 QKG786415 QUC786415 RDY786415 RNU786415 RXQ786415 SHM786415 SRI786415 TBE786415 TLA786415 TUW786415 UES786415 UOO786415 UYK786415 VIG786415 VSC786415 WBY786415 WLU786415 WVQ786415 C851951 JE851951 TA851951 ACW851951 AMS851951 AWO851951 BGK851951 BQG851951 CAC851951 CJY851951 CTU851951 DDQ851951 DNM851951 DXI851951 EHE851951 ERA851951 FAW851951 FKS851951 FUO851951 GEK851951 GOG851951 GYC851951 HHY851951 HRU851951 IBQ851951 ILM851951 IVI851951 JFE851951 JPA851951 JYW851951 KIS851951 KSO851951 LCK851951 LMG851951 LWC851951 MFY851951 MPU851951 MZQ851951 NJM851951 NTI851951 ODE851951 ONA851951 OWW851951 PGS851951 PQO851951 QAK851951 QKG851951 QUC851951 RDY851951 RNU851951 RXQ851951 SHM851951 SRI851951 TBE851951 TLA851951 TUW851951 UES851951 UOO851951 UYK851951 VIG851951 VSC851951 WBY851951 WLU851951 WVQ851951 C917487 JE917487 TA917487 ACW917487 AMS917487 AWO917487 BGK917487 BQG917487 CAC917487 CJY917487 CTU917487 DDQ917487 DNM917487 DXI917487 EHE917487 ERA917487 FAW917487 FKS917487 FUO917487 GEK917487 GOG917487 GYC917487 HHY917487 HRU917487 IBQ917487 ILM917487 IVI917487 JFE917487 JPA917487 JYW917487 KIS917487 KSO917487 LCK917487 LMG917487 LWC917487 MFY917487 MPU917487 MZQ917487 NJM917487 NTI917487 ODE917487 ONA917487 OWW917487 PGS917487 PQO917487 QAK917487 QKG917487 QUC917487 RDY917487 RNU917487 RXQ917487 SHM917487 SRI917487 TBE917487 TLA917487 TUW917487 UES917487 UOO917487 UYK917487 VIG917487 VSC917487 WBY917487 WLU917487 WVQ917487 C983023 JE983023 TA983023 ACW983023 AMS983023 AWO983023 BGK983023 BQG983023 CAC983023 CJY983023 CTU983023 DDQ983023 DNM983023 DXI983023 EHE983023 ERA983023 FAW983023 FKS983023 FUO983023 GEK983023 GOG983023 GYC983023 HHY983023 HRU983023 IBQ983023 ILM983023 IVI983023 JFE983023 JPA983023 JYW983023 KIS983023 KSO983023 LCK983023 LMG983023 LWC983023 MFY983023 MPU983023 MZQ983023 NJM983023 NTI983023 ODE983023 ONA983023 OWW983023 PGS983023 PQO983023 QAK983023 QKG983023 QUC983023 RDY983023 RNU983023 RXQ983023 SHM983023 SRI983023 TBE983023 TLA983023 TUW983023 UES983023 UOO983023 UYK983023 VIG983023 VSC983023 WBY983023 WLU983023 WVQ983023">
      <formula1>0</formula1>
      <formula2>10000</formula2>
    </dataValidation>
    <dataValidation type="textLength" errorStyle="information" allowBlank="1" showInputMessage="1" error="XLBVal:5=1400_x000d_&#10;" sqref="B65519 JD65519 SZ65519 ACV65519 AMR65519 AWN65519 BGJ65519 BQF65519 CAB65519 CJX65519 CTT65519 DDP65519 DNL65519 DXH65519 EHD65519 EQZ65519 FAV65519 FKR65519 FUN65519 GEJ65519 GOF65519 GYB65519 HHX65519 HRT65519 IBP65519 ILL65519 IVH65519 JFD65519 JOZ65519 JYV65519 KIR65519 KSN65519 LCJ65519 LMF65519 LWB65519 MFX65519 MPT65519 MZP65519 NJL65519 NTH65519 ODD65519 OMZ65519 OWV65519 PGR65519 PQN65519 QAJ65519 QKF65519 QUB65519 RDX65519 RNT65519 RXP65519 SHL65519 SRH65519 TBD65519 TKZ65519 TUV65519 UER65519 UON65519 UYJ65519 VIF65519 VSB65519 WBX65519 WLT65519 WVP65519 B131055 JD131055 SZ131055 ACV131055 AMR131055 AWN131055 BGJ131055 BQF131055 CAB131055 CJX131055 CTT131055 DDP131055 DNL131055 DXH131055 EHD131055 EQZ131055 FAV131055 FKR131055 FUN131055 GEJ131055 GOF131055 GYB131055 HHX131055 HRT131055 IBP131055 ILL131055 IVH131055 JFD131055 JOZ131055 JYV131055 KIR131055 KSN131055 LCJ131055 LMF131055 LWB131055 MFX131055 MPT131055 MZP131055 NJL131055 NTH131055 ODD131055 OMZ131055 OWV131055 PGR131055 PQN131055 QAJ131055 QKF131055 QUB131055 RDX131055 RNT131055 RXP131055 SHL131055 SRH131055 TBD131055 TKZ131055 TUV131055 UER131055 UON131055 UYJ131055 VIF131055 VSB131055 WBX131055 WLT131055 WVP131055 B196591 JD196591 SZ196591 ACV196591 AMR196591 AWN196591 BGJ196591 BQF196591 CAB196591 CJX196591 CTT196591 DDP196591 DNL196591 DXH196591 EHD196591 EQZ196591 FAV196591 FKR196591 FUN196591 GEJ196591 GOF196591 GYB196591 HHX196591 HRT196591 IBP196591 ILL196591 IVH196591 JFD196591 JOZ196591 JYV196591 KIR196591 KSN196591 LCJ196591 LMF196591 LWB196591 MFX196591 MPT196591 MZP196591 NJL196591 NTH196591 ODD196591 OMZ196591 OWV196591 PGR196591 PQN196591 QAJ196591 QKF196591 QUB196591 RDX196591 RNT196591 RXP196591 SHL196591 SRH196591 TBD196591 TKZ196591 TUV196591 UER196591 UON196591 UYJ196591 VIF196591 VSB196591 WBX196591 WLT196591 WVP196591 B262127 JD262127 SZ262127 ACV262127 AMR262127 AWN262127 BGJ262127 BQF262127 CAB262127 CJX262127 CTT262127 DDP262127 DNL262127 DXH262127 EHD262127 EQZ262127 FAV262127 FKR262127 FUN262127 GEJ262127 GOF262127 GYB262127 HHX262127 HRT262127 IBP262127 ILL262127 IVH262127 JFD262127 JOZ262127 JYV262127 KIR262127 KSN262127 LCJ262127 LMF262127 LWB262127 MFX262127 MPT262127 MZP262127 NJL262127 NTH262127 ODD262127 OMZ262127 OWV262127 PGR262127 PQN262127 QAJ262127 QKF262127 QUB262127 RDX262127 RNT262127 RXP262127 SHL262127 SRH262127 TBD262127 TKZ262127 TUV262127 UER262127 UON262127 UYJ262127 VIF262127 VSB262127 WBX262127 WLT262127 WVP262127 B327663 JD327663 SZ327663 ACV327663 AMR327663 AWN327663 BGJ327663 BQF327663 CAB327663 CJX327663 CTT327663 DDP327663 DNL327663 DXH327663 EHD327663 EQZ327663 FAV327663 FKR327663 FUN327663 GEJ327663 GOF327663 GYB327663 HHX327663 HRT327663 IBP327663 ILL327663 IVH327663 JFD327663 JOZ327663 JYV327663 KIR327663 KSN327663 LCJ327663 LMF327663 LWB327663 MFX327663 MPT327663 MZP327663 NJL327663 NTH327663 ODD327663 OMZ327663 OWV327663 PGR327663 PQN327663 QAJ327663 QKF327663 QUB327663 RDX327663 RNT327663 RXP327663 SHL327663 SRH327663 TBD327663 TKZ327663 TUV327663 UER327663 UON327663 UYJ327663 VIF327663 VSB327663 WBX327663 WLT327663 WVP327663 B393199 JD393199 SZ393199 ACV393199 AMR393199 AWN393199 BGJ393199 BQF393199 CAB393199 CJX393199 CTT393199 DDP393199 DNL393199 DXH393199 EHD393199 EQZ393199 FAV393199 FKR393199 FUN393199 GEJ393199 GOF393199 GYB393199 HHX393199 HRT393199 IBP393199 ILL393199 IVH393199 JFD393199 JOZ393199 JYV393199 KIR393199 KSN393199 LCJ393199 LMF393199 LWB393199 MFX393199 MPT393199 MZP393199 NJL393199 NTH393199 ODD393199 OMZ393199 OWV393199 PGR393199 PQN393199 QAJ393199 QKF393199 QUB393199 RDX393199 RNT393199 RXP393199 SHL393199 SRH393199 TBD393199 TKZ393199 TUV393199 UER393199 UON393199 UYJ393199 VIF393199 VSB393199 WBX393199 WLT393199 WVP393199 B458735 JD458735 SZ458735 ACV458735 AMR458735 AWN458735 BGJ458735 BQF458735 CAB458735 CJX458735 CTT458735 DDP458735 DNL458735 DXH458735 EHD458735 EQZ458735 FAV458735 FKR458735 FUN458735 GEJ458735 GOF458735 GYB458735 HHX458735 HRT458735 IBP458735 ILL458735 IVH458735 JFD458735 JOZ458735 JYV458735 KIR458735 KSN458735 LCJ458735 LMF458735 LWB458735 MFX458735 MPT458735 MZP458735 NJL458735 NTH458735 ODD458735 OMZ458735 OWV458735 PGR458735 PQN458735 QAJ458735 QKF458735 QUB458735 RDX458735 RNT458735 RXP458735 SHL458735 SRH458735 TBD458735 TKZ458735 TUV458735 UER458735 UON458735 UYJ458735 VIF458735 VSB458735 WBX458735 WLT458735 WVP458735 B524271 JD524271 SZ524271 ACV524271 AMR524271 AWN524271 BGJ524271 BQF524271 CAB524271 CJX524271 CTT524271 DDP524271 DNL524271 DXH524271 EHD524271 EQZ524271 FAV524271 FKR524271 FUN524271 GEJ524271 GOF524271 GYB524271 HHX524271 HRT524271 IBP524271 ILL524271 IVH524271 JFD524271 JOZ524271 JYV524271 KIR524271 KSN524271 LCJ524271 LMF524271 LWB524271 MFX524271 MPT524271 MZP524271 NJL524271 NTH524271 ODD524271 OMZ524271 OWV524271 PGR524271 PQN524271 QAJ524271 QKF524271 QUB524271 RDX524271 RNT524271 RXP524271 SHL524271 SRH524271 TBD524271 TKZ524271 TUV524271 UER524271 UON524271 UYJ524271 VIF524271 VSB524271 WBX524271 WLT524271 WVP524271 B589807 JD589807 SZ589807 ACV589807 AMR589807 AWN589807 BGJ589807 BQF589807 CAB589807 CJX589807 CTT589807 DDP589807 DNL589807 DXH589807 EHD589807 EQZ589807 FAV589807 FKR589807 FUN589807 GEJ589807 GOF589807 GYB589807 HHX589807 HRT589807 IBP589807 ILL589807 IVH589807 JFD589807 JOZ589807 JYV589807 KIR589807 KSN589807 LCJ589807 LMF589807 LWB589807 MFX589807 MPT589807 MZP589807 NJL589807 NTH589807 ODD589807 OMZ589807 OWV589807 PGR589807 PQN589807 QAJ589807 QKF589807 QUB589807 RDX589807 RNT589807 RXP589807 SHL589807 SRH589807 TBD589807 TKZ589807 TUV589807 UER589807 UON589807 UYJ589807 VIF589807 VSB589807 WBX589807 WLT589807 WVP589807 B655343 JD655343 SZ655343 ACV655343 AMR655343 AWN655343 BGJ655343 BQF655343 CAB655343 CJX655343 CTT655343 DDP655343 DNL655343 DXH655343 EHD655343 EQZ655343 FAV655343 FKR655343 FUN655343 GEJ655343 GOF655343 GYB655343 HHX655343 HRT655343 IBP655343 ILL655343 IVH655343 JFD655343 JOZ655343 JYV655343 KIR655343 KSN655343 LCJ655343 LMF655343 LWB655343 MFX655343 MPT655343 MZP655343 NJL655343 NTH655343 ODD655343 OMZ655343 OWV655343 PGR655343 PQN655343 QAJ655343 QKF655343 QUB655343 RDX655343 RNT655343 RXP655343 SHL655343 SRH655343 TBD655343 TKZ655343 TUV655343 UER655343 UON655343 UYJ655343 VIF655343 VSB655343 WBX655343 WLT655343 WVP655343 B720879 JD720879 SZ720879 ACV720879 AMR720879 AWN720879 BGJ720879 BQF720879 CAB720879 CJX720879 CTT720879 DDP720879 DNL720879 DXH720879 EHD720879 EQZ720879 FAV720879 FKR720879 FUN720879 GEJ720879 GOF720879 GYB720879 HHX720879 HRT720879 IBP720879 ILL720879 IVH720879 JFD720879 JOZ720879 JYV720879 KIR720879 KSN720879 LCJ720879 LMF720879 LWB720879 MFX720879 MPT720879 MZP720879 NJL720879 NTH720879 ODD720879 OMZ720879 OWV720879 PGR720879 PQN720879 QAJ720879 QKF720879 QUB720879 RDX720879 RNT720879 RXP720879 SHL720879 SRH720879 TBD720879 TKZ720879 TUV720879 UER720879 UON720879 UYJ720879 VIF720879 VSB720879 WBX720879 WLT720879 WVP720879 B786415 JD786415 SZ786415 ACV786415 AMR786415 AWN786415 BGJ786415 BQF786415 CAB786415 CJX786415 CTT786415 DDP786415 DNL786415 DXH786415 EHD786415 EQZ786415 FAV786415 FKR786415 FUN786415 GEJ786415 GOF786415 GYB786415 HHX786415 HRT786415 IBP786415 ILL786415 IVH786415 JFD786415 JOZ786415 JYV786415 KIR786415 KSN786415 LCJ786415 LMF786415 LWB786415 MFX786415 MPT786415 MZP786415 NJL786415 NTH786415 ODD786415 OMZ786415 OWV786415 PGR786415 PQN786415 QAJ786415 QKF786415 QUB786415 RDX786415 RNT786415 RXP786415 SHL786415 SRH786415 TBD786415 TKZ786415 TUV786415 UER786415 UON786415 UYJ786415 VIF786415 VSB786415 WBX786415 WLT786415 WVP786415 B851951 JD851951 SZ851951 ACV851951 AMR851951 AWN851951 BGJ851951 BQF851951 CAB851951 CJX851951 CTT851951 DDP851951 DNL851951 DXH851951 EHD851951 EQZ851951 FAV851951 FKR851951 FUN851951 GEJ851951 GOF851951 GYB851951 HHX851951 HRT851951 IBP851951 ILL851951 IVH851951 JFD851951 JOZ851951 JYV851951 KIR851951 KSN851951 LCJ851951 LMF851951 LWB851951 MFX851951 MPT851951 MZP851951 NJL851951 NTH851951 ODD851951 OMZ851951 OWV851951 PGR851951 PQN851951 QAJ851951 QKF851951 QUB851951 RDX851951 RNT851951 RXP851951 SHL851951 SRH851951 TBD851951 TKZ851951 TUV851951 UER851951 UON851951 UYJ851951 VIF851951 VSB851951 WBX851951 WLT851951 WVP851951 B917487 JD917487 SZ917487 ACV917487 AMR917487 AWN917487 BGJ917487 BQF917487 CAB917487 CJX917487 CTT917487 DDP917487 DNL917487 DXH917487 EHD917487 EQZ917487 FAV917487 FKR917487 FUN917487 GEJ917487 GOF917487 GYB917487 HHX917487 HRT917487 IBP917487 ILL917487 IVH917487 JFD917487 JOZ917487 JYV917487 KIR917487 KSN917487 LCJ917487 LMF917487 LWB917487 MFX917487 MPT917487 MZP917487 NJL917487 NTH917487 ODD917487 OMZ917487 OWV917487 PGR917487 PQN917487 QAJ917487 QKF917487 QUB917487 RDX917487 RNT917487 RXP917487 SHL917487 SRH917487 TBD917487 TKZ917487 TUV917487 UER917487 UON917487 UYJ917487 VIF917487 VSB917487 WBX917487 WLT917487 WVP917487 B983023 JD983023 SZ983023 ACV983023 AMR983023 AWN983023 BGJ983023 BQF983023 CAB983023 CJX983023 CTT983023 DDP983023 DNL983023 DXH983023 EHD983023 EQZ983023 FAV983023 FKR983023 FUN983023 GEJ983023 GOF983023 GYB983023 HHX983023 HRT983023 IBP983023 ILL983023 IVH983023 JFD983023 JOZ983023 JYV983023 KIR983023 KSN983023 LCJ983023 LMF983023 LWB983023 MFX983023 MPT983023 MZP983023 NJL983023 NTH983023 ODD983023 OMZ983023 OWV983023 PGR983023 PQN983023 QAJ983023 QKF983023 QUB983023 RDX983023 RNT983023 RXP983023 SHL983023 SRH983023 TBD983023 TKZ983023 TUV983023 UER983023 UON983023 UYJ983023 VIF983023 VSB983023 WBX983023 WLT983023 WVP983023">
      <formula1>0</formula1>
      <formula2>10000</formula2>
    </dataValidation>
    <dataValidation type="textLength" errorStyle="information" allowBlank="1" showInputMessage="1" error="XLBVal:5=8.68067317012902E-02_x000d_&#10;" sqref="WVQ983022 C65514:C65515 JE65514:JE65515 TA65514:TA65515 ACW65514:ACW65515 AMS65514:AMS65515 AWO65514:AWO65515 BGK65514:BGK65515 BQG65514:BQG65515 CAC65514:CAC65515 CJY65514:CJY65515 CTU65514:CTU65515 DDQ65514:DDQ65515 DNM65514:DNM65515 DXI65514:DXI65515 EHE65514:EHE65515 ERA65514:ERA65515 FAW65514:FAW65515 FKS65514:FKS65515 FUO65514:FUO65515 GEK65514:GEK65515 GOG65514:GOG65515 GYC65514:GYC65515 HHY65514:HHY65515 HRU65514:HRU65515 IBQ65514:IBQ65515 ILM65514:ILM65515 IVI65514:IVI65515 JFE65514:JFE65515 JPA65514:JPA65515 JYW65514:JYW65515 KIS65514:KIS65515 KSO65514:KSO65515 LCK65514:LCK65515 LMG65514:LMG65515 LWC65514:LWC65515 MFY65514:MFY65515 MPU65514:MPU65515 MZQ65514:MZQ65515 NJM65514:NJM65515 NTI65514:NTI65515 ODE65514:ODE65515 ONA65514:ONA65515 OWW65514:OWW65515 PGS65514:PGS65515 PQO65514:PQO65515 QAK65514:QAK65515 QKG65514:QKG65515 QUC65514:QUC65515 RDY65514:RDY65515 RNU65514:RNU65515 RXQ65514:RXQ65515 SHM65514:SHM65515 SRI65514:SRI65515 TBE65514:TBE65515 TLA65514:TLA65515 TUW65514:TUW65515 UES65514:UES65515 UOO65514:UOO65515 UYK65514:UYK65515 VIG65514:VIG65515 VSC65514:VSC65515 WBY65514:WBY65515 WLU65514:WLU65515 WVQ65514:WVQ65515 C131050:C131051 JE131050:JE131051 TA131050:TA131051 ACW131050:ACW131051 AMS131050:AMS131051 AWO131050:AWO131051 BGK131050:BGK131051 BQG131050:BQG131051 CAC131050:CAC131051 CJY131050:CJY131051 CTU131050:CTU131051 DDQ131050:DDQ131051 DNM131050:DNM131051 DXI131050:DXI131051 EHE131050:EHE131051 ERA131050:ERA131051 FAW131050:FAW131051 FKS131050:FKS131051 FUO131050:FUO131051 GEK131050:GEK131051 GOG131050:GOG131051 GYC131050:GYC131051 HHY131050:HHY131051 HRU131050:HRU131051 IBQ131050:IBQ131051 ILM131050:ILM131051 IVI131050:IVI131051 JFE131050:JFE131051 JPA131050:JPA131051 JYW131050:JYW131051 KIS131050:KIS131051 KSO131050:KSO131051 LCK131050:LCK131051 LMG131050:LMG131051 LWC131050:LWC131051 MFY131050:MFY131051 MPU131050:MPU131051 MZQ131050:MZQ131051 NJM131050:NJM131051 NTI131050:NTI131051 ODE131050:ODE131051 ONA131050:ONA131051 OWW131050:OWW131051 PGS131050:PGS131051 PQO131050:PQO131051 QAK131050:QAK131051 QKG131050:QKG131051 QUC131050:QUC131051 RDY131050:RDY131051 RNU131050:RNU131051 RXQ131050:RXQ131051 SHM131050:SHM131051 SRI131050:SRI131051 TBE131050:TBE131051 TLA131050:TLA131051 TUW131050:TUW131051 UES131050:UES131051 UOO131050:UOO131051 UYK131050:UYK131051 VIG131050:VIG131051 VSC131050:VSC131051 WBY131050:WBY131051 WLU131050:WLU131051 WVQ131050:WVQ131051 C196586:C196587 JE196586:JE196587 TA196586:TA196587 ACW196586:ACW196587 AMS196586:AMS196587 AWO196586:AWO196587 BGK196586:BGK196587 BQG196586:BQG196587 CAC196586:CAC196587 CJY196586:CJY196587 CTU196586:CTU196587 DDQ196586:DDQ196587 DNM196586:DNM196587 DXI196586:DXI196587 EHE196586:EHE196587 ERA196586:ERA196587 FAW196586:FAW196587 FKS196586:FKS196587 FUO196586:FUO196587 GEK196586:GEK196587 GOG196586:GOG196587 GYC196586:GYC196587 HHY196586:HHY196587 HRU196586:HRU196587 IBQ196586:IBQ196587 ILM196586:ILM196587 IVI196586:IVI196587 JFE196586:JFE196587 JPA196586:JPA196587 JYW196586:JYW196587 KIS196586:KIS196587 KSO196586:KSO196587 LCK196586:LCK196587 LMG196586:LMG196587 LWC196586:LWC196587 MFY196586:MFY196587 MPU196586:MPU196587 MZQ196586:MZQ196587 NJM196586:NJM196587 NTI196586:NTI196587 ODE196586:ODE196587 ONA196586:ONA196587 OWW196586:OWW196587 PGS196586:PGS196587 PQO196586:PQO196587 QAK196586:QAK196587 QKG196586:QKG196587 QUC196586:QUC196587 RDY196586:RDY196587 RNU196586:RNU196587 RXQ196586:RXQ196587 SHM196586:SHM196587 SRI196586:SRI196587 TBE196586:TBE196587 TLA196586:TLA196587 TUW196586:TUW196587 UES196586:UES196587 UOO196586:UOO196587 UYK196586:UYK196587 VIG196586:VIG196587 VSC196586:VSC196587 WBY196586:WBY196587 WLU196586:WLU196587 WVQ196586:WVQ196587 C262122:C262123 JE262122:JE262123 TA262122:TA262123 ACW262122:ACW262123 AMS262122:AMS262123 AWO262122:AWO262123 BGK262122:BGK262123 BQG262122:BQG262123 CAC262122:CAC262123 CJY262122:CJY262123 CTU262122:CTU262123 DDQ262122:DDQ262123 DNM262122:DNM262123 DXI262122:DXI262123 EHE262122:EHE262123 ERA262122:ERA262123 FAW262122:FAW262123 FKS262122:FKS262123 FUO262122:FUO262123 GEK262122:GEK262123 GOG262122:GOG262123 GYC262122:GYC262123 HHY262122:HHY262123 HRU262122:HRU262123 IBQ262122:IBQ262123 ILM262122:ILM262123 IVI262122:IVI262123 JFE262122:JFE262123 JPA262122:JPA262123 JYW262122:JYW262123 KIS262122:KIS262123 KSO262122:KSO262123 LCK262122:LCK262123 LMG262122:LMG262123 LWC262122:LWC262123 MFY262122:MFY262123 MPU262122:MPU262123 MZQ262122:MZQ262123 NJM262122:NJM262123 NTI262122:NTI262123 ODE262122:ODE262123 ONA262122:ONA262123 OWW262122:OWW262123 PGS262122:PGS262123 PQO262122:PQO262123 QAK262122:QAK262123 QKG262122:QKG262123 QUC262122:QUC262123 RDY262122:RDY262123 RNU262122:RNU262123 RXQ262122:RXQ262123 SHM262122:SHM262123 SRI262122:SRI262123 TBE262122:TBE262123 TLA262122:TLA262123 TUW262122:TUW262123 UES262122:UES262123 UOO262122:UOO262123 UYK262122:UYK262123 VIG262122:VIG262123 VSC262122:VSC262123 WBY262122:WBY262123 WLU262122:WLU262123 WVQ262122:WVQ262123 C327658:C327659 JE327658:JE327659 TA327658:TA327659 ACW327658:ACW327659 AMS327658:AMS327659 AWO327658:AWO327659 BGK327658:BGK327659 BQG327658:BQG327659 CAC327658:CAC327659 CJY327658:CJY327659 CTU327658:CTU327659 DDQ327658:DDQ327659 DNM327658:DNM327659 DXI327658:DXI327659 EHE327658:EHE327659 ERA327658:ERA327659 FAW327658:FAW327659 FKS327658:FKS327659 FUO327658:FUO327659 GEK327658:GEK327659 GOG327658:GOG327659 GYC327658:GYC327659 HHY327658:HHY327659 HRU327658:HRU327659 IBQ327658:IBQ327659 ILM327658:ILM327659 IVI327658:IVI327659 JFE327658:JFE327659 JPA327658:JPA327659 JYW327658:JYW327659 KIS327658:KIS327659 KSO327658:KSO327659 LCK327658:LCK327659 LMG327658:LMG327659 LWC327658:LWC327659 MFY327658:MFY327659 MPU327658:MPU327659 MZQ327658:MZQ327659 NJM327658:NJM327659 NTI327658:NTI327659 ODE327658:ODE327659 ONA327658:ONA327659 OWW327658:OWW327659 PGS327658:PGS327659 PQO327658:PQO327659 QAK327658:QAK327659 QKG327658:QKG327659 QUC327658:QUC327659 RDY327658:RDY327659 RNU327658:RNU327659 RXQ327658:RXQ327659 SHM327658:SHM327659 SRI327658:SRI327659 TBE327658:TBE327659 TLA327658:TLA327659 TUW327658:TUW327659 UES327658:UES327659 UOO327658:UOO327659 UYK327658:UYK327659 VIG327658:VIG327659 VSC327658:VSC327659 WBY327658:WBY327659 WLU327658:WLU327659 WVQ327658:WVQ327659 C393194:C393195 JE393194:JE393195 TA393194:TA393195 ACW393194:ACW393195 AMS393194:AMS393195 AWO393194:AWO393195 BGK393194:BGK393195 BQG393194:BQG393195 CAC393194:CAC393195 CJY393194:CJY393195 CTU393194:CTU393195 DDQ393194:DDQ393195 DNM393194:DNM393195 DXI393194:DXI393195 EHE393194:EHE393195 ERA393194:ERA393195 FAW393194:FAW393195 FKS393194:FKS393195 FUO393194:FUO393195 GEK393194:GEK393195 GOG393194:GOG393195 GYC393194:GYC393195 HHY393194:HHY393195 HRU393194:HRU393195 IBQ393194:IBQ393195 ILM393194:ILM393195 IVI393194:IVI393195 JFE393194:JFE393195 JPA393194:JPA393195 JYW393194:JYW393195 KIS393194:KIS393195 KSO393194:KSO393195 LCK393194:LCK393195 LMG393194:LMG393195 LWC393194:LWC393195 MFY393194:MFY393195 MPU393194:MPU393195 MZQ393194:MZQ393195 NJM393194:NJM393195 NTI393194:NTI393195 ODE393194:ODE393195 ONA393194:ONA393195 OWW393194:OWW393195 PGS393194:PGS393195 PQO393194:PQO393195 QAK393194:QAK393195 QKG393194:QKG393195 QUC393194:QUC393195 RDY393194:RDY393195 RNU393194:RNU393195 RXQ393194:RXQ393195 SHM393194:SHM393195 SRI393194:SRI393195 TBE393194:TBE393195 TLA393194:TLA393195 TUW393194:TUW393195 UES393194:UES393195 UOO393194:UOO393195 UYK393194:UYK393195 VIG393194:VIG393195 VSC393194:VSC393195 WBY393194:WBY393195 WLU393194:WLU393195 WVQ393194:WVQ393195 C458730:C458731 JE458730:JE458731 TA458730:TA458731 ACW458730:ACW458731 AMS458730:AMS458731 AWO458730:AWO458731 BGK458730:BGK458731 BQG458730:BQG458731 CAC458730:CAC458731 CJY458730:CJY458731 CTU458730:CTU458731 DDQ458730:DDQ458731 DNM458730:DNM458731 DXI458730:DXI458731 EHE458730:EHE458731 ERA458730:ERA458731 FAW458730:FAW458731 FKS458730:FKS458731 FUO458730:FUO458731 GEK458730:GEK458731 GOG458730:GOG458731 GYC458730:GYC458731 HHY458730:HHY458731 HRU458730:HRU458731 IBQ458730:IBQ458731 ILM458730:ILM458731 IVI458730:IVI458731 JFE458730:JFE458731 JPA458730:JPA458731 JYW458730:JYW458731 KIS458730:KIS458731 KSO458730:KSO458731 LCK458730:LCK458731 LMG458730:LMG458731 LWC458730:LWC458731 MFY458730:MFY458731 MPU458730:MPU458731 MZQ458730:MZQ458731 NJM458730:NJM458731 NTI458730:NTI458731 ODE458730:ODE458731 ONA458730:ONA458731 OWW458730:OWW458731 PGS458730:PGS458731 PQO458730:PQO458731 QAK458730:QAK458731 QKG458730:QKG458731 QUC458730:QUC458731 RDY458730:RDY458731 RNU458730:RNU458731 RXQ458730:RXQ458731 SHM458730:SHM458731 SRI458730:SRI458731 TBE458730:TBE458731 TLA458730:TLA458731 TUW458730:TUW458731 UES458730:UES458731 UOO458730:UOO458731 UYK458730:UYK458731 VIG458730:VIG458731 VSC458730:VSC458731 WBY458730:WBY458731 WLU458730:WLU458731 WVQ458730:WVQ458731 C524266:C524267 JE524266:JE524267 TA524266:TA524267 ACW524266:ACW524267 AMS524266:AMS524267 AWO524266:AWO524267 BGK524266:BGK524267 BQG524266:BQG524267 CAC524266:CAC524267 CJY524266:CJY524267 CTU524266:CTU524267 DDQ524266:DDQ524267 DNM524266:DNM524267 DXI524266:DXI524267 EHE524266:EHE524267 ERA524266:ERA524267 FAW524266:FAW524267 FKS524266:FKS524267 FUO524266:FUO524267 GEK524266:GEK524267 GOG524266:GOG524267 GYC524266:GYC524267 HHY524266:HHY524267 HRU524266:HRU524267 IBQ524266:IBQ524267 ILM524266:ILM524267 IVI524266:IVI524267 JFE524266:JFE524267 JPA524266:JPA524267 JYW524266:JYW524267 KIS524266:KIS524267 KSO524266:KSO524267 LCK524266:LCK524267 LMG524266:LMG524267 LWC524266:LWC524267 MFY524266:MFY524267 MPU524266:MPU524267 MZQ524266:MZQ524267 NJM524266:NJM524267 NTI524266:NTI524267 ODE524266:ODE524267 ONA524266:ONA524267 OWW524266:OWW524267 PGS524266:PGS524267 PQO524266:PQO524267 QAK524266:QAK524267 QKG524266:QKG524267 QUC524266:QUC524267 RDY524266:RDY524267 RNU524266:RNU524267 RXQ524266:RXQ524267 SHM524266:SHM524267 SRI524266:SRI524267 TBE524266:TBE524267 TLA524266:TLA524267 TUW524266:TUW524267 UES524266:UES524267 UOO524266:UOO524267 UYK524266:UYK524267 VIG524266:VIG524267 VSC524266:VSC524267 WBY524266:WBY524267 WLU524266:WLU524267 WVQ524266:WVQ524267 C589802:C589803 JE589802:JE589803 TA589802:TA589803 ACW589802:ACW589803 AMS589802:AMS589803 AWO589802:AWO589803 BGK589802:BGK589803 BQG589802:BQG589803 CAC589802:CAC589803 CJY589802:CJY589803 CTU589802:CTU589803 DDQ589802:DDQ589803 DNM589802:DNM589803 DXI589802:DXI589803 EHE589802:EHE589803 ERA589802:ERA589803 FAW589802:FAW589803 FKS589802:FKS589803 FUO589802:FUO589803 GEK589802:GEK589803 GOG589802:GOG589803 GYC589802:GYC589803 HHY589802:HHY589803 HRU589802:HRU589803 IBQ589802:IBQ589803 ILM589802:ILM589803 IVI589802:IVI589803 JFE589802:JFE589803 JPA589802:JPA589803 JYW589802:JYW589803 KIS589802:KIS589803 KSO589802:KSO589803 LCK589802:LCK589803 LMG589802:LMG589803 LWC589802:LWC589803 MFY589802:MFY589803 MPU589802:MPU589803 MZQ589802:MZQ589803 NJM589802:NJM589803 NTI589802:NTI589803 ODE589802:ODE589803 ONA589802:ONA589803 OWW589802:OWW589803 PGS589802:PGS589803 PQO589802:PQO589803 QAK589802:QAK589803 QKG589802:QKG589803 QUC589802:QUC589803 RDY589802:RDY589803 RNU589802:RNU589803 RXQ589802:RXQ589803 SHM589802:SHM589803 SRI589802:SRI589803 TBE589802:TBE589803 TLA589802:TLA589803 TUW589802:TUW589803 UES589802:UES589803 UOO589802:UOO589803 UYK589802:UYK589803 VIG589802:VIG589803 VSC589802:VSC589803 WBY589802:WBY589803 WLU589802:WLU589803 WVQ589802:WVQ589803 C655338:C655339 JE655338:JE655339 TA655338:TA655339 ACW655338:ACW655339 AMS655338:AMS655339 AWO655338:AWO655339 BGK655338:BGK655339 BQG655338:BQG655339 CAC655338:CAC655339 CJY655338:CJY655339 CTU655338:CTU655339 DDQ655338:DDQ655339 DNM655338:DNM655339 DXI655338:DXI655339 EHE655338:EHE655339 ERA655338:ERA655339 FAW655338:FAW655339 FKS655338:FKS655339 FUO655338:FUO655339 GEK655338:GEK655339 GOG655338:GOG655339 GYC655338:GYC655339 HHY655338:HHY655339 HRU655338:HRU655339 IBQ655338:IBQ655339 ILM655338:ILM655339 IVI655338:IVI655339 JFE655338:JFE655339 JPA655338:JPA655339 JYW655338:JYW655339 KIS655338:KIS655339 KSO655338:KSO655339 LCK655338:LCK655339 LMG655338:LMG655339 LWC655338:LWC655339 MFY655338:MFY655339 MPU655338:MPU655339 MZQ655338:MZQ655339 NJM655338:NJM655339 NTI655338:NTI655339 ODE655338:ODE655339 ONA655338:ONA655339 OWW655338:OWW655339 PGS655338:PGS655339 PQO655338:PQO655339 QAK655338:QAK655339 QKG655338:QKG655339 QUC655338:QUC655339 RDY655338:RDY655339 RNU655338:RNU655339 RXQ655338:RXQ655339 SHM655338:SHM655339 SRI655338:SRI655339 TBE655338:TBE655339 TLA655338:TLA655339 TUW655338:TUW655339 UES655338:UES655339 UOO655338:UOO655339 UYK655338:UYK655339 VIG655338:VIG655339 VSC655338:VSC655339 WBY655338:WBY655339 WLU655338:WLU655339 WVQ655338:WVQ655339 C720874:C720875 JE720874:JE720875 TA720874:TA720875 ACW720874:ACW720875 AMS720874:AMS720875 AWO720874:AWO720875 BGK720874:BGK720875 BQG720874:BQG720875 CAC720874:CAC720875 CJY720874:CJY720875 CTU720874:CTU720875 DDQ720874:DDQ720875 DNM720874:DNM720875 DXI720874:DXI720875 EHE720874:EHE720875 ERA720874:ERA720875 FAW720874:FAW720875 FKS720874:FKS720875 FUO720874:FUO720875 GEK720874:GEK720875 GOG720874:GOG720875 GYC720874:GYC720875 HHY720874:HHY720875 HRU720874:HRU720875 IBQ720874:IBQ720875 ILM720874:ILM720875 IVI720874:IVI720875 JFE720874:JFE720875 JPA720874:JPA720875 JYW720874:JYW720875 KIS720874:KIS720875 KSO720874:KSO720875 LCK720874:LCK720875 LMG720874:LMG720875 LWC720874:LWC720875 MFY720874:MFY720875 MPU720874:MPU720875 MZQ720874:MZQ720875 NJM720874:NJM720875 NTI720874:NTI720875 ODE720874:ODE720875 ONA720874:ONA720875 OWW720874:OWW720875 PGS720874:PGS720875 PQO720874:PQO720875 QAK720874:QAK720875 QKG720874:QKG720875 QUC720874:QUC720875 RDY720874:RDY720875 RNU720874:RNU720875 RXQ720874:RXQ720875 SHM720874:SHM720875 SRI720874:SRI720875 TBE720874:TBE720875 TLA720874:TLA720875 TUW720874:TUW720875 UES720874:UES720875 UOO720874:UOO720875 UYK720874:UYK720875 VIG720874:VIG720875 VSC720874:VSC720875 WBY720874:WBY720875 WLU720874:WLU720875 WVQ720874:WVQ720875 C786410:C786411 JE786410:JE786411 TA786410:TA786411 ACW786410:ACW786411 AMS786410:AMS786411 AWO786410:AWO786411 BGK786410:BGK786411 BQG786410:BQG786411 CAC786410:CAC786411 CJY786410:CJY786411 CTU786410:CTU786411 DDQ786410:DDQ786411 DNM786410:DNM786411 DXI786410:DXI786411 EHE786410:EHE786411 ERA786410:ERA786411 FAW786410:FAW786411 FKS786410:FKS786411 FUO786410:FUO786411 GEK786410:GEK786411 GOG786410:GOG786411 GYC786410:GYC786411 HHY786410:HHY786411 HRU786410:HRU786411 IBQ786410:IBQ786411 ILM786410:ILM786411 IVI786410:IVI786411 JFE786410:JFE786411 JPA786410:JPA786411 JYW786410:JYW786411 KIS786410:KIS786411 KSO786410:KSO786411 LCK786410:LCK786411 LMG786410:LMG786411 LWC786410:LWC786411 MFY786410:MFY786411 MPU786410:MPU786411 MZQ786410:MZQ786411 NJM786410:NJM786411 NTI786410:NTI786411 ODE786410:ODE786411 ONA786410:ONA786411 OWW786410:OWW786411 PGS786410:PGS786411 PQO786410:PQO786411 QAK786410:QAK786411 QKG786410:QKG786411 QUC786410:QUC786411 RDY786410:RDY786411 RNU786410:RNU786411 RXQ786410:RXQ786411 SHM786410:SHM786411 SRI786410:SRI786411 TBE786410:TBE786411 TLA786410:TLA786411 TUW786410:TUW786411 UES786410:UES786411 UOO786410:UOO786411 UYK786410:UYK786411 VIG786410:VIG786411 VSC786410:VSC786411 WBY786410:WBY786411 WLU786410:WLU786411 WVQ786410:WVQ786411 C851946:C851947 JE851946:JE851947 TA851946:TA851947 ACW851946:ACW851947 AMS851946:AMS851947 AWO851946:AWO851947 BGK851946:BGK851947 BQG851946:BQG851947 CAC851946:CAC851947 CJY851946:CJY851947 CTU851946:CTU851947 DDQ851946:DDQ851947 DNM851946:DNM851947 DXI851946:DXI851947 EHE851946:EHE851947 ERA851946:ERA851947 FAW851946:FAW851947 FKS851946:FKS851947 FUO851946:FUO851947 GEK851946:GEK851947 GOG851946:GOG851947 GYC851946:GYC851947 HHY851946:HHY851947 HRU851946:HRU851947 IBQ851946:IBQ851947 ILM851946:ILM851947 IVI851946:IVI851947 JFE851946:JFE851947 JPA851946:JPA851947 JYW851946:JYW851947 KIS851946:KIS851947 KSO851946:KSO851947 LCK851946:LCK851947 LMG851946:LMG851947 LWC851946:LWC851947 MFY851946:MFY851947 MPU851946:MPU851947 MZQ851946:MZQ851947 NJM851946:NJM851947 NTI851946:NTI851947 ODE851946:ODE851947 ONA851946:ONA851947 OWW851946:OWW851947 PGS851946:PGS851947 PQO851946:PQO851947 QAK851946:QAK851947 QKG851946:QKG851947 QUC851946:QUC851947 RDY851946:RDY851947 RNU851946:RNU851947 RXQ851946:RXQ851947 SHM851946:SHM851947 SRI851946:SRI851947 TBE851946:TBE851947 TLA851946:TLA851947 TUW851946:TUW851947 UES851946:UES851947 UOO851946:UOO851947 UYK851946:UYK851947 VIG851946:VIG851947 VSC851946:VSC851947 WBY851946:WBY851947 WLU851946:WLU851947 WVQ851946:WVQ851947 C917482:C917483 JE917482:JE917483 TA917482:TA917483 ACW917482:ACW917483 AMS917482:AMS917483 AWO917482:AWO917483 BGK917482:BGK917483 BQG917482:BQG917483 CAC917482:CAC917483 CJY917482:CJY917483 CTU917482:CTU917483 DDQ917482:DDQ917483 DNM917482:DNM917483 DXI917482:DXI917483 EHE917482:EHE917483 ERA917482:ERA917483 FAW917482:FAW917483 FKS917482:FKS917483 FUO917482:FUO917483 GEK917482:GEK917483 GOG917482:GOG917483 GYC917482:GYC917483 HHY917482:HHY917483 HRU917482:HRU917483 IBQ917482:IBQ917483 ILM917482:ILM917483 IVI917482:IVI917483 JFE917482:JFE917483 JPA917482:JPA917483 JYW917482:JYW917483 KIS917482:KIS917483 KSO917482:KSO917483 LCK917482:LCK917483 LMG917482:LMG917483 LWC917482:LWC917483 MFY917482:MFY917483 MPU917482:MPU917483 MZQ917482:MZQ917483 NJM917482:NJM917483 NTI917482:NTI917483 ODE917482:ODE917483 ONA917482:ONA917483 OWW917482:OWW917483 PGS917482:PGS917483 PQO917482:PQO917483 QAK917482:QAK917483 QKG917482:QKG917483 QUC917482:QUC917483 RDY917482:RDY917483 RNU917482:RNU917483 RXQ917482:RXQ917483 SHM917482:SHM917483 SRI917482:SRI917483 TBE917482:TBE917483 TLA917482:TLA917483 TUW917482:TUW917483 UES917482:UES917483 UOO917482:UOO917483 UYK917482:UYK917483 VIG917482:VIG917483 VSC917482:VSC917483 WBY917482:WBY917483 WLU917482:WLU917483 WVQ917482:WVQ917483 C983018:C983019 JE983018:JE983019 TA983018:TA983019 ACW983018:ACW983019 AMS983018:AMS983019 AWO983018:AWO983019 BGK983018:BGK983019 BQG983018:BQG983019 CAC983018:CAC983019 CJY983018:CJY983019 CTU983018:CTU983019 DDQ983018:DDQ983019 DNM983018:DNM983019 DXI983018:DXI983019 EHE983018:EHE983019 ERA983018:ERA983019 FAW983018:FAW983019 FKS983018:FKS983019 FUO983018:FUO983019 GEK983018:GEK983019 GOG983018:GOG983019 GYC983018:GYC983019 HHY983018:HHY983019 HRU983018:HRU983019 IBQ983018:IBQ983019 ILM983018:ILM983019 IVI983018:IVI983019 JFE983018:JFE983019 JPA983018:JPA983019 JYW983018:JYW983019 KIS983018:KIS983019 KSO983018:KSO983019 LCK983018:LCK983019 LMG983018:LMG983019 LWC983018:LWC983019 MFY983018:MFY983019 MPU983018:MPU983019 MZQ983018:MZQ983019 NJM983018:NJM983019 NTI983018:NTI983019 ODE983018:ODE983019 ONA983018:ONA983019 OWW983018:OWW983019 PGS983018:PGS983019 PQO983018:PQO983019 QAK983018:QAK983019 QKG983018:QKG983019 QUC983018:QUC983019 RDY983018:RDY983019 RNU983018:RNU983019 RXQ983018:RXQ983019 SHM983018:SHM983019 SRI983018:SRI983019 TBE983018:TBE983019 TLA983018:TLA983019 TUW983018:TUW983019 UES983018:UES983019 UOO983018:UOO983019 UYK983018:UYK983019 VIG983018:VIG983019 VSC983018:VSC983019 WBY983018:WBY983019 WLU983018:WLU983019 WVQ983018:WVQ983019 C65518 JE65518 TA65518 ACW65518 AMS65518 AWO65518 BGK65518 BQG65518 CAC65518 CJY65518 CTU65518 DDQ65518 DNM65518 DXI65518 EHE65518 ERA65518 FAW65518 FKS65518 FUO65518 GEK65518 GOG65518 GYC65518 HHY65518 HRU65518 IBQ65518 ILM65518 IVI65518 JFE65518 JPA65518 JYW65518 KIS65518 KSO65518 LCK65518 LMG65518 LWC65518 MFY65518 MPU65518 MZQ65518 NJM65518 NTI65518 ODE65518 ONA65518 OWW65518 PGS65518 PQO65518 QAK65518 QKG65518 QUC65518 RDY65518 RNU65518 RXQ65518 SHM65518 SRI65518 TBE65518 TLA65518 TUW65518 UES65518 UOO65518 UYK65518 VIG65518 VSC65518 WBY65518 WLU65518 WVQ65518 C131054 JE131054 TA131054 ACW131054 AMS131054 AWO131054 BGK131054 BQG131054 CAC131054 CJY131054 CTU131054 DDQ131054 DNM131054 DXI131054 EHE131054 ERA131054 FAW131054 FKS131054 FUO131054 GEK131054 GOG131054 GYC131054 HHY131054 HRU131054 IBQ131054 ILM131054 IVI131054 JFE131054 JPA131054 JYW131054 KIS131054 KSO131054 LCK131054 LMG131054 LWC131054 MFY131054 MPU131054 MZQ131054 NJM131054 NTI131054 ODE131054 ONA131054 OWW131054 PGS131054 PQO131054 QAK131054 QKG131054 QUC131054 RDY131054 RNU131054 RXQ131054 SHM131054 SRI131054 TBE131054 TLA131054 TUW131054 UES131054 UOO131054 UYK131054 VIG131054 VSC131054 WBY131054 WLU131054 WVQ131054 C196590 JE196590 TA196590 ACW196590 AMS196590 AWO196590 BGK196590 BQG196590 CAC196590 CJY196590 CTU196590 DDQ196590 DNM196590 DXI196590 EHE196590 ERA196590 FAW196590 FKS196590 FUO196590 GEK196590 GOG196590 GYC196590 HHY196590 HRU196590 IBQ196590 ILM196590 IVI196590 JFE196590 JPA196590 JYW196590 KIS196590 KSO196590 LCK196590 LMG196590 LWC196590 MFY196590 MPU196590 MZQ196590 NJM196590 NTI196590 ODE196590 ONA196590 OWW196590 PGS196590 PQO196590 QAK196590 QKG196590 QUC196590 RDY196590 RNU196590 RXQ196590 SHM196590 SRI196590 TBE196590 TLA196590 TUW196590 UES196590 UOO196590 UYK196590 VIG196590 VSC196590 WBY196590 WLU196590 WVQ196590 C262126 JE262126 TA262126 ACW262126 AMS262126 AWO262126 BGK262126 BQG262126 CAC262126 CJY262126 CTU262126 DDQ262126 DNM262126 DXI262126 EHE262126 ERA262126 FAW262126 FKS262126 FUO262126 GEK262126 GOG262126 GYC262126 HHY262126 HRU262126 IBQ262126 ILM262126 IVI262126 JFE262126 JPA262126 JYW262126 KIS262126 KSO262126 LCK262126 LMG262126 LWC262126 MFY262126 MPU262126 MZQ262126 NJM262126 NTI262126 ODE262126 ONA262126 OWW262126 PGS262126 PQO262126 QAK262126 QKG262126 QUC262126 RDY262126 RNU262126 RXQ262126 SHM262126 SRI262126 TBE262126 TLA262126 TUW262126 UES262126 UOO262126 UYK262126 VIG262126 VSC262126 WBY262126 WLU262126 WVQ262126 C327662 JE327662 TA327662 ACW327662 AMS327662 AWO327662 BGK327662 BQG327662 CAC327662 CJY327662 CTU327662 DDQ327662 DNM327662 DXI327662 EHE327662 ERA327662 FAW327662 FKS327662 FUO327662 GEK327662 GOG327662 GYC327662 HHY327662 HRU327662 IBQ327662 ILM327662 IVI327662 JFE327662 JPA327662 JYW327662 KIS327662 KSO327662 LCK327662 LMG327662 LWC327662 MFY327662 MPU327662 MZQ327662 NJM327662 NTI327662 ODE327662 ONA327662 OWW327662 PGS327662 PQO327662 QAK327662 QKG327662 QUC327662 RDY327662 RNU327662 RXQ327662 SHM327662 SRI327662 TBE327662 TLA327662 TUW327662 UES327662 UOO327662 UYK327662 VIG327662 VSC327662 WBY327662 WLU327662 WVQ327662 C393198 JE393198 TA393198 ACW393198 AMS393198 AWO393198 BGK393198 BQG393198 CAC393198 CJY393198 CTU393198 DDQ393198 DNM393198 DXI393198 EHE393198 ERA393198 FAW393198 FKS393198 FUO393198 GEK393198 GOG393198 GYC393198 HHY393198 HRU393198 IBQ393198 ILM393198 IVI393198 JFE393198 JPA393198 JYW393198 KIS393198 KSO393198 LCK393198 LMG393198 LWC393198 MFY393198 MPU393198 MZQ393198 NJM393198 NTI393198 ODE393198 ONA393198 OWW393198 PGS393198 PQO393198 QAK393198 QKG393198 QUC393198 RDY393198 RNU393198 RXQ393198 SHM393198 SRI393198 TBE393198 TLA393198 TUW393198 UES393198 UOO393198 UYK393198 VIG393198 VSC393198 WBY393198 WLU393198 WVQ393198 C458734 JE458734 TA458734 ACW458734 AMS458734 AWO458734 BGK458734 BQG458734 CAC458734 CJY458734 CTU458734 DDQ458734 DNM458734 DXI458734 EHE458734 ERA458734 FAW458734 FKS458734 FUO458734 GEK458734 GOG458734 GYC458734 HHY458734 HRU458734 IBQ458734 ILM458734 IVI458734 JFE458734 JPA458734 JYW458734 KIS458734 KSO458734 LCK458734 LMG458734 LWC458734 MFY458734 MPU458734 MZQ458734 NJM458734 NTI458734 ODE458734 ONA458734 OWW458734 PGS458734 PQO458734 QAK458734 QKG458734 QUC458734 RDY458734 RNU458734 RXQ458734 SHM458734 SRI458734 TBE458734 TLA458734 TUW458734 UES458734 UOO458734 UYK458734 VIG458734 VSC458734 WBY458734 WLU458734 WVQ458734 C524270 JE524270 TA524270 ACW524270 AMS524270 AWO524270 BGK524270 BQG524270 CAC524270 CJY524270 CTU524270 DDQ524270 DNM524270 DXI524270 EHE524270 ERA524270 FAW524270 FKS524270 FUO524270 GEK524270 GOG524270 GYC524270 HHY524270 HRU524270 IBQ524270 ILM524270 IVI524270 JFE524270 JPA524270 JYW524270 KIS524270 KSO524270 LCK524270 LMG524270 LWC524270 MFY524270 MPU524270 MZQ524270 NJM524270 NTI524270 ODE524270 ONA524270 OWW524270 PGS524270 PQO524270 QAK524270 QKG524270 QUC524270 RDY524270 RNU524270 RXQ524270 SHM524270 SRI524270 TBE524270 TLA524270 TUW524270 UES524270 UOO524270 UYK524270 VIG524270 VSC524270 WBY524270 WLU524270 WVQ524270 C589806 JE589806 TA589806 ACW589806 AMS589806 AWO589806 BGK589806 BQG589806 CAC589806 CJY589806 CTU589806 DDQ589806 DNM589806 DXI589806 EHE589806 ERA589806 FAW589806 FKS589806 FUO589806 GEK589806 GOG589806 GYC589806 HHY589806 HRU589806 IBQ589806 ILM589806 IVI589806 JFE589806 JPA589806 JYW589806 KIS589806 KSO589806 LCK589806 LMG589806 LWC589806 MFY589806 MPU589806 MZQ589806 NJM589806 NTI589806 ODE589806 ONA589806 OWW589806 PGS589806 PQO589806 QAK589806 QKG589806 QUC589806 RDY589806 RNU589806 RXQ589806 SHM589806 SRI589806 TBE589806 TLA589806 TUW589806 UES589806 UOO589806 UYK589806 VIG589806 VSC589806 WBY589806 WLU589806 WVQ589806 C655342 JE655342 TA655342 ACW655342 AMS655342 AWO655342 BGK655342 BQG655342 CAC655342 CJY655342 CTU655342 DDQ655342 DNM655342 DXI655342 EHE655342 ERA655342 FAW655342 FKS655342 FUO655342 GEK655342 GOG655342 GYC655342 HHY655342 HRU655342 IBQ655342 ILM655342 IVI655342 JFE655342 JPA655342 JYW655342 KIS655342 KSO655342 LCK655342 LMG655342 LWC655342 MFY655342 MPU655342 MZQ655342 NJM655342 NTI655342 ODE655342 ONA655342 OWW655342 PGS655342 PQO655342 QAK655342 QKG655342 QUC655342 RDY655342 RNU655342 RXQ655342 SHM655342 SRI655342 TBE655342 TLA655342 TUW655342 UES655342 UOO655342 UYK655342 VIG655342 VSC655342 WBY655342 WLU655342 WVQ655342 C720878 JE720878 TA720878 ACW720878 AMS720878 AWO720878 BGK720878 BQG720878 CAC720878 CJY720878 CTU720878 DDQ720878 DNM720878 DXI720878 EHE720878 ERA720878 FAW720878 FKS720878 FUO720878 GEK720878 GOG720878 GYC720878 HHY720878 HRU720878 IBQ720878 ILM720878 IVI720878 JFE720878 JPA720878 JYW720878 KIS720878 KSO720878 LCK720878 LMG720878 LWC720878 MFY720878 MPU720878 MZQ720878 NJM720878 NTI720878 ODE720878 ONA720878 OWW720878 PGS720878 PQO720878 QAK720878 QKG720878 QUC720878 RDY720878 RNU720878 RXQ720878 SHM720878 SRI720878 TBE720878 TLA720878 TUW720878 UES720878 UOO720878 UYK720878 VIG720878 VSC720878 WBY720878 WLU720878 WVQ720878 C786414 JE786414 TA786414 ACW786414 AMS786414 AWO786414 BGK786414 BQG786414 CAC786414 CJY786414 CTU786414 DDQ786414 DNM786414 DXI786414 EHE786414 ERA786414 FAW786414 FKS786414 FUO786414 GEK786414 GOG786414 GYC786414 HHY786414 HRU786414 IBQ786414 ILM786414 IVI786414 JFE786414 JPA786414 JYW786414 KIS786414 KSO786414 LCK786414 LMG786414 LWC786414 MFY786414 MPU786414 MZQ786414 NJM786414 NTI786414 ODE786414 ONA786414 OWW786414 PGS786414 PQO786414 QAK786414 QKG786414 QUC786414 RDY786414 RNU786414 RXQ786414 SHM786414 SRI786414 TBE786414 TLA786414 TUW786414 UES786414 UOO786414 UYK786414 VIG786414 VSC786414 WBY786414 WLU786414 WVQ786414 C851950 JE851950 TA851950 ACW851950 AMS851950 AWO851950 BGK851950 BQG851950 CAC851950 CJY851950 CTU851950 DDQ851950 DNM851950 DXI851950 EHE851950 ERA851950 FAW851950 FKS851950 FUO851950 GEK851950 GOG851950 GYC851950 HHY851950 HRU851950 IBQ851950 ILM851950 IVI851950 JFE851950 JPA851950 JYW851950 KIS851950 KSO851950 LCK851950 LMG851950 LWC851950 MFY851950 MPU851950 MZQ851950 NJM851950 NTI851950 ODE851950 ONA851950 OWW851950 PGS851950 PQO851950 QAK851950 QKG851950 QUC851950 RDY851950 RNU851950 RXQ851950 SHM851950 SRI851950 TBE851950 TLA851950 TUW851950 UES851950 UOO851950 UYK851950 VIG851950 VSC851950 WBY851950 WLU851950 WVQ851950 C917486 JE917486 TA917486 ACW917486 AMS917486 AWO917486 BGK917486 BQG917486 CAC917486 CJY917486 CTU917486 DDQ917486 DNM917486 DXI917486 EHE917486 ERA917486 FAW917486 FKS917486 FUO917486 GEK917486 GOG917486 GYC917486 HHY917486 HRU917486 IBQ917486 ILM917486 IVI917486 JFE917486 JPA917486 JYW917486 KIS917486 KSO917486 LCK917486 LMG917486 LWC917486 MFY917486 MPU917486 MZQ917486 NJM917486 NTI917486 ODE917486 ONA917486 OWW917486 PGS917486 PQO917486 QAK917486 QKG917486 QUC917486 RDY917486 RNU917486 RXQ917486 SHM917486 SRI917486 TBE917486 TLA917486 TUW917486 UES917486 UOO917486 UYK917486 VIG917486 VSC917486 WBY917486 WLU917486 WVQ917486 C983022 JE983022 TA983022 ACW983022 AMS983022 AWO983022 BGK983022 BQG983022 CAC983022 CJY983022 CTU983022 DDQ983022 DNM983022 DXI983022 EHE983022 ERA983022 FAW983022 FKS983022 FUO983022 GEK983022 GOG983022 GYC983022 HHY983022 HRU983022 IBQ983022 ILM983022 IVI983022 JFE983022 JPA983022 JYW983022 KIS983022 KSO983022 LCK983022 LMG983022 LWC983022 MFY983022 MPU983022 MZQ983022 NJM983022 NTI983022 ODE983022 ONA983022 OWW983022 PGS983022 PQO983022 QAK983022 QKG983022 QUC983022 RDY983022 RNU983022 RXQ983022 SHM983022 SRI983022 TBE983022 TLA983022 TUW983022 UES983022 UOO983022 UYK983022 VIG983022 VSC983022 WBY983022 WLU983022 JE37 TA37 ACW37 AMS37 AWO37 BGK37 BQG37 CAC37 CJY37 CTU37 DDQ37 DNM37 DXI37 EHE37 ERA37 FAW37 FKS37 FUO37 GEK37 GOG37 GYC37 HHY37 HRU37 IBQ37 ILM37 IVI37 JFE37 JPA37 JYW37 KIS37 KSO37 LCK37 LMG37 LWC37 MFY37 MPU37 MZQ37 NJM37 NTI37 ODE37 ONA37 OWW37 PGS37 PQO37 QAK37 QKG37 QUC37 RDY37 RNU37 RXQ37 SHM37 SRI37 TBE37 TLA37 TUW37 UES37 UOO37 UYK37 VIG37 VSC37 WBY37 WLU37 WVQ37 C37">
      <formula1>0</formula1>
      <formula2>10000</formula2>
    </dataValidation>
    <dataValidation type="textLength" errorStyle="information" allowBlank="1" showInputMessage="1" error="XLBVal:5=56700_x000d_&#10;" sqref="WVP983018:WVP983022 B65514:B65518 JD65514:JD65518 SZ65514:SZ65518 ACV65514:ACV65518 AMR65514:AMR65518 AWN65514:AWN65518 BGJ65514:BGJ65518 BQF65514:BQF65518 CAB65514:CAB65518 CJX65514:CJX65518 CTT65514:CTT65518 DDP65514:DDP65518 DNL65514:DNL65518 DXH65514:DXH65518 EHD65514:EHD65518 EQZ65514:EQZ65518 FAV65514:FAV65518 FKR65514:FKR65518 FUN65514:FUN65518 GEJ65514:GEJ65518 GOF65514:GOF65518 GYB65514:GYB65518 HHX65514:HHX65518 HRT65514:HRT65518 IBP65514:IBP65518 ILL65514:ILL65518 IVH65514:IVH65518 JFD65514:JFD65518 JOZ65514:JOZ65518 JYV65514:JYV65518 KIR65514:KIR65518 KSN65514:KSN65518 LCJ65514:LCJ65518 LMF65514:LMF65518 LWB65514:LWB65518 MFX65514:MFX65518 MPT65514:MPT65518 MZP65514:MZP65518 NJL65514:NJL65518 NTH65514:NTH65518 ODD65514:ODD65518 OMZ65514:OMZ65518 OWV65514:OWV65518 PGR65514:PGR65518 PQN65514:PQN65518 QAJ65514:QAJ65518 QKF65514:QKF65518 QUB65514:QUB65518 RDX65514:RDX65518 RNT65514:RNT65518 RXP65514:RXP65518 SHL65514:SHL65518 SRH65514:SRH65518 TBD65514:TBD65518 TKZ65514:TKZ65518 TUV65514:TUV65518 UER65514:UER65518 UON65514:UON65518 UYJ65514:UYJ65518 VIF65514:VIF65518 VSB65514:VSB65518 WBX65514:WBX65518 WLT65514:WLT65518 WVP65514:WVP65518 B131050:B131054 JD131050:JD131054 SZ131050:SZ131054 ACV131050:ACV131054 AMR131050:AMR131054 AWN131050:AWN131054 BGJ131050:BGJ131054 BQF131050:BQF131054 CAB131050:CAB131054 CJX131050:CJX131054 CTT131050:CTT131054 DDP131050:DDP131054 DNL131050:DNL131054 DXH131050:DXH131054 EHD131050:EHD131054 EQZ131050:EQZ131054 FAV131050:FAV131054 FKR131050:FKR131054 FUN131050:FUN131054 GEJ131050:GEJ131054 GOF131050:GOF131054 GYB131050:GYB131054 HHX131050:HHX131054 HRT131050:HRT131054 IBP131050:IBP131054 ILL131050:ILL131054 IVH131050:IVH131054 JFD131050:JFD131054 JOZ131050:JOZ131054 JYV131050:JYV131054 KIR131050:KIR131054 KSN131050:KSN131054 LCJ131050:LCJ131054 LMF131050:LMF131054 LWB131050:LWB131054 MFX131050:MFX131054 MPT131050:MPT131054 MZP131050:MZP131054 NJL131050:NJL131054 NTH131050:NTH131054 ODD131050:ODD131054 OMZ131050:OMZ131054 OWV131050:OWV131054 PGR131050:PGR131054 PQN131050:PQN131054 QAJ131050:QAJ131054 QKF131050:QKF131054 QUB131050:QUB131054 RDX131050:RDX131054 RNT131050:RNT131054 RXP131050:RXP131054 SHL131050:SHL131054 SRH131050:SRH131054 TBD131050:TBD131054 TKZ131050:TKZ131054 TUV131050:TUV131054 UER131050:UER131054 UON131050:UON131054 UYJ131050:UYJ131054 VIF131050:VIF131054 VSB131050:VSB131054 WBX131050:WBX131054 WLT131050:WLT131054 WVP131050:WVP131054 B196586:B196590 JD196586:JD196590 SZ196586:SZ196590 ACV196586:ACV196590 AMR196586:AMR196590 AWN196586:AWN196590 BGJ196586:BGJ196590 BQF196586:BQF196590 CAB196586:CAB196590 CJX196586:CJX196590 CTT196586:CTT196590 DDP196586:DDP196590 DNL196586:DNL196590 DXH196586:DXH196590 EHD196586:EHD196590 EQZ196586:EQZ196590 FAV196586:FAV196590 FKR196586:FKR196590 FUN196586:FUN196590 GEJ196586:GEJ196590 GOF196586:GOF196590 GYB196586:GYB196590 HHX196586:HHX196590 HRT196586:HRT196590 IBP196586:IBP196590 ILL196586:ILL196590 IVH196586:IVH196590 JFD196586:JFD196590 JOZ196586:JOZ196590 JYV196586:JYV196590 KIR196586:KIR196590 KSN196586:KSN196590 LCJ196586:LCJ196590 LMF196586:LMF196590 LWB196586:LWB196590 MFX196586:MFX196590 MPT196586:MPT196590 MZP196586:MZP196590 NJL196586:NJL196590 NTH196586:NTH196590 ODD196586:ODD196590 OMZ196586:OMZ196590 OWV196586:OWV196590 PGR196586:PGR196590 PQN196586:PQN196590 QAJ196586:QAJ196590 QKF196586:QKF196590 QUB196586:QUB196590 RDX196586:RDX196590 RNT196586:RNT196590 RXP196586:RXP196590 SHL196586:SHL196590 SRH196586:SRH196590 TBD196586:TBD196590 TKZ196586:TKZ196590 TUV196586:TUV196590 UER196586:UER196590 UON196586:UON196590 UYJ196586:UYJ196590 VIF196586:VIF196590 VSB196586:VSB196590 WBX196586:WBX196590 WLT196586:WLT196590 WVP196586:WVP196590 B262122:B262126 JD262122:JD262126 SZ262122:SZ262126 ACV262122:ACV262126 AMR262122:AMR262126 AWN262122:AWN262126 BGJ262122:BGJ262126 BQF262122:BQF262126 CAB262122:CAB262126 CJX262122:CJX262126 CTT262122:CTT262126 DDP262122:DDP262126 DNL262122:DNL262126 DXH262122:DXH262126 EHD262122:EHD262126 EQZ262122:EQZ262126 FAV262122:FAV262126 FKR262122:FKR262126 FUN262122:FUN262126 GEJ262122:GEJ262126 GOF262122:GOF262126 GYB262122:GYB262126 HHX262122:HHX262126 HRT262122:HRT262126 IBP262122:IBP262126 ILL262122:ILL262126 IVH262122:IVH262126 JFD262122:JFD262126 JOZ262122:JOZ262126 JYV262122:JYV262126 KIR262122:KIR262126 KSN262122:KSN262126 LCJ262122:LCJ262126 LMF262122:LMF262126 LWB262122:LWB262126 MFX262122:MFX262126 MPT262122:MPT262126 MZP262122:MZP262126 NJL262122:NJL262126 NTH262122:NTH262126 ODD262122:ODD262126 OMZ262122:OMZ262126 OWV262122:OWV262126 PGR262122:PGR262126 PQN262122:PQN262126 QAJ262122:QAJ262126 QKF262122:QKF262126 QUB262122:QUB262126 RDX262122:RDX262126 RNT262122:RNT262126 RXP262122:RXP262126 SHL262122:SHL262126 SRH262122:SRH262126 TBD262122:TBD262126 TKZ262122:TKZ262126 TUV262122:TUV262126 UER262122:UER262126 UON262122:UON262126 UYJ262122:UYJ262126 VIF262122:VIF262126 VSB262122:VSB262126 WBX262122:WBX262126 WLT262122:WLT262126 WVP262122:WVP262126 B327658:B327662 JD327658:JD327662 SZ327658:SZ327662 ACV327658:ACV327662 AMR327658:AMR327662 AWN327658:AWN327662 BGJ327658:BGJ327662 BQF327658:BQF327662 CAB327658:CAB327662 CJX327658:CJX327662 CTT327658:CTT327662 DDP327658:DDP327662 DNL327658:DNL327662 DXH327658:DXH327662 EHD327658:EHD327662 EQZ327658:EQZ327662 FAV327658:FAV327662 FKR327658:FKR327662 FUN327658:FUN327662 GEJ327658:GEJ327662 GOF327658:GOF327662 GYB327658:GYB327662 HHX327658:HHX327662 HRT327658:HRT327662 IBP327658:IBP327662 ILL327658:ILL327662 IVH327658:IVH327662 JFD327658:JFD327662 JOZ327658:JOZ327662 JYV327658:JYV327662 KIR327658:KIR327662 KSN327658:KSN327662 LCJ327658:LCJ327662 LMF327658:LMF327662 LWB327658:LWB327662 MFX327658:MFX327662 MPT327658:MPT327662 MZP327658:MZP327662 NJL327658:NJL327662 NTH327658:NTH327662 ODD327658:ODD327662 OMZ327658:OMZ327662 OWV327658:OWV327662 PGR327658:PGR327662 PQN327658:PQN327662 QAJ327658:QAJ327662 QKF327658:QKF327662 QUB327658:QUB327662 RDX327658:RDX327662 RNT327658:RNT327662 RXP327658:RXP327662 SHL327658:SHL327662 SRH327658:SRH327662 TBD327658:TBD327662 TKZ327658:TKZ327662 TUV327658:TUV327662 UER327658:UER327662 UON327658:UON327662 UYJ327658:UYJ327662 VIF327658:VIF327662 VSB327658:VSB327662 WBX327658:WBX327662 WLT327658:WLT327662 WVP327658:WVP327662 B393194:B393198 JD393194:JD393198 SZ393194:SZ393198 ACV393194:ACV393198 AMR393194:AMR393198 AWN393194:AWN393198 BGJ393194:BGJ393198 BQF393194:BQF393198 CAB393194:CAB393198 CJX393194:CJX393198 CTT393194:CTT393198 DDP393194:DDP393198 DNL393194:DNL393198 DXH393194:DXH393198 EHD393194:EHD393198 EQZ393194:EQZ393198 FAV393194:FAV393198 FKR393194:FKR393198 FUN393194:FUN393198 GEJ393194:GEJ393198 GOF393194:GOF393198 GYB393194:GYB393198 HHX393194:HHX393198 HRT393194:HRT393198 IBP393194:IBP393198 ILL393194:ILL393198 IVH393194:IVH393198 JFD393194:JFD393198 JOZ393194:JOZ393198 JYV393194:JYV393198 KIR393194:KIR393198 KSN393194:KSN393198 LCJ393194:LCJ393198 LMF393194:LMF393198 LWB393194:LWB393198 MFX393194:MFX393198 MPT393194:MPT393198 MZP393194:MZP393198 NJL393194:NJL393198 NTH393194:NTH393198 ODD393194:ODD393198 OMZ393194:OMZ393198 OWV393194:OWV393198 PGR393194:PGR393198 PQN393194:PQN393198 QAJ393194:QAJ393198 QKF393194:QKF393198 QUB393194:QUB393198 RDX393194:RDX393198 RNT393194:RNT393198 RXP393194:RXP393198 SHL393194:SHL393198 SRH393194:SRH393198 TBD393194:TBD393198 TKZ393194:TKZ393198 TUV393194:TUV393198 UER393194:UER393198 UON393194:UON393198 UYJ393194:UYJ393198 VIF393194:VIF393198 VSB393194:VSB393198 WBX393194:WBX393198 WLT393194:WLT393198 WVP393194:WVP393198 B458730:B458734 JD458730:JD458734 SZ458730:SZ458734 ACV458730:ACV458734 AMR458730:AMR458734 AWN458730:AWN458734 BGJ458730:BGJ458734 BQF458730:BQF458734 CAB458730:CAB458734 CJX458730:CJX458734 CTT458730:CTT458734 DDP458730:DDP458734 DNL458730:DNL458734 DXH458730:DXH458734 EHD458730:EHD458734 EQZ458730:EQZ458734 FAV458730:FAV458734 FKR458730:FKR458734 FUN458730:FUN458734 GEJ458730:GEJ458734 GOF458730:GOF458734 GYB458730:GYB458734 HHX458730:HHX458734 HRT458730:HRT458734 IBP458730:IBP458734 ILL458730:ILL458734 IVH458730:IVH458734 JFD458730:JFD458734 JOZ458730:JOZ458734 JYV458730:JYV458734 KIR458730:KIR458734 KSN458730:KSN458734 LCJ458730:LCJ458734 LMF458730:LMF458734 LWB458730:LWB458734 MFX458730:MFX458734 MPT458730:MPT458734 MZP458730:MZP458734 NJL458730:NJL458734 NTH458730:NTH458734 ODD458730:ODD458734 OMZ458730:OMZ458734 OWV458730:OWV458734 PGR458730:PGR458734 PQN458730:PQN458734 QAJ458730:QAJ458734 QKF458730:QKF458734 QUB458730:QUB458734 RDX458730:RDX458734 RNT458730:RNT458734 RXP458730:RXP458734 SHL458730:SHL458734 SRH458730:SRH458734 TBD458730:TBD458734 TKZ458730:TKZ458734 TUV458730:TUV458734 UER458730:UER458734 UON458730:UON458734 UYJ458730:UYJ458734 VIF458730:VIF458734 VSB458730:VSB458734 WBX458730:WBX458734 WLT458730:WLT458734 WVP458730:WVP458734 B524266:B524270 JD524266:JD524270 SZ524266:SZ524270 ACV524266:ACV524270 AMR524266:AMR524270 AWN524266:AWN524270 BGJ524266:BGJ524270 BQF524266:BQF524270 CAB524266:CAB524270 CJX524266:CJX524270 CTT524266:CTT524270 DDP524266:DDP524270 DNL524266:DNL524270 DXH524266:DXH524270 EHD524266:EHD524270 EQZ524266:EQZ524270 FAV524266:FAV524270 FKR524266:FKR524270 FUN524266:FUN524270 GEJ524266:GEJ524270 GOF524266:GOF524270 GYB524266:GYB524270 HHX524266:HHX524270 HRT524266:HRT524270 IBP524266:IBP524270 ILL524266:ILL524270 IVH524266:IVH524270 JFD524266:JFD524270 JOZ524266:JOZ524270 JYV524266:JYV524270 KIR524266:KIR524270 KSN524266:KSN524270 LCJ524266:LCJ524270 LMF524266:LMF524270 LWB524266:LWB524270 MFX524266:MFX524270 MPT524266:MPT524270 MZP524266:MZP524270 NJL524266:NJL524270 NTH524266:NTH524270 ODD524266:ODD524270 OMZ524266:OMZ524270 OWV524266:OWV524270 PGR524266:PGR524270 PQN524266:PQN524270 QAJ524266:QAJ524270 QKF524266:QKF524270 QUB524266:QUB524270 RDX524266:RDX524270 RNT524266:RNT524270 RXP524266:RXP524270 SHL524266:SHL524270 SRH524266:SRH524270 TBD524266:TBD524270 TKZ524266:TKZ524270 TUV524266:TUV524270 UER524266:UER524270 UON524266:UON524270 UYJ524266:UYJ524270 VIF524266:VIF524270 VSB524266:VSB524270 WBX524266:WBX524270 WLT524266:WLT524270 WVP524266:WVP524270 B589802:B589806 JD589802:JD589806 SZ589802:SZ589806 ACV589802:ACV589806 AMR589802:AMR589806 AWN589802:AWN589806 BGJ589802:BGJ589806 BQF589802:BQF589806 CAB589802:CAB589806 CJX589802:CJX589806 CTT589802:CTT589806 DDP589802:DDP589806 DNL589802:DNL589806 DXH589802:DXH589806 EHD589802:EHD589806 EQZ589802:EQZ589806 FAV589802:FAV589806 FKR589802:FKR589806 FUN589802:FUN589806 GEJ589802:GEJ589806 GOF589802:GOF589806 GYB589802:GYB589806 HHX589802:HHX589806 HRT589802:HRT589806 IBP589802:IBP589806 ILL589802:ILL589806 IVH589802:IVH589806 JFD589802:JFD589806 JOZ589802:JOZ589806 JYV589802:JYV589806 KIR589802:KIR589806 KSN589802:KSN589806 LCJ589802:LCJ589806 LMF589802:LMF589806 LWB589802:LWB589806 MFX589802:MFX589806 MPT589802:MPT589806 MZP589802:MZP589806 NJL589802:NJL589806 NTH589802:NTH589806 ODD589802:ODD589806 OMZ589802:OMZ589806 OWV589802:OWV589806 PGR589802:PGR589806 PQN589802:PQN589806 QAJ589802:QAJ589806 QKF589802:QKF589806 QUB589802:QUB589806 RDX589802:RDX589806 RNT589802:RNT589806 RXP589802:RXP589806 SHL589802:SHL589806 SRH589802:SRH589806 TBD589802:TBD589806 TKZ589802:TKZ589806 TUV589802:TUV589806 UER589802:UER589806 UON589802:UON589806 UYJ589802:UYJ589806 VIF589802:VIF589806 VSB589802:VSB589806 WBX589802:WBX589806 WLT589802:WLT589806 WVP589802:WVP589806 B655338:B655342 JD655338:JD655342 SZ655338:SZ655342 ACV655338:ACV655342 AMR655338:AMR655342 AWN655338:AWN655342 BGJ655338:BGJ655342 BQF655338:BQF655342 CAB655338:CAB655342 CJX655338:CJX655342 CTT655338:CTT655342 DDP655338:DDP655342 DNL655338:DNL655342 DXH655338:DXH655342 EHD655338:EHD655342 EQZ655338:EQZ655342 FAV655338:FAV655342 FKR655338:FKR655342 FUN655338:FUN655342 GEJ655338:GEJ655342 GOF655338:GOF655342 GYB655338:GYB655342 HHX655338:HHX655342 HRT655338:HRT655342 IBP655338:IBP655342 ILL655338:ILL655342 IVH655338:IVH655342 JFD655338:JFD655342 JOZ655338:JOZ655342 JYV655338:JYV655342 KIR655338:KIR655342 KSN655338:KSN655342 LCJ655338:LCJ655342 LMF655338:LMF655342 LWB655338:LWB655342 MFX655338:MFX655342 MPT655338:MPT655342 MZP655338:MZP655342 NJL655338:NJL655342 NTH655338:NTH655342 ODD655338:ODD655342 OMZ655338:OMZ655342 OWV655338:OWV655342 PGR655338:PGR655342 PQN655338:PQN655342 QAJ655338:QAJ655342 QKF655338:QKF655342 QUB655338:QUB655342 RDX655338:RDX655342 RNT655338:RNT655342 RXP655338:RXP655342 SHL655338:SHL655342 SRH655338:SRH655342 TBD655338:TBD655342 TKZ655338:TKZ655342 TUV655338:TUV655342 UER655338:UER655342 UON655338:UON655342 UYJ655338:UYJ655342 VIF655338:VIF655342 VSB655338:VSB655342 WBX655338:WBX655342 WLT655338:WLT655342 WVP655338:WVP655342 B720874:B720878 JD720874:JD720878 SZ720874:SZ720878 ACV720874:ACV720878 AMR720874:AMR720878 AWN720874:AWN720878 BGJ720874:BGJ720878 BQF720874:BQF720878 CAB720874:CAB720878 CJX720874:CJX720878 CTT720874:CTT720878 DDP720874:DDP720878 DNL720874:DNL720878 DXH720874:DXH720878 EHD720874:EHD720878 EQZ720874:EQZ720878 FAV720874:FAV720878 FKR720874:FKR720878 FUN720874:FUN720878 GEJ720874:GEJ720878 GOF720874:GOF720878 GYB720874:GYB720878 HHX720874:HHX720878 HRT720874:HRT720878 IBP720874:IBP720878 ILL720874:ILL720878 IVH720874:IVH720878 JFD720874:JFD720878 JOZ720874:JOZ720878 JYV720874:JYV720878 KIR720874:KIR720878 KSN720874:KSN720878 LCJ720874:LCJ720878 LMF720874:LMF720878 LWB720874:LWB720878 MFX720874:MFX720878 MPT720874:MPT720878 MZP720874:MZP720878 NJL720874:NJL720878 NTH720874:NTH720878 ODD720874:ODD720878 OMZ720874:OMZ720878 OWV720874:OWV720878 PGR720874:PGR720878 PQN720874:PQN720878 QAJ720874:QAJ720878 QKF720874:QKF720878 QUB720874:QUB720878 RDX720874:RDX720878 RNT720874:RNT720878 RXP720874:RXP720878 SHL720874:SHL720878 SRH720874:SRH720878 TBD720874:TBD720878 TKZ720874:TKZ720878 TUV720874:TUV720878 UER720874:UER720878 UON720874:UON720878 UYJ720874:UYJ720878 VIF720874:VIF720878 VSB720874:VSB720878 WBX720874:WBX720878 WLT720874:WLT720878 WVP720874:WVP720878 B786410:B786414 JD786410:JD786414 SZ786410:SZ786414 ACV786410:ACV786414 AMR786410:AMR786414 AWN786410:AWN786414 BGJ786410:BGJ786414 BQF786410:BQF786414 CAB786410:CAB786414 CJX786410:CJX786414 CTT786410:CTT786414 DDP786410:DDP786414 DNL786410:DNL786414 DXH786410:DXH786414 EHD786410:EHD786414 EQZ786410:EQZ786414 FAV786410:FAV786414 FKR786410:FKR786414 FUN786410:FUN786414 GEJ786410:GEJ786414 GOF786410:GOF786414 GYB786410:GYB786414 HHX786410:HHX786414 HRT786410:HRT786414 IBP786410:IBP786414 ILL786410:ILL786414 IVH786410:IVH786414 JFD786410:JFD786414 JOZ786410:JOZ786414 JYV786410:JYV786414 KIR786410:KIR786414 KSN786410:KSN786414 LCJ786410:LCJ786414 LMF786410:LMF786414 LWB786410:LWB786414 MFX786410:MFX786414 MPT786410:MPT786414 MZP786410:MZP786414 NJL786410:NJL786414 NTH786410:NTH786414 ODD786410:ODD786414 OMZ786410:OMZ786414 OWV786410:OWV786414 PGR786410:PGR786414 PQN786410:PQN786414 QAJ786410:QAJ786414 QKF786410:QKF786414 QUB786410:QUB786414 RDX786410:RDX786414 RNT786410:RNT786414 RXP786410:RXP786414 SHL786410:SHL786414 SRH786410:SRH786414 TBD786410:TBD786414 TKZ786410:TKZ786414 TUV786410:TUV786414 UER786410:UER786414 UON786410:UON786414 UYJ786410:UYJ786414 VIF786410:VIF786414 VSB786410:VSB786414 WBX786410:WBX786414 WLT786410:WLT786414 WVP786410:WVP786414 B851946:B851950 JD851946:JD851950 SZ851946:SZ851950 ACV851946:ACV851950 AMR851946:AMR851950 AWN851946:AWN851950 BGJ851946:BGJ851950 BQF851946:BQF851950 CAB851946:CAB851950 CJX851946:CJX851950 CTT851946:CTT851950 DDP851946:DDP851950 DNL851946:DNL851950 DXH851946:DXH851950 EHD851946:EHD851950 EQZ851946:EQZ851950 FAV851946:FAV851950 FKR851946:FKR851950 FUN851946:FUN851950 GEJ851946:GEJ851950 GOF851946:GOF851950 GYB851946:GYB851950 HHX851946:HHX851950 HRT851946:HRT851950 IBP851946:IBP851950 ILL851946:ILL851950 IVH851946:IVH851950 JFD851946:JFD851950 JOZ851946:JOZ851950 JYV851946:JYV851950 KIR851946:KIR851950 KSN851946:KSN851950 LCJ851946:LCJ851950 LMF851946:LMF851950 LWB851946:LWB851950 MFX851946:MFX851950 MPT851946:MPT851950 MZP851946:MZP851950 NJL851946:NJL851950 NTH851946:NTH851950 ODD851946:ODD851950 OMZ851946:OMZ851950 OWV851946:OWV851950 PGR851946:PGR851950 PQN851946:PQN851950 QAJ851946:QAJ851950 QKF851946:QKF851950 QUB851946:QUB851950 RDX851946:RDX851950 RNT851946:RNT851950 RXP851946:RXP851950 SHL851946:SHL851950 SRH851946:SRH851950 TBD851946:TBD851950 TKZ851946:TKZ851950 TUV851946:TUV851950 UER851946:UER851950 UON851946:UON851950 UYJ851946:UYJ851950 VIF851946:VIF851950 VSB851946:VSB851950 WBX851946:WBX851950 WLT851946:WLT851950 WVP851946:WVP851950 B917482:B917486 JD917482:JD917486 SZ917482:SZ917486 ACV917482:ACV917486 AMR917482:AMR917486 AWN917482:AWN917486 BGJ917482:BGJ917486 BQF917482:BQF917486 CAB917482:CAB917486 CJX917482:CJX917486 CTT917482:CTT917486 DDP917482:DDP917486 DNL917482:DNL917486 DXH917482:DXH917486 EHD917482:EHD917486 EQZ917482:EQZ917486 FAV917482:FAV917486 FKR917482:FKR917486 FUN917482:FUN917486 GEJ917482:GEJ917486 GOF917482:GOF917486 GYB917482:GYB917486 HHX917482:HHX917486 HRT917482:HRT917486 IBP917482:IBP917486 ILL917482:ILL917486 IVH917482:IVH917486 JFD917482:JFD917486 JOZ917482:JOZ917486 JYV917482:JYV917486 KIR917482:KIR917486 KSN917482:KSN917486 LCJ917482:LCJ917486 LMF917482:LMF917486 LWB917482:LWB917486 MFX917482:MFX917486 MPT917482:MPT917486 MZP917482:MZP917486 NJL917482:NJL917486 NTH917482:NTH917486 ODD917482:ODD917486 OMZ917482:OMZ917486 OWV917482:OWV917486 PGR917482:PGR917486 PQN917482:PQN917486 QAJ917482:QAJ917486 QKF917482:QKF917486 QUB917482:QUB917486 RDX917482:RDX917486 RNT917482:RNT917486 RXP917482:RXP917486 SHL917482:SHL917486 SRH917482:SRH917486 TBD917482:TBD917486 TKZ917482:TKZ917486 TUV917482:TUV917486 UER917482:UER917486 UON917482:UON917486 UYJ917482:UYJ917486 VIF917482:VIF917486 VSB917482:VSB917486 WBX917482:WBX917486 WLT917482:WLT917486 WVP917482:WVP917486 B983018:B983022 JD983018:JD983022 SZ983018:SZ983022 ACV983018:ACV983022 AMR983018:AMR983022 AWN983018:AWN983022 BGJ983018:BGJ983022 BQF983018:BQF983022 CAB983018:CAB983022 CJX983018:CJX983022 CTT983018:CTT983022 DDP983018:DDP983022 DNL983018:DNL983022 DXH983018:DXH983022 EHD983018:EHD983022 EQZ983018:EQZ983022 FAV983018:FAV983022 FKR983018:FKR983022 FUN983018:FUN983022 GEJ983018:GEJ983022 GOF983018:GOF983022 GYB983018:GYB983022 HHX983018:HHX983022 HRT983018:HRT983022 IBP983018:IBP983022 ILL983018:ILL983022 IVH983018:IVH983022 JFD983018:JFD983022 JOZ983018:JOZ983022 JYV983018:JYV983022 KIR983018:KIR983022 KSN983018:KSN983022 LCJ983018:LCJ983022 LMF983018:LMF983022 LWB983018:LWB983022 MFX983018:MFX983022 MPT983018:MPT983022 MZP983018:MZP983022 NJL983018:NJL983022 NTH983018:NTH983022 ODD983018:ODD983022 OMZ983018:OMZ983022 OWV983018:OWV983022 PGR983018:PGR983022 PQN983018:PQN983022 QAJ983018:QAJ983022 QKF983018:QKF983022 QUB983018:QUB983022 RDX983018:RDX983022 RNT983018:RNT983022 RXP983018:RXP983022 SHL983018:SHL983022 SRH983018:SRH983022 TBD983018:TBD983022 TKZ983018:TKZ983022 TUV983018:TUV983022 UER983018:UER983022 UON983018:UON983022 UYJ983018:UYJ983022 VIF983018:VIF983022 VSB983018:VSB983022 WBX983018:WBX983022 WLT983018:WLT983022 JD37 SZ37 ACV37 AMR37 AWN37 BGJ37 BQF37 CAB37 CJX37 CTT37 DDP37 DNL37 DXH37 EHD37 EQZ37 FAV37 FKR37 FUN37 GEJ37 GOF37 GYB37 HHX37 HRT37 IBP37 ILL37 IVH37 JFD37 JOZ37 JYV37 KIR37 KSN37 LCJ37 LMF37 LWB37 MFX37 MPT37 MZP37 NJL37 NTH37 ODD37 OMZ37 OWV37 PGR37 PQN37 QAJ37 QKF37 QUB37 RDX37 RNT37 RXP37 SHL37 SRH37 TBD37 TKZ37 TUV37 UER37 UON37 UYJ37 VIF37 VSB37 WBX37 WLT37 WVP37">
      <formula1>0</formula1>
      <formula2>10000</formula2>
    </dataValidation>
    <dataValidation type="textLength" errorStyle="information" allowBlank="1" showInputMessage="1" error="XLBVal:5=40.5_x000d_&#10;" sqref="B65520 JD65520 SZ65520 ACV65520 AMR65520 AWN65520 BGJ65520 BQF65520 CAB65520 CJX65520 CTT65520 DDP65520 DNL65520 DXH65520 EHD65520 EQZ65520 FAV65520 FKR65520 FUN65520 GEJ65520 GOF65520 GYB65520 HHX65520 HRT65520 IBP65520 ILL65520 IVH65520 JFD65520 JOZ65520 JYV65520 KIR65520 KSN65520 LCJ65520 LMF65520 LWB65520 MFX65520 MPT65520 MZP65520 NJL65520 NTH65520 ODD65520 OMZ65520 OWV65520 PGR65520 PQN65520 QAJ65520 QKF65520 QUB65520 RDX65520 RNT65520 RXP65520 SHL65520 SRH65520 TBD65520 TKZ65520 TUV65520 UER65520 UON65520 UYJ65520 VIF65520 VSB65520 WBX65520 WLT65520 WVP65520 B131056 JD131056 SZ131056 ACV131056 AMR131056 AWN131056 BGJ131056 BQF131056 CAB131056 CJX131056 CTT131056 DDP131056 DNL131056 DXH131056 EHD131056 EQZ131056 FAV131056 FKR131056 FUN131056 GEJ131056 GOF131056 GYB131056 HHX131056 HRT131056 IBP131056 ILL131056 IVH131056 JFD131056 JOZ131056 JYV131056 KIR131056 KSN131056 LCJ131056 LMF131056 LWB131056 MFX131056 MPT131056 MZP131056 NJL131056 NTH131056 ODD131056 OMZ131056 OWV131056 PGR131056 PQN131056 QAJ131056 QKF131056 QUB131056 RDX131056 RNT131056 RXP131056 SHL131056 SRH131056 TBD131056 TKZ131056 TUV131056 UER131056 UON131056 UYJ131056 VIF131056 VSB131056 WBX131056 WLT131056 WVP131056 B196592 JD196592 SZ196592 ACV196592 AMR196592 AWN196592 BGJ196592 BQF196592 CAB196592 CJX196592 CTT196592 DDP196592 DNL196592 DXH196592 EHD196592 EQZ196592 FAV196592 FKR196592 FUN196592 GEJ196592 GOF196592 GYB196592 HHX196592 HRT196592 IBP196592 ILL196592 IVH196592 JFD196592 JOZ196592 JYV196592 KIR196592 KSN196592 LCJ196592 LMF196592 LWB196592 MFX196592 MPT196592 MZP196592 NJL196592 NTH196592 ODD196592 OMZ196592 OWV196592 PGR196592 PQN196592 QAJ196592 QKF196592 QUB196592 RDX196592 RNT196592 RXP196592 SHL196592 SRH196592 TBD196592 TKZ196592 TUV196592 UER196592 UON196592 UYJ196592 VIF196592 VSB196592 WBX196592 WLT196592 WVP196592 B262128 JD262128 SZ262128 ACV262128 AMR262128 AWN262128 BGJ262128 BQF262128 CAB262128 CJX262128 CTT262128 DDP262128 DNL262128 DXH262128 EHD262128 EQZ262128 FAV262128 FKR262128 FUN262128 GEJ262128 GOF262128 GYB262128 HHX262128 HRT262128 IBP262128 ILL262128 IVH262128 JFD262128 JOZ262128 JYV262128 KIR262128 KSN262128 LCJ262128 LMF262128 LWB262128 MFX262128 MPT262128 MZP262128 NJL262128 NTH262128 ODD262128 OMZ262128 OWV262128 PGR262128 PQN262128 QAJ262128 QKF262128 QUB262128 RDX262128 RNT262128 RXP262128 SHL262128 SRH262128 TBD262128 TKZ262128 TUV262128 UER262128 UON262128 UYJ262128 VIF262128 VSB262128 WBX262128 WLT262128 WVP262128 B327664 JD327664 SZ327664 ACV327664 AMR327664 AWN327664 BGJ327664 BQF327664 CAB327664 CJX327664 CTT327664 DDP327664 DNL327664 DXH327664 EHD327664 EQZ327664 FAV327664 FKR327664 FUN327664 GEJ327664 GOF327664 GYB327664 HHX327664 HRT327664 IBP327664 ILL327664 IVH327664 JFD327664 JOZ327664 JYV327664 KIR327664 KSN327664 LCJ327664 LMF327664 LWB327664 MFX327664 MPT327664 MZP327664 NJL327664 NTH327664 ODD327664 OMZ327664 OWV327664 PGR327664 PQN327664 QAJ327664 QKF327664 QUB327664 RDX327664 RNT327664 RXP327664 SHL327664 SRH327664 TBD327664 TKZ327664 TUV327664 UER327664 UON327664 UYJ327664 VIF327664 VSB327664 WBX327664 WLT327664 WVP327664 B393200 JD393200 SZ393200 ACV393200 AMR393200 AWN393200 BGJ393200 BQF393200 CAB393200 CJX393200 CTT393200 DDP393200 DNL393200 DXH393200 EHD393200 EQZ393200 FAV393200 FKR393200 FUN393200 GEJ393200 GOF393200 GYB393200 HHX393200 HRT393200 IBP393200 ILL393200 IVH393200 JFD393200 JOZ393200 JYV393200 KIR393200 KSN393200 LCJ393200 LMF393200 LWB393200 MFX393200 MPT393200 MZP393200 NJL393200 NTH393200 ODD393200 OMZ393200 OWV393200 PGR393200 PQN393200 QAJ393200 QKF393200 QUB393200 RDX393200 RNT393200 RXP393200 SHL393200 SRH393200 TBD393200 TKZ393200 TUV393200 UER393200 UON393200 UYJ393200 VIF393200 VSB393200 WBX393200 WLT393200 WVP393200 B458736 JD458736 SZ458736 ACV458736 AMR458736 AWN458736 BGJ458736 BQF458736 CAB458736 CJX458736 CTT458736 DDP458736 DNL458736 DXH458736 EHD458736 EQZ458736 FAV458736 FKR458736 FUN458736 GEJ458736 GOF458736 GYB458736 HHX458736 HRT458736 IBP458736 ILL458736 IVH458736 JFD458736 JOZ458736 JYV458736 KIR458736 KSN458736 LCJ458736 LMF458736 LWB458736 MFX458736 MPT458736 MZP458736 NJL458736 NTH458736 ODD458736 OMZ458736 OWV458736 PGR458736 PQN458736 QAJ458736 QKF458736 QUB458736 RDX458736 RNT458736 RXP458736 SHL458736 SRH458736 TBD458736 TKZ458736 TUV458736 UER458736 UON458736 UYJ458736 VIF458736 VSB458736 WBX458736 WLT458736 WVP458736 B524272 JD524272 SZ524272 ACV524272 AMR524272 AWN524272 BGJ524272 BQF524272 CAB524272 CJX524272 CTT524272 DDP524272 DNL524272 DXH524272 EHD524272 EQZ524272 FAV524272 FKR524272 FUN524272 GEJ524272 GOF524272 GYB524272 HHX524272 HRT524272 IBP524272 ILL524272 IVH524272 JFD524272 JOZ524272 JYV524272 KIR524272 KSN524272 LCJ524272 LMF524272 LWB524272 MFX524272 MPT524272 MZP524272 NJL524272 NTH524272 ODD524272 OMZ524272 OWV524272 PGR524272 PQN524272 QAJ524272 QKF524272 QUB524272 RDX524272 RNT524272 RXP524272 SHL524272 SRH524272 TBD524272 TKZ524272 TUV524272 UER524272 UON524272 UYJ524272 VIF524272 VSB524272 WBX524272 WLT524272 WVP524272 B589808 JD589808 SZ589808 ACV589808 AMR589808 AWN589808 BGJ589808 BQF589808 CAB589808 CJX589808 CTT589808 DDP589808 DNL589808 DXH589808 EHD589808 EQZ589808 FAV589808 FKR589808 FUN589808 GEJ589808 GOF589808 GYB589808 HHX589808 HRT589808 IBP589808 ILL589808 IVH589808 JFD589808 JOZ589808 JYV589808 KIR589808 KSN589808 LCJ589808 LMF589808 LWB589808 MFX589808 MPT589808 MZP589808 NJL589808 NTH589808 ODD589808 OMZ589808 OWV589808 PGR589808 PQN589808 QAJ589808 QKF589808 QUB589808 RDX589808 RNT589808 RXP589808 SHL589808 SRH589808 TBD589808 TKZ589808 TUV589808 UER589808 UON589808 UYJ589808 VIF589808 VSB589808 WBX589808 WLT589808 WVP589808 B655344 JD655344 SZ655344 ACV655344 AMR655344 AWN655344 BGJ655344 BQF655344 CAB655344 CJX655344 CTT655344 DDP655344 DNL655344 DXH655344 EHD655344 EQZ655344 FAV655344 FKR655344 FUN655344 GEJ655344 GOF655344 GYB655344 HHX655344 HRT655344 IBP655344 ILL655344 IVH655344 JFD655344 JOZ655344 JYV655344 KIR655344 KSN655344 LCJ655344 LMF655344 LWB655344 MFX655344 MPT655344 MZP655344 NJL655344 NTH655344 ODD655344 OMZ655344 OWV655344 PGR655344 PQN655344 QAJ655344 QKF655344 QUB655344 RDX655344 RNT655344 RXP655344 SHL655344 SRH655344 TBD655344 TKZ655344 TUV655344 UER655344 UON655344 UYJ655344 VIF655344 VSB655344 WBX655344 WLT655344 WVP655344 B720880 JD720880 SZ720880 ACV720880 AMR720880 AWN720880 BGJ720880 BQF720880 CAB720880 CJX720880 CTT720880 DDP720880 DNL720880 DXH720880 EHD720880 EQZ720880 FAV720880 FKR720880 FUN720880 GEJ720880 GOF720880 GYB720880 HHX720880 HRT720880 IBP720880 ILL720880 IVH720880 JFD720880 JOZ720880 JYV720880 KIR720880 KSN720880 LCJ720880 LMF720880 LWB720880 MFX720880 MPT720880 MZP720880 NJL720880 NTH720880 ODD720880 OMZ720880 OWV720880 PGR720880 PQN720880 QAJ720880 QKF720880 QUB720880 RDX720880 RNT720880 RXP720880 SHL720880 SRH720880 TBD720880 TKZ720880 TUV720880 UER720880 UON720880 UYJ720880 VIF720880 VSB720880 WBX720880 WLT720880 WVP720880 B786416 JD786416 SZ786416 ACV786416 AMR786416 AWN786416 BGJ786416 BQF786416 CAB786416 CJX786416 CTT786416 DDP786416 DNL786416 DXH786416 EHD786416 EQZ786416 FAV786416 FKR786416 FUN786416 GEJ786416 GOF786416 GYB786416 HHX786416 HRT786416 IBP786416 ILL786416 IVH786416 JFD786416 JOZ786416 JYV786416 KIR786416 KSN786416 LCJ786416 LMF786416 LWB786416 MFX786416 MPT786416 MZP786416 NJL786416 NTH786416 ODD786416 OMZ786416 OWV786416 PGR786416 PQN786416 QAJ786416 QKF786416 QUB786416 RDX786416 RNT786416 RXP786416 SHL786416 SRH786416 TBD786416 TKZ786416 TUV786416 UER786416 UON786416 UYJ786416 VIF786416 VSB786416 WBX786416 WLT786416 WVP786416 B851952 JD851952 SZ851952 ACV851952 AMR851952 AWN851952 BGJ851952 BQF851952 CAB851952 CJX851952 CTT851952 DDP851952 DNL851952 DXH851952 EHD851952 EQZ851952 FAV851952 FKR851952 FUN851952 GEJ851952 GOF851952 GYB851952 HHX851952 HRT851952 IBP851952 ILL851952 IVH851952 JFD851952 JOZ851952 JYV851952 KIR851952 KSN851952 LCJ851952 LMF851952 LWB851952 MFX851952 MPT851952 MZP851952 NJL851952 NTH851952 ODD851952 OMZ851952 OWV851952 PGR851952 PQN851952 QAJ851952 QKF851952 QUB851952 RDX851952 RNT851952 RXP851952 SHL851952 SRH851952 TBD851952 TKZ851952 TUV851952 UER851952 UON851952 UYJ851952 VIF851952 VSB851952 WBX851952 WLT851952 WVP851952 B917488 JD917488 SZ917488 ACV917488 AMR917488 AWN917488 BGJ917488 BQF917488 CAB917488 CJX917488 CTT917488 DDP917488 DNL917488 DXH917488 EHD917488 EQZ917488 FAV917488 FKR917488 FUN917488 GEJ917488 GOF917488 GYB917488 HHX917488 HRT917488 IBP917488 ILL917488 IVH917488 JFD917488 JOZ917488 JYV917488 KIR917488 KSN917488 LCJ917488 LMF917488 LWB917488 MFX917488 MPT917488 MZP917488 NJL917488 NTH917488 ODD917488 OMZ917488 OWV917488 PGR917488 PQN917488 QAJ917488 QKF917488 QUB917488 RDX917488 RNT917488 RXP917488 SHL917488 SRH917488 TBD917488 TKZ917488 TUV917488 UER917488 UON917488 UYJ917488 VIF917488 VSB917488 WBX917488 WLT917488 WVP917488 B983024 JD983024 SZ983024 ACV983024 AMR983024 AWN983024 BGJ983024 BQF983024 CAB983024 CJX983024 CTT983024 DDP983024 DNL983024 DXH983024 EHD983024 EQZ983024 FAV983024 FKR983024 FUN983024 GEJ983024 GOF983024 GYB983024 HHX983024 HRT983024 IBP983024 ILL983024 IVH983024 JFD983024 JOZ983024 JYV983024 KIR983024 KSN983024 LCJ983024 LMF983024 LWB983024 MFX983024 MPT983024 MZP983024 NJL983024 NTH983024 ODD983024 OMZ983024 OWV983024 PGR983024 PQN983024 QAJ983024 QKF983024 QUB983024 RDX983024 RNT983024 RXP983024 SHL983024 SRH983024 TBD983024 TKZ983024 TUV983024 UER983024 UON983024 UYJ983024 VIF983024 VSB983024 WBX983024 WLT983024 WVP983024">
      <formula1>0</formula1>
      <formula2>10000</formula2>
    </dataValidation>
    <dataValidation type="textLength" errorStyle="information" allowBlank="1" showInputMessage="1" error="XLBVal:5=2.52612182199522E-02_x000d_&#10;" sqref="C65535 JE65535 TA65535 ACW65535 AMS65535 AWO65535 BGK65535 BQG65535 CAC65535 CJY65535 CTU65535 DDQ65535 DNM65535 DXI65535 EHE65535 ERA65535 FAW65535 FKS65535 FUO65535 GEK65535 GOG65535 GYC65535 HHY65535 HRU65535 IBQ65535 ILM65535 IVI65535 JFE65535 JPA65535 JYW65535 KIS65535 KSO65535 LCK65535 LMG65535 LWC65535 MFY65535 MPU65535 MZQ65535 NJM65535 NTI65535 ODE65535 ONA65535 OWW65535 PGS65535 PQO65535 QAK65535 QKG65535 QUC65535 RDY65535 RNU65535 RXQ65535 SHM65535 SRI65535 TBE65535 TLA65535 TUW65535 UES65535 UOO65535 UYK65535 VIG65535 VSC65535 WBY65535 WLU65535 WVQ65535 C131071 JE131071 TA131071 ACW131071 AMS131071 AWO131071 BGK131071 BQG131071 CAC131071 CJY131071 CTU131071 DDQ131071 DNM131071 DXI131071 EHE131071 ERA131071 FAW131071 FKS131071 FUO131071 GEK131071 GOG131071 GYC131071 HHY131071 HRU131071 IBQ131071 ILM131071 IVI131071 JFE131071 JPA131071 JYW131071 KIS131071 KSO131071 LCK131071 LMG131071 LWC131071 MFY131071 MPU131071 MZQ131071 NJM131071 NTI131071 ODE131071 ONA131071 OWW131071 PGS131071 PQO131071 QAK131071 QKG131071 QUC131071 RDY131071 RNU131071 RXQ131071 SHM131071 SRI131071 TBE131071 TLA131071 TUW131071 UES131071 UOO131071 UYK131071 VIG131071 VSC131071 WBY131071 WLU131071 WVQ131071 C196607 JE196607 TA196607 ACW196607 AMS196607 AWO196607 BGK196607 BQG196607 CAC196607 CJY196607 CTU196607 DDQ196607 DNM196607 DXI196607 EHE196607 ERA196607 FAW196607 FKS196607 FUO196607 GEK196607 GOG196607 GYC196607 HHY196607 HRU196607 IBQ196607 ILM196607 IVI196607 JFE196607 JPA196607 JYW196607 KIS196607 KSO196607 LCK196607 LMG196607 LWC196607 MFY196607 MPU196607 MZQ196607 NJM196607 NTI196607 ODE196607 ONA196607 OWW196607 PGS196607 PQO196607 QAK196607 QKG196607 QUC196607 RDY196607 RNU196607 RXQ196607 SHM196607 SRI196607 TBE196607 TLA196607 TUW196607 UES196607 UOO196607 UYK196607 VIG196607 VSC196607 WBY196607 WLU196607 WVQ196607 C262143 JE262143 TA262143 ACW262143 AMS262143 AWO262143 BGK262143 BQG262143 CAC262143 CJY262143 CTU262143 DDQ262143 DNM262143 DXI262143 EHE262143 ERA262143 FAW262143 FKS262143 FUO262143 GEK262143 GOG262143 GYC262143 HHY262143 HRU262143 IBQ262143 ILM262143 IVI262143 JFE262143 JPA262143 JYW262143 KIS262143 KSO262143 LCK262143 LMG262143 LWC262143 MFY262143 MPU262143 MZQ262143 NJM262143 NTI262143 ODE262143 ONA262143 OWW262143 PGS262143 PQO262143 QAK262143 QKG262143 QUC262143 RDY262143 RNU262143 RXQ262143 SHM262143 SRI262143 TBE262143 TLA262143 TUW262143 UES262143 UOO262143 UYK262143 VIG262143 VSC262143 WBY262143 WLU262143 WVQ262143 C327679 JE327679 TA327679 ACW327679 AMS327679 AWO327679 BGK327679 BQG327679 CAC327679 CJY327679 CTU327679 DDQ327679 DNM327679 DXI327679 EHE327679 ERA327679 FAW327679 FKS327679 FUO327679 GEK327679 GOG327679 GYC327679 HHY327679 HRU327679 IBQ327679 ILM327679 IVI327679 JFE327679 JPA327679 JYW327679 KIS327679 KSO327679 LCK327679 LMG327679 LWC327679 MFY327679 MPU327679 MZQ327679 NJM327679 NTI327679 ODE327679 ONA327679 OWW327679 PGS327679 PQO327679 QAK327679 QKG327679 QUC327679 RDY327679 RNU327679 RXQ327679 SHM327679 SRI327679 TBE327679 TLA327679 TUW327679 UES327679 UOO327679 UYK327679 VIG327679 VSC327679 WBY327679 WLU327679 WVQ327679 C393215 JE393215 TA393215 ACW393215 AMS393215 AWO393215 BGK393215 BQG393215 CAC393215 CJY393215 CTU393215 DDQ393215 DNM393215 DXI393215 EHE393215 ERA393215 FAW393215 FKS393215 FUO393215 GEK393215 GOG393215 GYC393215 HHY393215 HRU393215 IBQ393215 ILM393215 IVI393215 JFE393215 JPA393215 JYW393215 KIS393215 KSO393215 LCK393215 LMG393215 LWC393215 MFY393215 MPU393215 MZQ393215 NJM393215 NTI393215 ODE393215 ONA393215 OWW393215 PGS393215 PQO393215 QAK393215 QKG393215 QUC393215 RDY393215 RNU393215 RXQ393215 SHM393215 SRI393215 TBE393215 TLA393215 TUW393215 UES393215 UOO393215 UYK393215 VIG393215 VSC393215 WBY393215 WLU393215 WVQ393215 C458751 JE458751 TA458751 ACW458751 AMS458751 AWO458751 BGK458751 BQG458751 CAC458751 CJY458751 CTU458751 DDQ458751 DNM458751 DXI458751 EHE458751 ERA458751 FAW458751 FKS458751 FUO458751 GEK458751 GOG458751 GYC458751 HHY458751 HRU458751 IBQ458751 ILM458751 IVI458751 JFE458751 JPA458751 JYW458751 KIS458751 KSO458751 LCK458751 LMG458751 LWC458751 MFY458751 MPU458751 MZQ458751 NJM458751 NTI458751 ODE458751 ONA458751 OWW458751 PGS458751 PQO458751 QAK458751 QKG458751 QUC458751 RDY458751 RNU458751 RXQ458751 SHM458751 SRI458751 TBE458751 TLA458751 TUW458751 UES458751 UOO458751 UYK458751 VIG458751 VSC458751 WBY458751 WLU458751 WVQ458751 C524287 JE524287 TA524287 ACW524287 AMS524287 AWO524287 BGK524287 BQG524287 CAC524287 CJY524287 CTU524287 DDQ524287 DNM524287 DXI524287 EHE524287 ERA524287 FAW524287 FKS524287 FUO524287 GEK524287 GOG524287 GYC524287 HHY524287 HRU524287 IBQ524287 ILM524287 IVI524287 JFE524287 JPA524287 JYW524287 KIS524287 KSO524287 LCK524287 LMG524287 LWC524287 MFY524287 MPU524287 MZQ524287 NJM524287 NTI524287 ODE524287 ONA524287 OWW524287 PGS524287 PQO524287 QAK524287 QKG524287 QUC524287 RDY524287 RNU524287 RXQ524287 SHM524287 SRI524287 TBE524287 TLA524287 TUW524287 UES524287 UOO524287 UYK524287 VIG524287 VSC524287 WBY524287 WLU524287 WVQ524287 C589823 JE589823 TA589823 ACW589823 AMS589823 AWO589823 BGK589823 BQG589823 CAC589823 CJY589823 CTU589823 DDQ589823 DNM589823 DXI589823 EHE589823 ERA589823 FAW589823 FKS589823 FUO589823 GEK589823 GOG589823 GYC589823 HHY589823 HRU589823 IBQ589823 ILM589823 IVI589823 JFE589823 JPA589823 JYW589823 KIS589823 KSO589823 LCK589823 LMG589823 LWC589823 MFY589823 MPU589823 MZQ589823 NJM589823 NTI589823 ODE589823 ONA589823 OWW589823 PGS589823 PQO589823 QAK589823 QKG589823 QUC589823 RDY589823 RNU589823 RXQ589823 SHM589823 SRI589823 TBE589823 TLA589823 TUW589823 UES589823 UOO589823 UYK589823 VIG589823 VSC589823 WBY589823 WLU589823 WVQ589823 C655359 JE655359 TA655359 ACW655359 AMS655359 AWO655359 BGK655359 BQG655359 CAC655359 CJY655359 CTU655359 DDQ655359 DNM655359 DXI655359 EHE655359 ERA655359 FAW655359 FKS655359 FUO655359 GEK655359 GOG655359 GYC655359 HHY655359 HRU655359 IBQ655359 ILM655359 IVI655359 JFE655359 JPA655359 JYW655359 KIS655359 KSO655359 LCK655359 LMG655359 LWC655359 MFY655359 MPU655359 MZQ655359 NJM655359 NTI655359 ODE655359 ONA655359 OWW655359 PGS655359 PQO655359 QAK655359 QKG655359 QUC655359 RDY655359 RNU655359 RXQ655359 SHM655359 SRI655359 TBE655359 TLA655359 TUW655359 UES655359 UOO655359 UYK655359 VIG655359 VSC655359 WBY655359 WLU655359 WVQ655359 C720895 JE720895 TA720895 ACW720895 AMS720895 AWO720895 BGK720895 BQG720895 CAC720895 CJY720895 CTU720895 DDQ720895 DNM720895 DXI720895 EHE720895 ERA720895 FAW720895 FKS720895 FUO720895 GEK720895 GOG720895 GYC720895 HHY720895 HRU720895 IBQ720895 ILM720895 IVI720895 JFE720895 JPA720895 JYW720895 KIS720895 KSO720895 LCK720895 LMG720895 LWC720895 MFY720895 MPU720895 MZQ720895 NJM720895 NTI720895 ODE720895 ONA720895 OWW720895 PGS720895 PQO720895 QAK720895 QKG720895 QUC720895 RDY720895 RNU720895 RXQ720895 SHM720895 SRI720895 TBE720895 TLA720895 TUW720895 UES720895 UOO720895 UYK720895 VIG720895 VSC720895 WBY720895 WLU720895 WVQ720895 C786431 JE786431 TA786431 ACW786431 AMS786431 AWO786431 BGK786431 BQG786431 CAC786431 CJY786431 CTU786431 DDQ786431 DNM786431 DXI786431 EHE786431 ERA786431 FAW786431 FKS786431 FUO786431 GEK786431 GOG786431 GYC786431 HHY786431 HRU786431 IBQ786431 ILM786431 IVI786431 JFE786431 JPA786431 JYW786431 KIS786431 KSO786431 LCK786431 LMG786431 LWC786431 MFY786431 MPU786431 MZQ786431 NJM786431 NTI786431 ODE786431 ONA786431 OWW786431 PGS786431 PQO786431 QAK786431 QKG786431 QUC786431 RDY786431 RNU786431 RXQ786431 SHM786431 SRI786431 TBE786431 TLA786431 TUW786431 UES786431 UOO786431 UYK786431 VIG786431 VSC786431 WBY786431 WLU786431 WVQ786431 C851967 JE851967 TA851967 ACW851967 AMS851967 AWO851967 BGK851967 BQG851967 CAC851967 CJY851967 CTU851967 DDQ851967 DNM851967 DXI851967 EHE851967 ERA851967 FAW851967 FKS851967 FUO851967 GEK851967 GOG851967 GYC851967 HHY851967 HRU851967 IBQ851967 ILM851967 IVI851967 JFE851967 JPA851967 JYW851967 KIS851967 KSO851967 LCK851967 LMG851967 LWC851967 MFY851967 MPU851967 MZQ851967 NJM851967 NTI851967 ODE851967 ONA851967 OWW851967 PGS851967 PQO851967 QAK851967 QKG851967 QUC851967 RDY851967 RNU851967 RXQ851967 SHM851967 SRI851967 TBE851967 TLA851967 TUW851967 UES851967 UOO851967 UYK851967 VIG851967 VSC851967 WBY851967 WLU851967 WVQ851967 C917503 JE917503 TA917503 ACW917503 AMS917503 AWO917503 BGK917503 BQG917503 CAC917503 CJY917503 CTU917503 DDQ917503 DNM917503 DXI917503 EHE917503 ERA917503 FAW917503 FKS917503 FUO917503 GEK917503 GOG917503 GYC917503 HHY917503 HRU917503 IBQ917503 ILM917503 IVI917503 JFE917503 JPA917503 JYW917503 KIS917503 KSO917503 LCK917503 LMG917503 LWC917503 MFY917503 MPU917503 MZQ917503 NJM917503 NTI917503 ODE917503 ONA917503 OWW917503 PGS917503 PQO917503 QAK917503 QKG917503 QUC917503 RDY917503 RNU917503 RXQ917503 SHM917503 SRI917503 TBE917503 TLA917503 TUW917503 UES917503 UOO917503 UYK917503 VIG917503 VSC917503 WBY917503 WLU917503 WVQ917503 C983039 JE983039 TA983039 ACW983039 AMS983039 AWO983039 BGK983039 BQG983039 CAC983039 CJY983039 CTU983039 DDQ983039 DNM983039 DXI983039 EHE983039 ERA983039 FAW983039 FKS983039 FUO983039 GEK983039 GOG983039 GYC983039 HHY983039 HRU983039 IBQ983039 ILM983039 IVI983039 JFE983039 JPA983039 JYW983039 KIS983039 KSO983039 LCK983039 LMG983039 LWC983039 MFY983039 MPU983039 MZQ983039 NJM983039 NTI983039 ODE983039 ONA983039 OWW983039 PGS983039 PQO983039 QAK983039 QKG983039 QUC983039 RDY983039 RNU983039 RXQ983039 SHM983039 SRI983039 TBE983039 TLA983039 TUW983039 UES983039 UOO983039 UYK983039 VIG983039 VSC983039 WBY983039 WLU983039 WVQ983039">
      <formula1>0</formula1>
      <formula2>10000</formula2>
    </dataValidation>
    <dataValidation type="textLength" errorStyle="information" allowBlank="1" showInputMessage="1" error="XLBVal:5=16500_x000d_&#10;" sqref="B65535 JD65535 SZ65535 ACV65535 AMR65535 AWN65535 BGJ65535 BQF65535 CAB65535 CJX65535 CTT65535 DDP65535 DNL65535 DXH65535 EHD65535 EQZ65535 FAV65535 FKR65535 FUN65535 GEJ65535 GOF65535 GYB65535 HHX65535 HRT65535 IBP65535 ILL65535 IVH65535 JFD65535 JOZ65535 JYV65535 KIR65535 KSN65535 LCJ65535 LMF65535 LWB65535 MFX65535 MPT65535 MZP65535 NJL65535 NTH65535 ODD65535 OMZ65535 OWV65535 PGR65535 PQN65535 QAJ65535 QKF65535 QUB65535 RDX65535 RNT65535 RXP65535 SHL65535 SRH65535 TBD65535 TKZ65535 TUV65535 UER65535 UON65535 UYJ65535 VIF65535 VSB65535 WBX65535 WLT65535 WVP65535 B131071 JD131071 SZ131071 ACV131071 AMR131071 AWN131071 BGJ131071 BQF131071 CAB131071 CJX131071 CTT131071 DDP131071 DNL131071 DXH131071 EHD131071 EQZ131071 FAV131071 FKR131071 FUN131071 GEJ131071 GOF131071 GYB131071 HHX131071 HRT131071 IBP131071 ILL131071 IVH131071 JFD131071 JOZ131071 JYV131071 KIR131071 KSN131071 LCJ131071 LMF131071 LWB131071 MFX131071 MPT131071 MZP131071 NJL131071 NTH131071 ODD131071 OMZ131071 OWV131071 PGR131071 PQN131071 QAJ131071 QKF131071 QUB131071 RDX131071 RNT131071 RXP131071 SHL131071 SRH131071 TBD131071 TKZ131071 TUV131071 UER131071 UON131071 UYJ131071 VIF131071 VSB131071 WBX131071 WLT131071 WVP131071 B196607 JD196607 SZ196607 ACV196607 AMR196607 AWN196607 BGJ196607 BQF196607 CAB196607 CJX196607 CTT196607 DDP196607 DNL196607 DXH196607 EHD196607 EQZ196607 FAV196607 FKR196607 FUN196607 GEJ196607 GOF196607 GYB196607 HHX196607 HRT196607 IBP196607 ILL196607 IVH196607 JFD196607 JOZ196607 JYV196607 KIR196607 KSN196607 LCJ196607 LMF196607 LWB196607 MFX196607 MPT196607 MZP196607 NJL196607 NTH196607 ODD196607 OMZ196607 OWV196607 PGR196607 PQN196607 QAJ196607 QKF196607 QUB196607 RDX196607 RNT196607 RXP196607 SHL196607 SRH196607 TBD196607 TKZ196607 TUV196607 UER196607 UON196607 UYJ196607 VIF196607 VSB196607 WBX196607 WLT196607 WVP196607 B262143 JD262143 SZ262143 ACV262143 AMR262143 AWN262143 BGJ262143 BQF262143 CAB262143 CJX262143 CTT262143 DDP262143 DNL262143 DXH262143 EHD262143 EQZ262143 FAV262143 FKR262143 FUN262143 GEJ262143 GOF262143 GYB262143 HHX262143 HRT262143 IBP262143 ILL262143 IVH262143 JFD262143 JOZ262143 JYV262143 KIR262143 KSN262143 LCJ262143 LMF262143 LWB262143 MFX262143 MPT262143 MZP262143 NJL262143 NTH262143 ODD262143 OMZ262143 OWV262143 PGR262143 PQN262143 QAJ262143 QKF262143 QUB262143 RDX262143 RNT262143 RXP262143 SHL262143 SRH262143 TBD262143 TKZ262143 TUV262143 UER262143 UON262143 UYJ262143 VIF262143 VSB262143 WBX262143 WLT262143 WVP262143 B327679 JD327679 SZ327679 ACV327679 AMR327679 AWN327679 BGJ327679 BQF327679 CAB327679 CJX327679 CTT327679 DDP327679 DNL327679 DXH327679 EHD327679 EQZ327679 FAV327679 FKR327679 FUN327679 GEJ327679 GOF327679 GYB327679 HHX327679 HRT327679 IBP327679 ILL327679 IVH327679 JFD327679 JOZ327679 JYV327679 KIR327679 KSN327679 LCJ327679 LMF327679 LWB327679 MFX327679 MPT327679 MZP327679 NJL327679 NTH327679 ODD327679 OMZ327679 OWV327679 PGR327679 PQN327679 QAJ327679 QKF327679 QUB327679 RDX327679 RNT327679 RXP327679 SHL327679 SRH327679 TBD327679 TKZ327679 TUV327679 UER327679 UON327679 UYJ327679 VIF327679 VSB327679 WBX327679 WLT327679 WVP327679 B393215 JD393215 SZ393215 ACV393215 AMR393215 AWN393215 BGJ393215 BQF393215 CAB393215 CJX393215 CTT393215 DDP393215 DNL393215 DXH393215 EHD393215 EQZ393215 FAV393215 FKR393215 FUN393215 GEJ393215 GOF393215 GYB393215 HHX393215 HRT393215 IBP393215 ILL393215 IVH393215 JFD393215 JOZ393215 JYV393215 KIR393215 KSN393215 LCJ393215 LMF393215 LWB393215 MFX393215 MPT393215 MZP393215 NJL393215 NTH393215 ODD393215 OMZ393215 OWV393215 PGR393215 PQN393215 QAJ393215 QKF393215 QUB393215 RDX393215 RNT393215 RXP393215 SHL393215 SRH393215 TBD393215 TKZ393215 TUV393215 UER393215 UON393215 UYJ393215 VIF393215 VSB393215 WBX393215 WLT393215 WVP393215 B458751 JD458751 SZ458751 ACV458751 AMR458751 AWN458751 BGJ458751 BQF458751 CAB458751 CJX458751 CTT458751 DDP458751 DNL458751 DXH458751 EHD458751 EQZ458751 FAV458751 FKR458751 FUN458751 GEJ458751 GOF458751 GYB458751 HHX458751 HRT458751 IBP458751 ILL458751 IVH458751 JFD458751 JOZ458751 JYV458751 KIR458751 KSN458751 LCJ458751 LMF458751 LWB458751 MFX458751 MPT458751 MZP458751 NJL458751 NTH458751 ODD458751 OMZ458751 OWV458751 PGR458751 PQN458751 QAJ458751 QKF458751 QUB458751 RDX458751 RNT458751 RXP458751 SHL458751 SRH458751 TBD458751 TKZ458751 TUV458751 UER458751 UON458751 UYJ458751 VIF458751 VSB458751 WBX458751 WLT458751 WVP458751 B524287 JD524287 SZ524287 ACV524287 AMR524287 AWN524287 BGJ524287 BQF524287 CAB524287 CJX524287 CTT524287 DDP524287 DNL524287 DXH524287 EHD524287 EQZ524287 FAV524287 FKR524287 FUN524287 GEJ524287 GOF524287 GYB524287 HHX524287 HRT524287 IBP524287 ILL524287 IVH524287 JFD524287 JOZ524287 JYV524287 KIR524287 KSN524287 LCJ524287 LMF524287 LWB524287 MFX524287 MPT524287 MZP524287 NJL524287 NTH524287 ODD524287 OMZ524287 OWV524287 PGR524287 PQN524287 QAJ524287 QKF524287 QUB524287 RDX524287 RNT524287 RXP524287 SHL524287 SRH524287 TBD524287 TKZ524287 TUV524287 UER524287 UON524287 UYJ524287 VIF524287 VSB524287 WBX524287 WLT524287 WVP524287 B589823 JD589823 SZ589823 ACV589823 AMR589823 AWN589823 BGJ589823 BQF589823 CAB589823 CJX589823 CTT589823 DDP589823 DNL589823 DXH589823 EHD589823 EQZ589823 FAV589823 FKR589823 FUN589823 GEJ589823 GOF589823 GYB589823 HHX589823 HRT589823 IBP589823 ILL589823 IVH589823 JFD589823 JOZ589823 JYV589823 KIR589823 KSN589823 LCJ589823 LMF589823 LWB589823 MFX589823 MPT589823 MZP589823 NJL589823 NTH589823 ODD589823 OMZ589823 OWV589823 PGR589823 PQN589823 QAJ589823 QKF589823 QUB589823 RDX589823 RNT589823 RXP589823 SHL589823 SRH589823 TBD589823 TKZ589823 TUV589823 UER589823 UON589823 UYJ589823 VIF589823 VSB589823 WBX589823 WLT589823 WVP589823 B655359 JD655359 SZ655359 ACV655359 AMR655359 AWN655359 BGJ655359 BQF655359 CAB655359 CJX655359 CTT655359 DDP655359 DNL655359 DXH655359 EHD655359 EQZ655359 FAV655359 FKR655359 FUN655359 GEJ655359 GOF655359 GYB655359 HHX655359 HRT655359 IBP655359 ILL655359 IVH655359 JFD655359 JOZ655359 JYV655359 KIR655359 KSN655359 LCJ655359 LMF655359 LWB655359 MFX655359 MPT655359 MZP655359 NJL655359 NTH655359 ODD655359 OMZ655359 OWV655359 PGR655359 PQN655359 QAJ655359 QKF655359 QUB655359 RDX655359 RNT655359 RXP655359 SHL655359 SRH655359 TBD655359 TKZ655359 TUV655359 UER655359 UON655359 UYJ655359 VIF655359 VSB655359 WBX655359 WLT655359 WVP655359 B720895 JD720895 SZ720895 ACV720895 AMR720895 AWN720895 BGJ720895 BQF720895 CAB720895 CJX720895 CTT720895 DDP720895 DNL720895 DXH720895 EHD720895 EQZ720895 FAV720895 FKR720895 FUN720895 GEJ720895 GOF720895 GYB720895 HHX720895 HRT720895 IBP720895 ILL720895 IVH720895 JFD720895 JOZ720895 JYV720895 KIR720895 KSN720895 LCJ720895 LMF720895 LWB720895 MFX720895 MPT720895 MZP720895 NJL720895 NTH720895 ODD720895 OMZ720895 OWV720895 PGR720895 PQN720895 QAJ720895 QKF720895 QUB720895 RDX720895 RNT720895 RXP720895 SHL720895 SRH720895 TBD720895 TKZ720895 TUV720895 UER720895 UON720895 UYJ720895 VIF720895 VSB720895 WBX720895 WLT720895 WVP720895 B786431 JD786431 SZ786431 ACV786431 AMR786431 AWN786431 BGJ786431 BQF786431 CAB786431 CJX786431 CTT786431 DDP786431 DNL786431 DXH786431 EHD786431 EQZ786431 FAV786431 FKR786431 FUN786431 GEJ786431 GOF786431 GYB786431 HHX786431 HRT786431 IBP786431 ILL786431 IVH786431 JFD786431 JOZ786431 JYV786431 KIR786431 KSN786431 LCJ786431 LMF786431 LWB786431 MFX786431 MPT786431 MZP786431 NJL786431 NTH786431 ODD786431 OMZ786431 OWV786431 PGR786431 PQN786431 QAJ786431 QKF786431 QUB786431 RDX786431 RNT786431 RXP786431 SHL786431 SRH786431 TBD786431 TKZ786431 TUV786431 UER786431 UON786431 UYJ786431 VIF786431 VSB786431 WBX786431 WLT786431 WVP786431 B851967 JD851967 SZ851967 ACV851967 AMR851967 AWN851967 BGJ851967 BQF851967 CAB851967 CJX851967 CTT851967 DDP851967 DNL851967 DXH851967 EHD851967 EQZ851967 FAV851967 FKR851967 FUN851967 GEJ851967 GOF851967 GYB851967 HHX851967 HRT851967 IBP851967 ILL851967 IVH851967 JFD851967 JOZ851967 JYV851967 KIR851967 KSN851967 LCJ851967 LMF851967 LWB851967 MFX851967 MPT851967 MZP851967 NJL851967 NTH851967 ODD851967 OMZ851967 OWV851967 PGR851967 PQN851967 QAJ851967 QKF851967 QUB851967 RDX851967 RNT851967 RXP851967 SHL851967 SRH851967 TBD851967 TKZ851967 TUV851967 UER851967 UON851967 UYJ851967 VIF851967 VSB851967 WBX851967 WLT851967 WVP851967 B917503 JD917503 SZ917503 ACV917503 AMR917503 AWN917503 BGJ917503 BQF917503 CAB917503 CJX917503 CTT917503 DDP917503 DNL917503 DXH917503 EHD917503 EQZ917503 FAV917503 FKR917503 FUN917503 GEJ917503 GOF917503 GYB917503 HHX917503 HRT917503 IBP917503 ILL917503 IVH917503 JFD917503 JOZ917503 JYV917503 KIR917503 KSN917503 LCJ917503 LMF917503 LWB917503 MFX917503 MPT917503 MZP917503 NJL917503 NTH917503 ODD917503 OMZ917503 OWV917503 PGR917503 PQN917503 QAJ917503 QKF917503 QUB917503 RDX917503 RNT917503 RXP917503 SHL917503 SRH917503 TBD917503 TKZ917503 TUV917503 UER917503 UON917503 UYJ917503 VIF917503 VSB917503 WBX917503 WLT917503 WVP917503 B983039 JD983039 SZ983039 ACV983039 AMR983039 AWN983039 BGJ983039 BQF983039 CAB983039 CJX983039 CTT983039 DDP983039 DNL983039 DXH983039 EHD983039 EQZ983039 FAV983039 FKR983039 FUN983039 GEJ983039 GOF983039 GYB983039 HHX983039 HRT983039 IBP983039 ILL983039 IVH983039 JFD983039 JOZ983039 JYV983039 KIR983039 KSN983039 LCJ983039 LMF983039 LWB983039 MFX983039 MPT983039 MZP983039 NJL983039 NTH983039 ODD983039 OMZ983039 OWV983039 PGR983039 PQN983039 QAJ983039 QKF983039 QUB983039 RDX983039 RNT983039 RXP983039 SHL983039 SRH983039 TBD983039 TKZ983039 TUV983039 UER983039 UON983039 UYJ983039 VIF983039 VSB983039 WBX983039 WLT983039 WVP983039">
      <formula1>0</formula1>
      <formula2>10000</formula2>
    </dataValidation>
    <dataValidation type="textLength" errorStyle="information" allowBlank="1" showInputMessage="1" error="XLBVal:5=0.015450526554784_x000d_&#10;" sqref="WVQ983038 C65534 JE65534 TA65534 ACW65534 AMS65534 AWO65534 BGK65534 BQG65534 CAC65534 CJY65534 CTU65534 DDQ65534 DNM65534 DXI65534 EHE65534 ERA65534 FAW65534 FKS65534 FUO65534 GEK65534 GOG65534 GYC65534 HHY65534 HRU65534 IBQ65534 ILM65534 IVI65534 JFE65534 JPA65534 JYW65534 KIS65534 KSO65534 LCK65534 LMG65534 LWC65534 MFY65534 MPU65534 MZQ65534 NJM65534 NTI65534 ODE65534 ONA65534 OWW65534 PGS65534 PQO65534 QAK65534 QKG65534 QUC65534 RDY65534 RNU65534 RXQ65534 SHM65534 SRI65534 TBE65534 TLA65534 TUW65534 UES65534 UOO65534 UYK65534 VIG65534 VSC65534 WBY65534 WLU65534 WVQ65534 C131070 JE131070 TA131070 ACW131070 AMS131070 AWO131070 BGK131070 BQG131070 CAC131070 CJY131070 CTU131070 DDQ131070 DNM131070 DXI131070 EHE131070 ERA131070 FAW131070 FKS131070 FUO131070 GEK131070 GOG131070 GYC131070 HHY131070 HRU131070 IBQ131070 ILM131070 IVI131070 JFE131070 JPA131070 JYW131070 KIS131070 KSO131070 LCK131070 LMG131070 LWC131070 MFY131070 MPU131070 MZQ131070 NJM131070 NTI131070 ODE131070 ONA131070 OWW131070 PGS131070 PQO131070 QAK131070 QKG131070 QUC131070 RDY131070 RNU131070 RXQ131070 SHM131070 SRI131070 TBE131070 TLA131070 TUW131070 UES131070 UOO131070 UYK131070 VIG131070 VSC131070 WBY131070 WLU131070 WVQ131070 C196606 JE196606 TA196606 ACW196606 AMS196606 AWO196606 BGK196606 BQG196606 CAC196606 CJY196606 CTU196606 DDQ196606 DNM196606 DXI196606 EHE196606 ERA196606 FAW196606 FKS196606 FUO196606 GEK196606 GOG196606 GYC196606 HHY196606 HRU196606 IBQ196606 ILM196606 IVI196606 JFE196606 JPA196606 JYW196606 KIS196606 KSO196606 LCK196606 LMG196606 LWC196606 MFY196606 MPU196606 MZQ196606 NJM196606 NTI196606 ODE196606 ONA196606 OWW196606 PGS196606 PQO196606 QAK196606 QKG196606 QUC196606 RDY196606 RNU196606 RXQ196606 SHM196606 SRI196606 TBE196606 TLA196606 TUW196606 UES196606 UOO196606 UYK196606 VIG196606 VSC196606 WBY196606 WLU196606 WVQ196606 C262142 JE262142 TA262142 ACW262142 AMS262142 AWO262142 BGK262142 BQG262142 CAC262142 CJY262142 CTU262142 DDQ262142 DNM262142 DXI262142 EHE262142 ERA262142 FAW262142 FKS262142 FUO262142 GEK262142 GOG262142 GYC262142 HHY262142 HRU262142 IBQ262142 ILM262142 IVI262142 JFE262142 JPA262142 JYW262142 KIS262142 KSO262142 LCK262142 LMG262142 LWC262142 MFY262142 MPU262142 MZQ262142 NJM262142 NTI262142 ODE262142 ONA262142 OWW262142 PGS262142 PQO262142 QAK262142 QKG262142 QUC262142 RDY262142 RNU262142 RXQ262142 SHM262142 SRI262142 TBE262142 TLA262142 TUW262142 UES262142 UOO262142 UYK262142 VIG262142 VSC262142 WBY262142 WLU262142 WVQ262142 C327678 JE327678 TA327678 ACW327678 AMS327678 AWO327678 BGK327678 BQG327678 CAC327678 CJY327678 CTU327678 DDQ327678 DNM327678 DXI327678 EHE327678 ERA327678 FAW327678 FKS327678 FUO327678 GEK327678 GOG327678 GYC327678 HHY327678 HRU327678 IBQ327678 ILM327678 IVI327678 JFE327678 JPA327678 JYW327678 KIS327678 KSO327678 LCK327678 LMG327678 LWC327678 MFY327678 MPU327678 MZQ327678 NJM327678 NTI327678 ODE327678 ONA327678 OWW327678 PGS327678 PQO327678 QAK327678 QKG327678 QUC327678 RDY327678 RNU327678 RXQ327678 SHM327678 SRI327678 TBE327678 TLA327678 TUW327678 UES327678 UOO327678 UYK327678 VIG327678 VSC327678 WBY327678 WLU327678 WVQ327678 C393214 JE393214 TA393214 ACW393214 AMS393214 AWO393214 BGK393214 BQG393214 CAC393214 CJY393214 CTU393214 DDQ393214 DNM393214 DXI393214 EHE393214 ERA393214 FAW393214 FKS393214 FUO393214 GEK393214 GOG393214 GYC393214 HHY393214 HRU393214 IBQ393214 ILM393214 IVI393214 JFE393214 JPA393214 JYW393214 KIS393214 KSO393214 LCK393214 LMG393214 LWC393214 MFY393214 MPU393214 MZQ393214 NJM393214 NTI393214 ODE393214 ONA393214 OWW393214 PGS393214 PQO393214 QAK393214 QKG393214 QUC393214 RDY393214 RNU393214 RXQ393214 SHM393214 SRI393214 TBE393214 TLA393214 TUW393214 UES393214 UOO393214 UYK393214 VIG393214 VSC393214 WBY393214 WLU393214 WVQ393214 C458750 JE458750 TA458750 ACW458750 AMS458750 AWO458750 BGK458750 BQG458750 CAC458750 CJY458750 CTU458750 DDQ458750 DNM458750 DXI458750 EHE458750 ERA458750 FAW458750 FKS458750 FUO458750 GEK458750 GOG458750 GYC458750 HHY458750 HRU458750 IBQ458750 ILM458750 IVI458750 JFE458750 JPA458750 JYW458750 KIS458750 KSO458750 LCK458750 LMG458750 LWC458750 MFY458750 MPU458750 MZQ458750 NJM458750 NTI458750 ODE458750 ONA458750 OWW458750 PGS458750 PQO458750 QAK458750 QKG458750 QUC458750 RDY458750 RNU458750 RXQ458750 SHM458750 SRI458750 TBE458750 TLA458750 TUW458750 UES458750 UOO458750 UYK458750 VIG458750 VSC458750 WBY458750 WLU458750 WVQ458750 C524286 JE524286 TA524286 ACW524286 AMS524286 AWO524286 BGK524286 BQG524286 CAC524286 CJY524286 CTU524286 DDQ524286 DNM524286 DXI524286 EHE524286 ERA524286 FAW524286 FKS524286 FUO524286 GEK524286 GOG524286 GYC524286 HHY524286 HRU524286 IBQ524286 ILM524286 IVI524286 JFE524286 JPA524286 JYW524286 KIS524286 KSO524286 LCK524286 LMG524286 LWC524286 MFY524286 MPU524286 MZQ524286 NJM524286 NTI524286 ODE524286 ONA524286 OWW524286 PGS524286 PQO524286 QAK524286 QKG524286 QUC524286 RDY524286 RNU524286 RXQ524286 SHM524286 SRI524286 TBE524286 TLA524286 TUW524286 UES524286 UOO524286 UYK524286 VIG524286 VSC524286 WBY524286 WLU524286 WVQ524286 C589822 JE589822 TA589822 ACW589822 AMS589822 AWO589822 BGK589822 BQG589822 CAC589822 CJY589822 CTU589822 DDQ589822 DNM589822 DXI589822 EHE589822 ERA589822 FAW589822 FKS589822 FUO589822 GEK589822 GOG589822 GYC589822 HHY589822 HRU589822 IBQ589822 ILM589822 IVI589822 JFE589822 JPA589822 JYW589822 KIS589822 KSO589822 LCK589822 LMG589822 LWC589822 MFY589822 MPU589822 MZQ589822 NJM589822 NTI589822 ODE589822 ONA589822 OWW589822 PGS589822 PQO589822 QAK589822 QKG589822 QUC589822 RDY589822 RNU589822 RXQ589822 SHM589822 SRI589822 TBE589822 TLA589822 TUW589822 UES589822 UOO589822 UYK589822 VIG589822 VSC589822 WBY589822 WLU589822 WVQ589822 C655358 JE655358 TA655358 ACW655358 AMS655358 AWO655358 BGK655358 BQG655358 CAC655358 CJY655358 CTU655358 DDQ655358 DNM655358 DXI655358 EHE655358 ERA655358 FAW655358 FKS655358 FUO655358 GEK655358 GOG655358 GYC655358 HHY655358 HRU655358 IBQ655358 ILM655358 IVI655358 JFE655358 JPA655358 JYW655358 KIS655358 KSO655358 LCK655358 LMG655358 LWC655358 MFY655358 MPU655358 MZQ655358 NJM655358 NTI655358 ODE655358 ONA655358 OWW655358 PGS655358 PQO655358 QAK655358 QKG655358 QUC655358 RDY655358 RNU655358 RXQ655358 SHM655358 SRI655358 TBE655358 TLA655358 TUW655358 UES655358 UOO655358 UYK655358 VIG655358 VSC655358 WBY655358 WLU655358 WVQ655358 C720894 JE720894 TA720894 ACW720894 AMS720894 AWO720894 BGK720894 BQG720894 CAC720894 CJY720894 CTU720894 DDQ720894 DNM720894 DXI720894 EHE720894 ERA720894 FAW720894 FKS720894 FUO720894 GEK720894 GOG720894 GYC720894 HHY720894 HRU720894 IBQ720894 ILM720894 IVI720894 JFE720894 JPA720894 JYW720894 KIS720894 KSO720894 LCK720894 LMG720894 LWC720894 MFY720894 MPU720894 MZQ720894 NJM720894 NTI720894 ODE720894 ONA720894 OWW720894 PGS720894 PQO720894 QAK720894 QKG720894 QUC720894 RDY720894 RNU720894 RXQ720894 SHM720894 SRI720894 TBE720894 TLA720894 TUW720894 UES720894 UOO720894 UYK720894 VIG720894 VSC720894 WBY720894 WLU720894 WVQ720894 C786430 JE786430 TA786430 ACW786430 AMS786430 AWO786430 BGK786430 BQG786430 CAC786430 CJY786430 CTU786430 DDQ786430 DNM786430 DXI786430 EHE786430 ERA786430 FAW786430 FKS786430 FUO786430 GEK786430 GOG786430 GYC786430 HHY786430 HRU786430 IBQ786430 ILM786430 IVI786430 JFE786430 JPA786430 JYW786430 KIS786430 KSO786430 LCK786430 LMG786430 LWC786430 MFY786430 MPU786430 MZQ786430 NJM786430 NTI786430 ODE786430 ONA786430 OWW786430 PGS786430 PQO786430 QAK786430 QKG786430 QUC786430 RDY786430 RNU786430 RXQ786430 SHM786430 SRI786430 TBE786430 TLA786430 TUW786430 UES786430 UOO786430 UYK786430 VIG786430 VSC786430 WBY786430 WLU786430 WVQ786430 C851966 JE851966 TA851966 ACW851966 AMS851966 AWO851966 BGK851966 BQG851966 CAC851966 CJY851966 CTU851966 DDQ851966 DNM851966 DXI851966 EHE851966 ERA851966 FAW851966 FKS851966 FUO851966 GEK851966 GOG851966 GYC851966 HHY851966 HRU851966 IBQ851966 ILM851966 IVI851966 JFE851966 JPA851966 JYW851966 KIS851966 KSO851966 LCK851966 LMG851966 LWC851966 MFY851966 MPU851966 MZQ851966 NJM851966 NTI851966 ODE851966 ONA851966 OWW851966 PGS851966 PQO851966 QAK851966 QKG851966 QUC851966 RDY851966 RNU851966 RXQ851966 SHM851966 SRI851966 TBE851966 TLA851966 TUW851966 UES851966 UOO851966 UYK851966 VIG851966 VSC851966 WBY851966 WLU851966 WVQ851966 C917502 JE917502 TA917502 ACW917502 AMS917502 AWO917502 BGK917502 BQG917502 CAC917502 CJY917502 CTU917502 DDQ917502 DNM917502 DXI917502 EHE917502 ERA917502 FAW917502 FKS917502 FUO917502 GEK917502 GOG917502 GYC917502 HHY917502 HRU917502 IBQ917502 ILM917502 IVI917502 JFE917502 JPA917502 JYW917502 KIS917502 KSO917502 LCK917502 LMG917502 LWC917502 MFY917502 MPU917502 MZQ917502 NJM917502 NTI917502 ODE917502 ONA917502 OWW917502 PGS917502 PQO917502 QAK917502 QKG917502 QUC917502 RDY917502 RNU917502 RXQ917502 SHM917502 SRI917502 TBE917502 TLA917502 TUW917502 UES917502 UOO917502 UYK917502 VIG917502 VSC917502 WBY917502 WLU917502 WVQ917502 C983038 JE983038 TA983038 ACW983038 AMS983038 AWO983038 BGK983038 BQG983038 CAC983038 CJY983038 CTU983038 DDQ983038 DNM983038 DXI983038 EHE983038 ERA983038 FAW983038 FKS983038 FUO983038 GEK983038 GOG983038 GYC983038 HHY983038 HRU983038 IBQ983038 ILM983038 IVI983038 JFE983038 JPA983038 JYW983038 KIS983038 KSO983038 LCK983038 LMG983038 LWC983038 MFY983038 MPU983038 MZQ983038 NJM983038 NTI983038 ODE983038 ONA983038 OWW983038 PGS983038 PQO983038 QAK983038 QKG983038 QUC983038 RDY983038 RNU983038 RXQ983038 SHM983038 SRI983038 TBE983038 TLA983038 TUW983038 UES983038 UOO983038 UYK983038 VIG983038 VSC983038 WBY983038 WLU983038 WLU46 WBY46 VSC46 VIG46 UYK46 UOO46 UES46 TUW46 TLA46 TBE46 SRI46 SHM46 RXQ46 RNU46 RDY46 QUC46 QKG46 QAK46 PQO46 PGS46 OWW46 ONA46 ODE46 NTI46 NJM46 MZQ46 MPU46 MFY46 LWC46 LMG46 LCK46 KSO46 KIS46 JYW46 JPA46 JFE46 IVI46 ILM46 IBQ46 HRU46 HHY46 GYC46 GOG46 GEK46 FUO46 FKS46 FAW46 ERA46 EHE46 DXI46 DNM46 DDQ46 CTU46 CJY46 CAC46 BQG46 BGK46 AWO46 AMS46 ACW46 TA46 JE46 C46 WVQ46">
      <formula1>0</formula1>
      <formula2>10000</formula2>
    </dataValidation>
    <dataValidation type="textLength" errorStyle="information" allowBlank="1" showInputMessage="1" error="XLBVal:5=10091.9_x000d_&#10;" sqref="WVP983038 B65534 JD65534 SZ65534 ACV65534 AMR65534 AWN65534 BGJ65534 BQF65534 CAB65534 CJX65534 CTT65534 DDP65534 DNL65534 DXH65534 EHD65534 EQZ65534 FAV65534 FKR65534 FUN65534 GEJ65534 GOF65534 GYB65534 HHX65534 HRT65534 IBP65534 ILL65534 IVH65534 JFD65534 JOZ65534 JYV65534 KIR65534 KSN65534 LCJ65534 LMF65534 LWB65534 MFX65534 MPT65534 MZP65534 NJL65534 NTH65534 ODD65534 OMZ65534 OWV65534 PGR65534 PQN65534 QAJ65534 QKF65534 QUB65534 RDX65534 RNT65534 RXP65534 SHL65534 SRH65534 TBD65534 TKZ65534 TUV65534 UER65534 UON65534 UYJ65534 VIF65534 VSB65534 WBX65534 WLT65534 WVP65534 B131070 JD131070 SZ131070 ACV131070 AMR131070 AWN131070 BGJ131070 BQF131070 CAB131070 CJX131070 CTT131070 DDP131070 DNL131070 DXH131070 EHD131070 EQZ131070 FAV131070 FKR131070 FUN131070 GEJ131070 GOF131070 GYB131070 HHX131070 HRT131070 IBP131070 ILL131070 IVH131070 JFD131070 JOZ131070 JYV131070 KIR131070 KSN131070 LCJ131070 LMF131070 LWB131070 MFX131070 MPT131070 MZP131070 NJL131070 NTH131070 ODD131070 OMZ131070 OWV131070 PGR131070 PQN131070 QAJ131070 QKF131070 QUB131070 RDX131070 RNT131070 RXP131070 SHL131070 SRH131070 TBD131070 TKZ131070 TUV131070 UER131070 UON131070 UYJ131070 VIF131070 VSB131070 WBX131070 WLT131070 WVP131070 B196606 JD196606 SZ196606 ACV196606 AMR196606 AWN196606 BGJ196606 BQF196606 CAB196606 CJX196606 CTT196606 DDP196606 DNL196606 DXH196606 EHD196606 EQZ196606 FAV196606 FKR196606 FUN196606 GEJ196606 GOF196606 GYB196606 HHX196606 HRT196606 IBP196606 ILL196606 IVH196606 JFD196606 JOZ196606 JYV196606 KIR196606 KSN196606 LCJ196606 LMF196606 LWB196606 MFX196606 MPT196606 MZP196606 NJL196606 NTH196606 ODD196606 OMZ196606 OWV196606 PGR196606 PQN196606 QAJ196606 QKF196606 QUB196606 RDX196606 RNT196606 RXP196606 SHL196606 SRH196606 TBD196606 TKZ196606 TUV196606 UER196606 UON196606 UYJ196606 VIF196606 VSB196606 WBX196606 WLT196606 WVP196606 B262142 JD262142 SZ262142 ACV262142 AMR262142 AWN262142 BGJ262142 BQF262142 CAB262142 CJX262142 CTT262142 DDP262142 DNL262142 DXH262142 EHD262142 EQZ262142 FAV262142 FKR262142 FUN262142 GEJ262142 GOF262142 GYB262142 HHX262142 HRT262142 IBP262142 ILL262142 IVH262142 JFD262142 JOZ262142 JYV262142 KIR262142 KSN262142 LCJ262142 LMF262142 LWB262142 MFX262142 MPT262142 MZP262142 NJL262142 NTH262142 ODD262142 OMZ262142 OWV262142 PGR262142 PQN262142 QAJ262142 QKF262142 QUB262142 RDX262142 RNT262142 RXP262142 SHL262142 SRH262142 TBD262142 TKZ262142 TUV262142 UER262142 UON262142 UYJ262142 VIF262142 VSB262142 WBX262142 WLT262142 WVP262142 B327678 JD327678 SZ327678 ACV327678 AMR327678 AWN327678 BGJ327678 BQF327678 CAB327678 CJX327678 CTT327678 DDP327678 DNL327678 DXH327678 EHD327678 EQZ327678 FAV327678 FKR327678 FUN327678 GEJ327678 GOF327678 GYB327678 HHX327678 HRT327678 IBP327678 ILL327678 IVH327678 JFD327678 JOZ327678 JYV327678 KIR327678 KSN327678 LCJ327678 LMF327678 LWB327678 MFX327678 MPT327678 MZP327678 NJL327678 NTH327678 ODD327678 OMZ327678 OWV327678 PGR327678 PQN327678 QAJ327678 QKF327678 QUB327678 RDX327678 RNT327678 RXP327678 SHL327678 SRH327678 TBD327678 TKZ327678 TUV327678 UER327678 UON327678 UYJ327678 VIF327678 VSB327678 WBX327678 WLT327678 WVP327678 B393214 JD393214 SZ393214 ACV393214 AMR393214 AWN393214 BGJ393214 BQF393214 CAB393214 CJX393214 CTT393214 DDP393214 DNL393214 DXH393214 EHD393214 EQZ393214 FAV393214 FKR393214 FUN393214 GEJ393214 GOF393214 GYB393214 HHX393214 HRT393214 IBP393214 ILL393214 IVH393214 JFD393214 JOZ393214 JYV393214 KIR393214 KSN393214 LCJ393214 LMF393214 LWB393214 MFX393214 MPT393214 MZP393214 NJL393214 NTH393214 ODD393214 OMZ393214 OWV393214 PGR393214 PQN393214 QAJ393214 QKF393214 QUB393214 RDX393214 RNT393214 RXP393214 SHL393214 SRH393214 TBD393214 TKZ393214 TUV393214 UER393214 UON393214 UYJ393214 VIF393214 VSB393214 WBX393214 WLT393214 WVP393214 B458750 JD458750 SZ458750 ACV458750 AMR458750 AWN458750 BGJ458750 BQF458750 CAB458750 CJX458750 CTT458750 DDP458750 DNL458750 DXH458750 EHD458750 EQZ458750 FAV458750 FKR458750 FUN458750 GEJ458750 GOF458750 GYB458750 HHX458750 HRT458750 IBP458750 ILL458750 IVH458750 JFD458750 JOZ458750 JYV458750 KIR458750 KSN458750 LCJ458750 LMF458750 LWB458750 MFX458750 MPT458750 MZP458750 NJL458750 NTH458750 ODD458750 OMZ458750 OWV458750 PGR458750 PQN458750 QAJ458750 QKF458750 QUB458750 RDX458750 RNT458750 RXP458750 SHL458750 SRH458750 TBD458750 TKZ458750 TUV458750 UER458750 UON458750 UYJ458750 VIF458750 VSB458750 WBX458750 WLT458750 WVP458750 B524286 JD524286 SZ524286 ACV524286 AMR524286 AWN524286 BGJ524286 BQF524286 CAB524286 CJX524286 CTT524286 DDP524286 DNL524286 DXH524286 EHD524286 EQZ524286 FAV524286 FKR524286 FUN524286 GEJ524286 GOF524286 GYB524286 HHX524286 HRT524286 IBP524286 ILL524286 IVH524286 JFD524286 JOZ524286 JYV524286 KIR524286 KSN524286 LCJ524286 LMF524286 LWB524286 MFX524286 MPT524286 MZP524286 NJL524286 NTH524286 ODD524286 OMZ524286 OWV524286 PGR524286 PQN524286 QAJ524286 QKF524286 QUB524286 RDX524286 RNT524286 RXP524286 SHL524286 SRH524286 TBD524286 TKZ524286 TUV524286 UER524286 UON524286 UYJ524286 VIF524286 VSB524286 WBX524286 WLT524286 WVP524286 B589822 JD589822 SZ589822 ACV589822 AMR589822 AWN589822 BGJ589822 BQF589822 CAB589822 CJX589822 CTT589822 DDP589822 DNL589822 DXH589822 EHD589822 EQZ589822 FAV589822 FKR589822 FUN589822 GEJ589822 GOF589822 GYB589822 HHX589822 HRT589822 IBP589822 ILL589822 IVH589822 JFD589822 JOZ589822 JYV589822 KIR589822 KSN589822 LCJ589822 LMF589822 LWB589822 MFX589822 MPT589822 MZP589822 NJL589822 NTH589822 ODD589822 OMZ589822 OWV589822 PGR589822 PQN589822 QAJ589822 QKF589822 QUB589822 RDX589822 RNT589822 RXP589822 SHL589822 SRH589822 TBD589822 TKZ589822 TUV589822 UER589822 UON589822 UYJ589822 VIF589822 VSB589822 WBX589822 WLT589822 WVP589822 B655358 JD655358 SZ655358 ACV655358 AMR655358 AWN655358 BGJ655358 BQF655358 CAB655358 CJX655358 CTT655358 DDP655358 DNL655358 DXH655358 EHD655358 EQZ655358 FAV655358 FKR655358 FUN655358 GEJ655358 GOF655358 GYB655358 HHX655358 HRT655358 IBP655358 ILL655358 IVH655358 JFD655358 JOZ655358 JYV655358 KIR655358 KSN655358 LCJ655358 LMF655358 LWB655358 MFX655358 MPT655358 MZP655358 NJL655358 NTH655358 ODD655358 OMZ655358 OWV655358 PGR655358 PQN655358 QAJ655358 QKF655358 QUB655358 RDX655358 RNT655358 RXP655358 SHL655358 SRH655358 TBD655358 TKZ655358 TUV655358 UER655358 UON655358 UYJ655358 VIF655358 VSB655358 WBX655358 WLT655358 WVP655358 B720894 JD720894 SZ720894 ACV720894 AMR720894 AWN720894 BGJ720894 BQF720894 CAB720894 CJX720894 CTT720894 DDP720894 DNL720894 DXH720894 EHD720894 EQZ720894 FAV720894 FKR720894 FUN720894 GEJ720894 GOF720894 GYB720894 HHX720894 HRT720894 IBP720894 ILL720894 IVH720894 JFD720894 JOZ720894 JYV720894 KIR720894 KSN720894 LCJ720894 LMF720894 LWB720894 MFX720894 MPT720894 MZP720894 NJL720894 NTH720894 ODD720894 OMZ720894 OWV720894 PGR720894 PQN720894 QAJ720894 QKF720894 QUB720894 RDX720894 RNT720894 RXP720894 SHL720894 SRH720894 TBD720894 TKZ720894 TUV720894 UER720894 UON720894 UYJ720894 VIF720894 VSB720894 WBX720894 WLT720894 WVP720894 B786430 JD786430 SZ786430 ACV786430 AMR786430 AWN786430 BGJ786430 BQF786430 CAB786430 CJX786430 CTT786430 DDP786430 DNL786430 DXH786430 EHD786430 EQZ786430 FAV786430 FKR786430 FUN786430 GEJ786430 GOF786430 GYB786430 HHX786430 HRT786430 IBP786430 ILL786430 IVH786430 JFD786430 JOZ786430 JYV786430 KIR786430 KSN786430 LCJ786430 LMF786430 LWB786430 MFX786430 MPT786430 MZP786430 NJL786430 NTH786430 ODD786430 OMZ786430 OWV786430 PGR786430 PQN786430 QAJ786430 QKF786430 QUB786430 RDX786430 RNT786430 RXP786430 SHL786430 SRH786430 TBD786430 TKZ786430 TUV786430 UER786430 UON786430 UYJ786430 VIF786430 VSB786430 WBX786430 WLT786430 WVP786430 B851966 JD851966 SZ851966 ACV851966 AMR851966 AWN851966 BGJ851966 BQF851966 CAB851966 CJX851966 CTT851966 DDP851966 DNL851966 DXH851966 EHD851966 EQZ851966 FAV851966 FKR851966 FUN851966 GEJ851966 GOF851966 GYB851966 HHX851966 HRT851966 IBP851966 ILL851966 IVH851966 JFD851966 JOZ851966 JYV851966 KIR851966 KSN851966 LCJ851966 LMF851966 LWB851966 MFX851966 MPT851966 MZP851966 NJL851966 NTH851966 ODD851966 OMZ851966 OWV851966 PGR851966 PQN851966 QAJ851966 QKF851966 QUB851966 RDX851966 RNT851966 RXP851966 SHL851966 SRH851966 TBD851966 TKZ851966 TUV851966 UER851966 UON851966 UYJ851966 VIF851966 VSB851966 WBX851966 WLT851966 WVP851966 B917502 JD917502 SZ917502 ACV917502 AMR917502 AWN917502 BGJ917502 BQF917502 CAB917502 CJX917502 CTT917502 DDP917502 DNL917502 DXH917502 EHD917502 EQZ917502 FAV917502 FKR917502 FUN917502 GEJ917502 GOF917502 GYB917502 HHX917502 HRT917502 IBP917502 ILL917502 IVH917502 JFD917502 JOZ917502 JYV917502 KIR917502 KSN917502 LCJ917502 LMF917502 LWB917502 MFX917502 MPT917502 MZP917502 NJL917502 NTH917502 ODD917502 OMZ917502 OWV917502 PGR917502 PQN917502 QAJ917502 QKF917502 QUB917502 RDX917502 RNT917502 RXP917502 SHL917502 SRH917502 TBD917502 TKZ917502 TUV917502 UER917502 UON917502 UYJ917502 VIF917502 VSB917502 WBX917502 WLT917502 WVP917502 B983038 JD983038 SZ983038 ACV983038 AMR983038 AWN983038 BGJ983038 BQF983038 CAB983038 CJX983038 CTT983038 DDP983038 DNL983038 DXH983038 EHD983038 EQZ983038 FAV983038 FKR983038 FUN983038 GEJ983038 GOF983038 GYB983038 HHX983038 HRT983038 IBP983038 ILL983038 IVH983038 JFD983038 JOZ983038 JYV983038 KIR983038 KSN983038 LCJ983038 LMF983038 LWB983038 MFX983038 MPT983038 MZP983038 NJL983038 NTH983038 ODD983038 OMZ983038 OWV983038 PGR983038 PQN983038 QAJ983038 QKF983038 QUB983038 RDX983038 RNT983038 RXP983038 SHL983038 SRH983038 TBD983038 TKZ983038 TUV983038 UER983038 UON983038 UYJ983038 VIF983038 VSB983038 WBX983038 WLT983038 WLT46 WBX46 VSB46 VIF46 UYJ46 UON46 UER46 TUV46 TKZ46 TBD46 SRH46 SHL46 RXP46 RNT46 RDX46 QUB46 QKF46 QAJ46 PQN46 PGR46 OWV46 OMZ46 ODD46 NTH46 NJL46 MZP46 MPT46 MFX46 LWB46 LMF46 LCJ46 KSN46 KIR46 JYV46 JOZ46 JFD46 IVH46 ILL46 IBP46 HRT46 HHX46 GYB46 GOF46 GEJ46 FUN46 FKR46 FAV46 EQZ46 EHD46 DXH46 DNL46 DDP46 CTT46 CJX46 CAB46 BQF46 BGJ46 AWN46 AMR46 ACV46 SZ46 JD46 B46 WVP46">
      <formula1>0</formula1>
      <formula2>10000</formula2>
    </dataValidation>
    <dataValidation type="textLength" errorStyle="information" allowBlank="1" showInputMessage="1" error="XLBVal:5=653175.15_x000d_&#10;" sqref="B65536 JD65536 SZ65536 ACV65536 AMR65536 AWN65536 BGJ65536 BQF65536 CAB65536 CJX65536 CTT65536 DDP65536 DNL65536 DXH65536 EHD65536 EQZ65536 FAV65536 FKR65536 FUN65536 GEJ65536 GOF65536 GYB65536 HHX65536 HRT65536 IBP65536 ILL65536 IVH65536 JFD65536 JOZ65536 JYV65536 KIR65536 KSN65536 LCJ65536 LMF65536 LWB65536 MFX65536 MPT65536 MZP65536 NJL65536 NTH65536 ODD65536 OMZ65536 OWV65536 PGR65536 PQN65536 QAJ65536 QKF65536 QUB65536 RDX65536 RNT65536 RXP65536 SHL65536 SRH65536 TBD65536 TKZ65536 TUV65536 UER65536 UON65536 UYJ65536 VIF65536 VSB65536 WBX65536 WLT65536 WVP65536 B131072 JD131072 SZ131072 ACV131072 AMR131072 AWN131072 BGJ131072 BQF131072 CAB131072 CJX131072 CTT131072 DDP131072 DNL131072 DXH131072 EHD131072 EQZ131072 FAV131072 FKR131072 FUN131072 GEJ131072 GOF131072 GYB131072 HHX131072 HRT131072 IBP131072 ILL131072 IVH131072 JFD131072 JOZ131072 JYV131072 KIR131072 KSN131072 LCJ131072 LMF131072 LWB131072 MFX131072 MPT131072 MZP131072 NJL131072 NTH131072 ODD131072 OMZ131072 OWV131072 PGR131072 PQN131072 QAJ131072 QKF131072 QUB131072 RDX131072 RNT131072 RXP131072 SHL131072 SRH131072 TBD131072 TKZ131072 TUV131072 UER131072 UON131072 UYJ131072 VIF131072 VSB131072 WBX131072 WLT131072 WVP131072 B196608 JD196608 SZ196608 ACV196608 AMR196608 AWN196608 BGJ196608 BQF196608 CAB196608 CJX196608 CTT196608 DDP196608 DNL196608 DXH196608 EHD196608 EQZ196608 FAV196608 FKR196608 FUN196608 GEJ196608 GOF196608 GYB196608 HHX196608 HRT196608 IBP196608 ILL196608 IVH196608 JFD196608 JOZ196608 JYV196608 KIR196608 KSN196608 LCJ196608 LMF196608 LWB196608 MFX196608 MPT196608 MZP196608 NJL196608 NTH196608 ODD196608 OMZ196608 OWV196608 PGR196608 PQN196608 QAJ196608 QKF196608 QUB196608 RDX196608 RNT196608 RXP196608 SHL196608 SRH196608 TBD196608 TKZ196608 TUV196608 UER196608 UON196608 UYJ196608 VIF196608 VSB196608 WBX196608 WLT196608 WVP196608 B262144 JD262144 SZ262144 ACV262144 AMR262144 AWN262144 BGJ262144 BQF262144 CAB262144 CJX262144 CTT262144 DDP262144 DNL262144 DXH262144 EHD262144 EQZ262144 FAV262144 FKR262144 FUN262144 GEJ262144 GOF262144 GYB262144 HHX262144 HRT262144 IBP262144 ILL262144 IVH262144 JFD262144 JOZ262144 JYV262144 KIR262144 KSN262144 LCJ262144 LMF262144 LWB262144 MFX262144 MPT262144 MZP262144 NJL262144 NTH262144 ODD262144 OMZ262144 OWV262144 PGR262144 PQN262144 QAJ262144 QKF262144 QUB262144 RDX262144 RNT262144 RXP262144 SHL262144 SRH262144 TBD262144 TKZ262144 TUV262144 UER262144 UON262144 UYJ262144 VIF262144 VSB262144 WBX262144 WLT262144 WVP262144 B327680 JD327680 SZ327680 ACV327680 AMR327680 AWN327680 BGJ327680 BQF327680 CAB327680 CJX327680 CTT327680 DDP327680 DNL327680 DXH327680 EHD327680 EQZ327680 FAV327680 FKR327680 FUN327680 GEJ327680 GOF327680 GYB327680 HHX327680 HRT327680 IBP327680 ILL327680 IVH327680 JFD327680 JOZ327680 JYV327680 KIR327680 KSN327680 LCJ327680 LMF327680 LWB327680 MFX327680 MPT327680 MZP327680 NJL327680 NTH327680 ODD327680 OMZ327680 OWV327680 PGR327680 PQN327680 QAJ327680 QKF327680 QUB327680 RDX327680 RNT327680 RXP327680 SHL327680 SRH327680 TBD327680 TKZ327680 TUV327680 UER327680 UON327680 UYJ327680 VIF327680 VSB327680 WBX327680 WLT327680 WVP327680 B393216 JD393216 SZ393216 ACV393216 AMR393216 AWN393216 BGJ393216 BQF393216 CAB393216 CJX393216 CTT393216 DDP393216 DNL393216 DXH393216 EHD393216 EQZ393216 FAV393216 FKR393216 FUN393216 GEJ393216 GOF393216 GYB393216 HHX393216 HRT393216 IBP393216 ILL393216 IVH393216 JFD393216 JOZ393216 JYV393216 KIR393216 KSN393216 LCJ393216 LMF393216 LWB393216 MFX393216 MPT393216 MZP393216 NJL393216 NTH393216 ODD393216 OMZ393216 OWV393216 PGR393216 PQN393216 QAJ393216 QKF393216 QUB393216 RDX393216 RNT393216 RXP393216 SHL393216 SRH393216 TBD393216 TKZ393216 TUV393216 UER393216 UON393216 UYJ393216 VIF393216 VSB393216 WBX393216 WLT393216 WVP393216 B458752 JD458752 SZ458752 ACV458752 AMR458752 AWN458752 BGJ458752 BQF458752 CAB458752 CJX458752 CTT458752 DDP458752 DNL458752 DXH458752 EHD458752 EQZ458752 FAV458752 FKR458752 FUN458752 GEJ458752 GOF458752 GYB458752 HHX458752 HRT458752 IBP458752 ILL458752 IVH458752 JFD458752 JOZ458752 JYV458752 KIR458752 KSN458752 LCJ458752 LMF458752 LWB458752 MFX458752 MPT458752 MZP458752 NJL458752 NTH458752 ODD458752 OMZ458752 OWV458752 PGR458752 PQN458752 QAJ458752 QKF458752 QUB458752 RDX458752 RNT458752 RXP458752 SHL458752 SRH458752 TBD458752 TKZ458752 TUV458752 UER458752 UON458752 UYJ458752 VIF458752 VSB458752 WBX458752 WLT458752 WVP458752 B524288 JD524288 SZ524288 ACV524288 AMR524288 AWN524288 BGJ524288 BQF524288 CAB524288 CJX524288 CTT524288 DDP524288 DNL524288 DXH524288 EHD524288 EQZ524288 FAV524288 FKR524288 FUN524288 GEJ524288 GOF524288 GYB524288 HHX524288 HRT524288 IBP524288 ILL524288 IVH524288 JFD524288 JOZ524288 JYV524288 KIR524288 KSN524288 LCJ524288 LMF524288 LWB524288 MFX524288 MPT524288 MZP524288 NJL524288 NTH524288 ODD524288 OMZ524288 OWV524288 PGR524288 PQN524288 QAJ524288 QKF524288 QUB524288 RDX524288 RNT524288 RXP524288 SHL524288 SRH524288 TBD524288 TKZ524288 TUV524288 UER524288 UON524288 UYJ524288 VIF524288 VSB524288 WBX524288 WLT524288 WVP524288 B589824 JD589824 SZ589824 ACV589824 AMR589824 AWN589824 BGJ589824 BQF589824 CAB589824 CJX589824 CTT589824 DDP589824 DNL589824 DXH589824 EHD589824 EQZ589824 FAV589824 FKR589824 FUN589824 GEJ589824 GOF589824 GYB589824 HHX589824 HRT589824 IBP589824 ILL589824 IVH589824 JFD589824 JOZ589824 JYV589824 KIR589824 KSN589824 LCJ589824 LMF589824 LWB589824 MFX589824 MPT589824 MZP589824 NJL589824 NTH589824 ODD589824 OMZ589824 OWV589824 PGR589824 PQN589824 QAJ589824 QKF589824 QUB589824 RDX589824 RNT589824 RXP589824 SHL589824 SRH589824 TBD589824 TKZ589824 TUV589824 UER589824 UON589824 UYJ589824 VIF589824 VSB589824 WBX589824 WLT589824 WVP589824 B655360 JD655360 SZ655360 ACV655360 AMR655360 AWN655360 BGJ655360 BQF655360 CAB655360 CJX655360 CTT655360 DDP655360 DNL655360 DXH655360 EHD655360 EQZ655360 FAV655360 FKR655360 FUN655360 GEJ655360 GOF655360 GYB655360 HHX655360 HRT655360 IBP655360 ILL655360 IVH655360 JFD655360 JOZ655360 JYV655360 KIR655360 KSN655360 LCJ655360 LMF655360 LWB655360 MFX655360 MPT655360 MZP655360 NJL655360 NTH655360 ODD655360 OMZ655360 OWV655360 PGR655360 PQN655360 QAJ655360 QKF655360 QUB655360 RDX655360 RNT655360 RXP655360 SHL655360 SRH655360 TBD655360 TKZ655360 TUV655360 UER655360 UON655360 UYJ655360 VIF655360 VSB655360 WBX655360 WLT655360 WVP655360 B720896 JD720896 SZ720896 ACV720896 AMR720896 AWN720896 BGJ720896 BQF720896 CAB720896 CJX720896 CTT720896 DDP720896 DNL720896 DXH720896 EHD720896 EQZ720896 FAV720896 FKR720896 FUN720896 GEJ720896 GOF720896 GYB720896 HHX720896 HRT720896 IBP720896 ILL720896 IVH720896 JFD720896 JOZ720896 JYV720896 KIR720896 KSN720896 LCJ720896 LMF720896 LWB720896 MFX720896 MPT720896 MZP720896 NJL720896 NTH720896 ODD720896 OMZ720896 OWV720896 PGR720896 PQN720896 QAJ720896 QKF720896 QUB720896 RDX720896 RNT720896 RXP720896 SHL720896 SRH720896 TBD720896 TKZ720896 TUV720896 UER720896 UON720896 UYJ720896 VIF720896 VSB720896 WBX720896 WLT720896 WVP720896 B786432 JD786432 SZ786432 ACV786432 AMR786432 AWN786432 BGJ786432 BQF786432 CAB786432 CJX786432 CTT786432 DDP786432 DNL786432 DXH786432 EHD786432 EQZ786432 FAV786432 FKR786432 FUN786432 GEJ786432 GOF786432 GYB786432 HHX786432 HRT786432 IBP786432 ILL786432 IVH786432 JFD786432 JOZ786432 JYV786432 KIR786432 KSN786432 LCJ786432 LMF786432 LWB786432 MFX786432 MPT786432 MZP786432 NJL786432 NTH786432 ODD786432 OMZ786432 OWV786432 PGR786432 PQN786432 QAJ786432 QKF786432 QUB786432 RDX786432 RNT786432 RXP786432 SHL786432 SRH786432 TBD786432 TKZ786432 TUV786432 UER786432 UON786432 UYJ786432 VIF786432 VSB786432 WBX786432 WLT786432 WVP786432 B851968 JD851968 SZ851968 ACV851968 AMR851968 AWN851968 BGJ851968 BQF851968 CAB851968 CJX851968 CTT851968 DDP851968 DNL851968 DXH851968 EHD851968 EQZ851968 FAV851968 FKR851968 FUN851968 GEJ851968 GOF851968 GYB851968 HHX851968 HRT851968 IBP851968 ILL851968 IVH851968 JFD851968 JOZ851968 JYV851968 KIR851968 KSN851968 LCJ851968 LMF851968 LWB851968 MFX851968 MPT851968 MZP851968 NJL851968 NTH851968 ODD851968 OMZ851968 OWV851968 PGR851968 PQN851968 QAJ851968 QKF851968 QUB851968 RDX851968 RNT851968 RXP851968 SHL851968 SRH851968 TBD851968 TKZ851968 TUV851968 UER851968 UON851968 UYJ851968 VIF851968 VSB851968 WBX851968 WLT851968 WVP851968 B917504 JD917504 SZ917504 ACV917504 AMR917504 AWN917504 BGJ917504 BQF917504 CAB917504 CJX917504 CTT917504 DDP917504 DNL917504 DXH917504 EHD917504 EQZ917504 FAV917504 FKR917504 FUN917504 GEJ917504 GOF917504 GYB917504 HHX917504 HRT917504 IBP917504 ILL917504 IVH917504 JFD917504 JOZ917504 JYV917504 KIR917504 KSN917504 LCJ917504 LMF917504 LWB917504 MFX917504 MPT917504 MZP917504 NJL917504 NTH917504 ODD917504 OMZ917504 OWV917504 PGR917504 PQN917504 QAJ917504 QKF917504 QUB917504 RDX917504 RNT917504 RXP917504 SHL917504 SRH917504 TBD917504 TKZ917504 TUV917504 UER917504 UON917504 UYJ917504 VIF917504 VSB917504 WBX917504 WLT917504 WVP917504 B983040 JD983040 SZ983040 ACV983040 AMR983040 AWN983040 BGJ983040 BQF983040 CAB983040 CJX983040 CTT983040 DDP983040 DNL983040 DXH983040 EHD983040 EQZ983040 FAV983040 FKR983040 FUN983040 GEJ983040 GOF983040 GYB983040 HHX983040 HRT983040 IBP983040 ILL983040 IVH983040 JFD983040 JOZ983040 JYV983040 KIR983040 KSN983040 LCJ983040 LMF983040 LWB983040 MFX983040 MPT983040 MZP983040 NJL983040 NTH983040 ODD983040 OMZ983040 OWV983040 PGR983040 PQN983040 QAJ983040 QKF983040 QUB983040 RDX983040 RNT983040 RXP983040 SHL983040 SRH983040 TBD983040 TKZ983040 TUV983040 UER983040 UON983040 UYJ983040 VIF983040 VSB983040 WBX983040 WLT983040 WVP983040">
      <formula1>0</formula1>
      <formula2>10000</formula2>
    </dataValidation>
    <dataValidation type="textLength" errorStyle="information" allowBlank="1" showInputMessage="1" error="XLBVal:5=64.0004373423045_x000d_&#10;" sqref="WVR983016:WVU983016 JF65512:JI65512 TB65512:TE65512 ACX65512:ADA65512 AMT65512:AMW65512 AWP65512:AWS65512 BGL65512:BGO65512 BQH65512:BQK65512 CAD65512:CAG65512 CJZ65512:CKC65512 CTV65512:CTY65512 DDR65512:DDU65512 DNN65512:DNQ65512 DXJ65512:DXM65512 EHF65512:EHI65512 ERB65512:ERE65512 FAX65512:FBA65512 FKT65512:FKW65512 FUP65512:FUS65512 GEL65512:GEO65512 GOH65512:GOK65512 GYD65512:GYG65512 HHZ65512:HIC65512 HRV65512:HRY65512 IBR65512:IBU65512 ILN65512:ILQ65512 IVJ65512:IVM65512 JFF65512:JFI65512 JPB65512:JPE65512 JYX65512:JZA65512 KIT65512:KIW65512 KSP65512:KSS65512 LCL65512:LCO65512 LMH65512:LMK65512 LWD65512:LWG65512 MFZ65512:MGC65512 MPV65512:MPY65512 MZR65512:MZU65512 NJN65512:NJQ65512 NTJ65512:NTM65512 ODF65512:ODI65512 ONB65512:ONE65512 OWX65512:OXA65512 PGT65512:PGW65512 PQP65512:PQS65512 QAL65512:QAO65512 QKH65512:QKK65512 QUD65512:QUG65512 RDZ65512:REC65512 RNV65512:RNY65512 RXR65512:RXU65512 SHN65512:SHQ65512 SRJ65512:SRM65512 TBF65512:TBI65512 TLB65512:TLE65512 TUX65512:TVA65512 UET65512:UEW65512 UOP65512:UOS65512 UYL65512:UYO65512 VIH65512:VIK65512 VSD65512:VSG65512 WBZ65512:WCC65512 WLV65512:WLY65512 WVR65512:WVU65512 JF131048:JI131048 TB131048:TE131048 ACX131048:ADA131048 AMT131048:AMW131048 AWP131048:AWS131048 BGL131048:BGO131048 BQH131048:BQK131048 CAD131048:CAG131048 CJZ131048:CKC131048 CTV131048:CTY131048 DDR131048:DDU131048 DNN131048:DNQ131048 DXJ131048:DXM131048 EHF131048:EHI131048 ERB131048:ERE131048 FAX131048:FBA131048 FKT131048:FKW131048 FUP131048:FUS131048 GEL131048:GEO131048 GOH131048:GOK131048 GYD131048:GYG131048 HHZ131048:HIC131048 HRV131048:HRY131048 IBR131048:IBU131048 ILN131048:ILQ131048 IVJ131048:IVM131048 JFF131048:JFI131048 JPB131048:JPE131048 JYX131048:JZA131048 KIT131048:KIW131048 KSP131048:KSS131048 LCL131048:LCO131048 LMH131048:LMK131048 LWD131048:LWG131048 MFZ131048:MGC131048 MPV131048:MPY131048 MZR131048:MZU131048 NJN131048:NJQ131048 NTJ131048:NTM131048 ODF131048:ODI131048 ONB131048:ONE131048 OWX131048:OXA131048 PGT131048:PGW131048 PQP131048:PQS131048 QAL131048:QAO131048 QKH131048:QKK131048 QUD131048:QUG131048 RDZ131048:REC131048 RNV131048:RNY131048 RXR131048:RXU131048 SHN131048:SHQ131048 SRJ131048:SRM131048 TBF131048:TBI131048 TLB131048:TLE131048 TUX131048:TVA131048 UET131048:UEW131048 UOP131048:UOS131048 UYL131048:UYO131048 VIH131048:VIK131048 VSD131048:VSG131048 WBZ131048:WCC131048 WLV131048:WLY131048 WVR131048:WVU131048 JF196584:JI196584 TB196584:TE196584 ACX196584:ADA196584 AMT196584:AMW196584 AWP196584:AWS196584 BGL196584:BGO196584 BQH196584:BQK196584 CAD196584:CAG196584 CJZ196584:CKC196584 CTV196584:CTY196584 DDR196584:DDU196584 DNN196584:DNQ196584 DXJ196584:DXM196584 EHF196584:EHI196584 ERB196584:ERE196584 FAX196584:FBA196584 FKT196584:FKW196584 FUP196584:FUS196584 GEL196584:GEO196584 GOH196584:GOK196584 GYD196584:GYG196584 HHZ196584:HIC196584 HRV196584:HRY196584 IBR196584:IBU196584 ILN196584:ILQ196584 IVJ196584:IVM196584 JFF196584:JFI196584 JPB196584:JPE196584 JYX196584:JZA196584 KIT196584:KIW196584 KSP196584:KSS196584 LCL196584:LCO196584 LMH196584:LMK196584 LWD196584:LWG196584 MFZ196584:MGC196584 MPV196584:MPY196584 MZR196584:MZU196584 NJN196584:NJQ196584 NTJ196584:NTM196584 ODF196584:ODI196584 ONB196584:ONE196584 OWX196584:OXA196584 PGT196584:PGW196584 PQP196584:PQS196584 QAL196584:QAO196584 QKH196584:QKK196584 QUD196584:QUG196584 RDZ196584:REC196584 RNV196584:RNY196584 RXR196584:RXU196584 SHN196584:SHQ196584 SRJ196584:SRM196584 TBF196584:TBI196584 TLB196584:TLE196584 TUX196584:TVA196584 UET196584:UEW196584 UOP196584:UOS196584 UYL196584:UYO196584 VIH196584:VIK196584 VSD196584:VSG196584 WBZ196584:WCC196584 WLV196584:WLY196584 WVR196584:WVU196584 JF262120:JI262120 TB262120:TE262120 ACX262120:ADA262120 AMT262120:AMW262120 AWP262120:AWS262120 BGL262120:BGO262120 BQH262120:BQK262120 CAD262120:CAG262120 CJZ262120:CKC262120 CTV262120:CTY262120 DDR262120:DDU262120 DNN262120:DNQ262120 DXJ262120:DXM262120 EHF262120:EHI262120 ERB262120:ERE262120 FAX262120:FBA262120 FKT262120:FKW262120 FUP262120:FUS262120 GEL262120:GEO262120 GOH262120:GOK262120 GYD262120:GYG262120 HHZ262120:HIC262120 HRV262120:HRY262120 IBR262120:IBU262120 ILN262120:ILQ262120 IVJ262120:IVM262120 JFF262120:JFI262120 JPB262120:JPE262120 JYX262120:JZA262120 KIT262120:KIW262120 KSP262120:KSS262120 LCL262120:LCO262120 LMH262120:LMK262120 LWD262120:LWG262120 MFZ262120:MGC262120 MPV262120:MPY262120 MZR262120:MZU262120 NJN262120:NJQ262120 NTJ262120:NTM262120 ODF262120:ODI262120 ONB262120:ONE262120 OWX262120:OXA262120 PGT262120:PGW262120 PQP262120:PQS262120 QAL262120:QAO262120 QKH262120:QKK262120 QUD262120:QUG262120 RDZ262120:REC262120 RNV262120:RNY262120 RXR262120:RXU262120 SHN262120:SHQ262120 SRJ262120:SRM262120 TBF262120:TBI262120 TLB262120:TLE262120 TUX262120:TVA262120 UET262120:UEW262120 UOP262120:UOS262120 UYL262120:UYO262120 VIH262120:VIK262120 VSD262120:VSG262120 WBZ262120:WCC262120 WLV262120:WLY262120 WVR262120:WVU262120 JF327656:JI327656 TB327656:TE327656 ACX327656:ADA327656 AMT327656:AMW327656 AWP327656:AWS327656 BGL327656:BGO327656 BQH327656:BQK327656 CAD327656:CAG327656 CJZ327656:CKC327656 CTV327656:CTY327656 DDR327656:DDU327656 DNN327656:DNQ327656 DXJ327656:DXM327656 EHF327656:EHI327656 ERB327656:ERE327656 FAX327656:FBA327656 FKT327656:FKW327656 FUP327656:FUS327656 GEL327656:GEO327656 GOH327656:GOK327656 GYD327656:GYG327656 HHZ327656:HIC327656 HRV327656:HRY327656 IBR327656:IBU327656 ILN327656:ILQ327656 IVJ327656:IVM327656 JFF327656:JFI327656 JPB327656:JPE327656 JYX327656:JZA327656 KIT327656:KIW327656 KSP327656:KSS327656 LCL327656:LCO327656 LMH327656:LMK327656 LWD327656:LWG327656 MFZ327656:MGC327656 MPV327656:MPY327656 MZR327656:MZU327656 NJN327656:NJQ327656 NTJ327656:NTM327656 ODF327656:ODI327656 ONB327656:ONE327656 OWX327656:OXA327656 PGT327656:PGW327656 PQP327656:PQS327656 QAL327656:QAO327656 QKH327656:QKK327656 QUD327656:QUG327656 RDZ327656:REC327656 RNV327656:RNY327656 RXR327656:RXU327656 SHN327656:SHQ327656 SRJ327656:SRM327656 TBF327656:TBI327656 TLB327656:TLE327656 TUX327656:TVA327656 UET327656:UEW327656 UOP327656:UOS327656 UYL327656:UYO327656 VIH327656:VIK327656 VSD327656:VSG327656 WBZ327656:WCC327656 WLV327656:WLY327656 WVR327656:WVU327656 JF393192:JI393192 TB393192:TE393192 ACX393192:ADA393192 AMT393192:AMW393192 AWP393192:AWS393192 BGL393192:BGO393192 BQH393192:BQK393192 CAD393192:CAG393192 CJZ393192:CKC393192 CTV393192:CTY393192 DDR393192:DDU393192 DNN393192:DNQ393192 DXJ393192:DXM393192 EHF393192:EHI393192 ERB393192:ERE393192 FAX393192:FBA393192 FKT393192:FKW393192 FUP393192:FUS393192 GEL393192:GEO393192 GOH393192:GOK393192 GYD393192:GYG393192 HHZ393192:HIC393192 HRV393192:HRY393192 IBR393192:IBU393192 ILN393192:ILQ393192 IVJ393192:IVM393192 JFF393192:JFI393192 JPB393192:JPE393192 JYX393192:JZA393192 KIT393192:KIW393192 KSP393192:KSS393192 LCL393192:LCO393192 LMH393192:LMK393192 LWD393192:LWG393192 MFZ393192:MGC393192 MPV393192:MPY393192 MZR393192:MZU393192 NJN393192:NJQ393192 NTJ393192:NTM393192 ODF393192:ODI393192 ONB393192:ONE393192 OWX393192:OXA393192 PGT393192:PGW393192 PQP393192:PQS393192 QAL393192:QAO393192 QKH393192:QKK393192 QUD393192:QUG393192 RDZ393192:REC393192 RNV393192:RNY393192 RXR393192:RXU393192 SHN393192:SHQ393192 SRJ393192:SRM393192 TBF393192:TBI393192 TLB393192:TLE393192 TUX393192:TVA393192 UET393192:UEW393192 UOP393192:UOS393192 UYL393192:UYO393192 VIH393192:VIK393192 VSD393192:VSG393192 WBZ393192:WCC393192 WLV393192:WLY393192 WVR393192:WVU393192 JF458728:JI458728 TB458728:TE458728 ACX458728:ADA458728 AMT458728:AMW458728 AWP458728:AWS458728 BGL458728:BGO458728 BQH458728:BQK458728 CAD458728:CAG458728 CJZ458728:CKC458728 CTV458728:CTY458728 DDR458728:DDU458728 DNN458728:DNQ458728 DXJ458728:DXM458728 EHF458728:EHI458728 ERB458728:ERE458728 FAX458728:FBA458728 FKT458728:FKW458728 FUP458728:FUS458728 GEL458728:GEO458728 GOH458728:GOK458728 GYD458728:GYG458728 HHZ458728:HIC458728 HRV458728:HRY458728 IBR458728:IBU458728 ILN458728:ILQ458728 IVJ458728:IVM458728 JFF458728:JFI458728 JPB458728:JPE458728 JYX458728:JZA458728 KIT458728:KIW458728 KSP458728:KSS458728 LCL458728:LCO458728 LMH458728:LMK458728 LWD458728:LWG458728 MFZ458728:MGC458728 MPV458728:MPY458728 MZR458728:MZU458728 NJN458728:NJQ458728 NTJ458728:NTM458728 ODF458728:ODI458728 ONB458728:ONE458728 OWX458728:OXA458728 PGT458728:PGW458728 PQP458728:PQS458728 QAL458728:QAO458728 QKH458728:QKK458728 QUD458728:QUG458728 RDZ458728:REC458728 RNV458728:RNY458728 RXR458728:RXU458728 SHN458728:SHQ458728 SRJ458728:SRM458728 TBF458728:TBI458728 TLB458728:TLE458728 TUX458728:TVA458728 UET458728:UEW458728 UOP458728:UOS458728 UYL458728:UYO458728 VIH458728:VIK458728 VSD458728:VSG458728 WBZ458728:WCC458728 WLV458728:WLY458728 WVR458728:WVU458728 JF524264:JI524264 TB524264:TE524264 ACX524264:ADA524264 AMT524264:AMW524264 AWP524264:AWS524264 BGL524264:BGO524264 BQH524264:BQK524264 CAD524264:CAG524264 CJZ524264:CKC524264 CTV524264:CTY524264 DDR524264:DDU524264 DNN524264:DNQ524264 DXJ524264:DXM524264 EHF524264:EHI524264 ERB524264:ERE524264 FAX524264:FBA524264 FKT524264:FKW524264 FUP524264:FUS524264 GEL524264:GEO524264 GOH524264:GOK524264 GYD524264:GYG524264 HHZ524264:HIC524264 HRV524264:HRY524264 IBR524264:IBU524264 ILN524264:ILQ524264 IVJ524264:IVM524264 JFF524264:JFI524264 JPB524264:JPE524264 JYX524264:JZA524264 KIT524264:KIW524264 KSP524264:KSS524264 LCL524264:LCO524264 LMH524264:LMK524264 LWD524264:LWG524264 MFZ524264:MGC524264 MPV524264:MPY524264 MZR524264:MZU524264 NJN524264:NJQ524264 NTJ524264:NTM524264 ODF524264:ODI524264 ONB524264:ONE524264 OWX524264:OXA524264 PGT524264:PGW524264 PQP524264:PQS524264 QAL524264:QAO524264 QKH524264:QKK524264 QUD524264:QUG524264 RDZ524264:REC524264 RNV524264:RNY524264 RXR524264:RXU524264 SHN524264:SHQ524264 SRJ524264:SRM524264 TBF524264:TBI524264 TLB524264:TLE524264 TUX524264:TVA524264 UET524264:UEW524264 UOP524264:UOS524264 UYL524264:UYO524264 VIH524264:VIK524264 VSD524264:VSG524264 WBZ524264:WCC524264 WLV524264:WLY524264 WVR524264:WVU524264 JF589800:JI589800 TB589800:TE589800 ACX589800:ADA589800 AMT589800:AMW589800 AWP589800:AWS589800 BGL589800:BGO589800 BQH589800:BQK589800 CAD589800:CAG589800 CJZ589800:CKC589800 CTV589800:CTY589800 DDR589800:DDU589800 DNN589800:DNQ589800 DXJ589800:DXM589800 EHF589800:EHI589800 ERB589800:ERE589800 FAX589800:FBA589800 FKT589800:FKW589800 FUP589800:FUS589800 GEL589800:GEO589800 GOH589800:GOK589800 GYD589800:GYG589800 HHZ589800:HIC589800 HRV589800:HRY589800 IBR589800:IBU589800 ILN589800:ILQ589800 IVJ589800:IVM589800 JFF589800:JFI589800 JPB589800:JPE589800 JYX589800:JZA589800 KIT589800:KIW589800 KSP589800:KSS589800 LCL589800:LCO589800 LMH589800:LMK589800 LWD589800:LWG589800 MFZ589800:MGC589800 MPV589800:MPY589800 MZR589800:MZU589800 NJN589800:NJQ589800 NTJ589800:NTM589800 ODF589800:ODI589800 ONB589800:ONE589800 OWX589800:OXA589800 PGT589800:PGW589800 PQP589800:PQS589800 QAL589800:QAO589800 QKH589800:QKK589800 QUD589800:QUG589800 RDZ589800:REC589800 RNV589800:RNY589800 RXR589800:RXU589800 SHN589800:SHQ589800 SRJ589800:SRM589800 TBF589800:TBI589800 TLB589800:TLE589800 TUX589800:TVA589800 UET589800:UEW589800 UOP589800:UOS589800 UYL589800:UYO589800 VIH589800:VIK589800 VSD589800:VSG589800 WBZ589800:WCC589800 WLV589800:WLY589800 WVR589800:WVU589800 JF655336:JI655336 TB655336:TE655336 ACX655336:ADA655336 AMT655336:AMW655336 AWP655336:AWS655336 BGL655336:BGO655336 BQH655336:BQK655336 CAD655336:CAG655336 CJZ655336:CKC655336 CTV655336:CTY655336 DDR655336:DDU655336 DNN655336:DNQ655336 DXJ655336:DXM655336 EHF655336:EHI655336 ERB655336:ERE655336 FAX655336:FBA655336 FKT655336:FKW655336 FUP655336:FUS655336 GEL655336:GEO655336 GOH655336:GOK655336 GYD655336:GYG655336 HHZ655336:HIC655336 HRV655336:HRY655336 IBR655336:IBU655336 ILN655336:ILQ655336 IVJ655336:IVM655336 JFF655336:JFI655336 JPB655336:JPE655336 JYX655336:JZA655336 KIT655336:KIW655336 KSP655336:KSS655336 LCL655336:LCO655336 LMH655336:LMK655336 LWD655336:LWG655336 MFZ655336:MGC655336 MPV655336:MPY655336 MZR655336:MZU655336 NJN655336:NJQ655336 NTJ655336:NTM655336 ODF655336:ODI655336 ONB655336:ONE655336 OWX655336:OXA655336 PGT655336:PGW655336 PQP655336:PQS655336 QAL655336:QAO655336 QKH655336:QKK655336 QUD655336:QUG655336 RDZ655336:REC655336 RNV655336:RNY655336 RXR655336:RXU655336 SHN655336:SHQ655336 SRJ655336:SRM655336 TBF655336:TBI655336 TLB655336:TLE655336 TUX655336:TVA655336 UET655336:UEW655336 UOP655336:UOS655336 UYL655336:UYO655336 VIH655336:VIK655336 VSD655336:VSG655336 WBZ655336:WCC655336 WLV655336:WLY655336 WVR655336:WVU655336 JF720872:JI720872 TB720872:TE720872 ACX720872:ADA720872 AMT720872:AMW720872 AWP720872:AWS720872 BGL720872:BGO720872 BQH720872:BQK720872 CAD720872:CAG720872 CJZ720872:CKC720872 CTV720872:CTY720872 DDR720872:DDU720872 DNN720872:DNQ720872 DXJ720872:DXM720872 EHF720872:EHI720872 ERB720872:ERE720872 FAX720872:FBA720872 FKT720872:FKW720872 FUP720872:FUS720872 GEL720872:GEO720872 GOH720872:GOK720872 GYD720872:GYG720872 HHZ720872:HIC720872 HRV720872:HRY720872 IBR720872:IBU720872 ILN720872:ILQ720872 IVJ720872:IVM720872 JFF720872:JFI720872 JPB720872:JPE720872 JYX720872:JZA720872 KIT720872:KIW720872 KSP720872:KSS720872 LCL720872:LCO720872 LMH720872:LMK720872 LWD720872:LWG720872 MFZ720872:MGC720872 MPV720872:MPY720872 MZR720872:MZU720872 NJN720872:NJQ720872 NTJ720872:NTM720872 ODF720872:ODI720872 ONB720872:ONE720872 OWX720872:OXA720872 PGT720872:PGW720872 PQP720872:PQS720872 QAL720872:QAO720872 QKH720872:QKK720872 QUD720872:QUG720872 RDZ720872:REC720872 RNV720872:RNY720872 RXR720872:RXU720872 SHN720872:SHQ720872 SRJ720872:SRM720872 TBF720872:TBI720872 TLB720872:TLE720872 TUX720872:TVA720872 UET720872:UEW720872 UOP720872:UOS720872 UYL720872:UYO720872 VIH720872:VIK720872 VSD720872:VSG720872 WBZ720872:WCC720872 WLV720872:WLY720872 WVR720872:WVU720872 JF786408:JI786408 TB786408:TE786408 ACX786408:ADA786408 AMT786408:AMW786408 AWP786408:AWS786408 BGL786408:BGO786408 BQH786408:BQK786408 CAD786408:CAG786408 CJZ786408:CKC786408 CTV786408:CTY786408 DDR786408:DDU786408 DNN786408:DNQ786408 DXJ786408:DXM786408 EHF786408:EHI786408 ERB786408:ERE786408 FAX786408:FBA786408 FKT786408:FKW786408 FUP786408:FUS786408 GEL786408:GEO786408 GOH786408:GOK786408 GYD786408:GYG786408 HHZ786408:HIC786408 HRV786408:HRY786408 IBR786408:IBU786408 ILN786408:ILQ786408 IVJ786408:IVM786408 JFF786408:JFI786408 JPB786408:JPE786408 JYX786408:JZA786408 KIT786408:KIW786408 KSP786408:KSS786408 LCL786408:LCO786408 LMH786408:LMK786408 LWD786408:LWG786408 MFZ786408:MGC786408 MPV786408:MPY786408 MZR786408:MZU786408 NJN786408:NJQ786408 NTJ786408:NTM786408 ODF786408:ODI786408 ONB786408:ONE786408 OWX786408:OXA786408 PGT786408:PGW786408 PQP786408:PQS786408 QAL786408:QAO786408 QKH786408:QKK786408 QUD786408:QUG786408 RDZ786408:REC786408 RNV786408:RNY786408 RXR786408:RXU786408 SHN786408:SHQ786408 SRJ786408:SRM786408 TBF786408:TBI786408 TLB786408:TLE786408 TUX786408:TVA786408 UET786408:UEW786408 UOP786408:UOS786408 UYL786408:UYO786408 VIH786408:VIK786408 VSD786408:VSG786408 WBZ786408:WCC786408 WLV786408:WLY786408 WVR786408:WVU786408 JF851944:JI851944 TB851944:TE851944 ACX851944:ADA851944 AMT851944:AMW851944 AWP851944:AWS851944 BGL851944:BGO851944 BQH851944:BQK851944 CAD851944:CAG851944 CJZ851944:CKC851944 CTV851944:CTY851944 DDR851944:DDU851944 DNN851944:DNQ851944 DXJ851944:DXM851944 EHF851944:EHI851944 ERB851944:ERE851944 FAX851944:FBA851944 FKT851944:FKW851944 FUP851944:FUS851944 GEL851944:GEO851944 GOH851944:GOK851944 GYD851944:GYG851944 HHZ851944:HIC851944 HRV851944:HRY851944 IBR851944:IBU851944 ILN851944:ILQ851944 IVJ851944:IVM851944 JFF851944:JFI851944 JPB851944:JPE851944 JYX851944:JZA851944 KIT851944:KIW851944 KSP851944:KSS851944 LCL851944:LCO851944 LMH851944:LMK851944 LWD851944:LWG851944 MFZ851944:MGC851944 MPV851944:MPY851944 MZR851944:MZU851944 NJN851944:NJQ851944 NTJ851944:NTM851944 ODF851944:ODI851944 ONB851944:ONE851944 OWX851944:OXA851944 PGT851944:PGW851944 PQP851944:PQS851944 QAL851944:QAO851944 QKH851944:QKK851944 QUD851944:QUG851944 RDZ851944:REC851944 RNV851944:RNY851944 RXR851944:RXU851944 SHN851944:SHQ851944 SRJ851944:SRM851944 TBF851944:TBI851944 TLB851944:TLE851944 TUX851944:TVA851944 UET851944:UEW851944 UOP851944:UOS851944 UYL851944:UYO851944 VIH851944:VIK851944 VSD851944:VSG851944 WBZ851944:WCC851944 WLV851944:WLY851944 WVR851944:WVU851944 JF917480:JI917480 TB917480:TE917480 ACX917480:ADA917480 AMT917480:AMW917480 AWP917480:AWS917480 BGL917480:BGO917480 BQH917480:BQK917480 CAD917480:CAG917480 CJZ917480:CKC917480 CTV917480:CTY917480 DDR917480:DDU917480 DNN917480:DNQ917480 DXJ917480:DXM917480 EHF917480:EHI917480 ERB917480:ERE917480 FAX917480:FBA917480 FKT917480:FKW917480 FUP917480:FUS917480 GEL917480:GEO917480 GOH917480:GOK917480 GYD917480:GYG917480 HHZ917480:HIC917480 HRV917480:HRY917480 IBR917480:IBU917480 ILN917480:ILQ917480 IVJ917480:IVM917480 JFF917480:JFI917480 JPB917480:JPE917480 JYX917480:JZA917480 KIT917480:KIW917480 KSP917480:KSS917480 LCL917480:LCO917480 LMH917480:LMK917480 LWD917480:LWG917480 MFZ917480:MGC917480 MPV917480:MPY917480 MZR917480:MZU917480 NJN917480:NJQ917480 NTJ917480:NTM917480 ODF917480:ODI917480 ONB917480:ONE917480 OWX917480:OXA917480 PGT917480:PGW917480 PQP917480:PQS917480 QAL917480:QAO917480 QKH917480:QKK917480 QUD917480:QUG917480 RDZ917480:REC917480 RNV917480:RNY917480 RXR917480:RXU917480 SHN917480:SHQ917480 SRJ917480:SRM917480 TBF917480:TBI917480 TLB917480:TLE917480 TUX917480:TVA917480 UET917480:UEW917480 UOP917480:UOS917480 UYL917480:UYO917480 VIH917480:VIK917480 VSD917480:VSG917480 WBZ917480:WCC917480 WLV917480:WLY917480 WVR917480:WVU917480 JF983016:JI983016 TB983016:TE983016 ACX983016:ADA983016 AMT983016:AMW983016 AWP983016:AWS983016 BGL983016:BGO983016 BQH983016:BQK983016 CAD983016:CAG983016 CJZ983016:CKC983016 CTV983016:CTY983016 DDR983016:DDU983016 DNN983016:DNQ983016 DXJ983016:DXM983016 EHF983016:EHI983016 ERB983016:ERE983016 FAX983016:FBA983016 FKT983016:FKW983016 FUP983016:FUS983016 GEL983016:GEO983016 GOH983016:GOK983016 GYD983016:GYG983016 HHZ983016:HIC983016 HRV983016:HRY983016 IBR983016:IBU983016 ILN983016:ILQ983016 IVJ983016:IVM983016 JFF983016:JFI983016 JPB983016:JPE983016 JYX983016:JZA983016 KIT983016:KIW983016 KSP983016:KSS983016 LCL983016:LCO983016 LMH983016:LMK983016 LWD983016:LWG983016 MFZ983016:MGC983016 MPV983016:MPY983016 MZR983016:MZU983016 NJN983016:NJQ983016 NTJ983016:NTM983016 ODF983016:ODI983016 ONB983016:ONE983016 OWX983016:OXA983016 PGT983016:PGW983016 PQP983016:PQS983016 QAL983016:QAO983016 QKH983016:QKK983016 QUD983016:QUG983016 RDZ983016:REC983016 RNV983016:RNY983016 RXR983016:RXU983016 SHN983016:SHQ983016 SRJ983016:SRM983016 TBF983016:TBI983016 TLB983016:TLE983016 TUX983016:TVA983016 UET983016:UEW983016 UOP983016:UOS983016 UYL983016:UYO983016 VIH983016:VIK983016 VSD983016:VSG983016 WBZ983016:WCC983016 WLV983016:WLY983016 D983016:M983016 D917480:M917480 D851944:M851944 D786408:M786408 D720872:M720872 D655336:M655336 D589800:M589800 D524264:M524264 D458728:M458728 D393192:M393192 D327656:M327656 D262120:M262120 D196584:M196584 D131048:M131048 D65512:M65512">
      <formula1>0</formula1>
      <formula2>10000</formula2>
    </dataValidation>
    <dataValidation type="textLength" errorStyle="information" allowBlank="1" showInputMessage="1" error="XLBVal:5=19.9112915601023_x000d_&#10;" sqref="WVR983028:WVU983029 JF65524:JI65525 TB65524:TE65525 ACX65524:ADA65525 AMT65524:AMW65525 AWP65524:AWS65525 BGL65524:BGO65525 BQH65524:BQK65525 CAD65524:CAG65525 CJZ65524:CKC65525 CTV65524:CTY65525 DDR65524:DDU65525 DNN65524:DNQ65525 DXJ65524:DXM65525 EHF65524:EHI65525 ERB65524:ERE65525 FAX65524:FBA65525 FKT65524:FKW65525 FUP65524:FUS65525 GEL65524:GEO65525 GOH65524:GOK65525 GYD65524:GYG65525 HHZ65524:HIC65525 HRV65524:HRY65525 IBR65524:IBU65525 ILN65524:ILQ65525 IVJ65524:IVM65525 JFF65524:JFI65525 JPB65524:JPE65525 JYX65524:JZA65525 KIT65524:KIW65525 KSP65524:KSS65525 LCL65524:LCO65525 LMH65524:LMK65525 LWD65524:LWG65525 MFZ65524:MGC65525 MPV65524:MPY65525 MZR65524:MZU65525 NJN65524:NJQ65525 NTJ65524:NTM65525 ODF65524:ODI65525 ONB65524:ONE65525 OWX65524:OXA65525 PGT65524:PGW65525 PQP65524:PQS65525 QAL65524:QAO65525 QKH65524:QKK65525 QUD65524:QUG65525 RDZ65524:REC65525 RNV65524:RNY65525 RXR65524:RXU65525 SHN65524:SHQ65525 SRJ65524:SRM65525 TBF65524:TBI65525 TLB65524:TLE65525 TUX65524:TVA65525 UET65524:UEW65525 UOP65524:UOS65525 UYL65524:UYO65525 VIH65524:VIK65525 VSD65524:VSG65525 WBZ65524:WCC65525 WLV65524:WLY65525 WVR65524:WVU65525 JF131060:JI131061 TB131060:TE131061 ACX131060:ADA131061 AMT131060:AMW131061 AWP131060:AWS131061 BGL131060:BGO131061 BQH131060:BQK131061 CAD131060:CAG131061 CJZ131060:CKC131061 CTV131060:CTY131061 DDR131060:DDU131061 DNN131060:DNQ131061 DXJ131060:DXM131061 EHF131060:EHI131061 ERB131060:ERE131061 FAX131060:FBA131061 FKT131060:FKW131061 FUP131060:FUS131061 GEL131060:GEO131061 GOH131060:GOK131061 GYD131060:GYG131061 HHZ131060:HIC131061 HRV131060:HRY131061 IBR131060:IBU131061 ILN131060:ILQ131061 IVJ131060:IVM131061 JFF131060:JFI131061 JPB131060:JPE131061 JYX131060:JZA131061 KIT131060:KIW131061 KSP131060:KSS131061 LCL131060:LCO131061 LMH131060:LMK131061 LWD131060:LWG131061 MFZ131060:MGC131061 MPV131060:MPY131061 MZR131060:MZU131061 NJN131060:NJQ131061 NTJ131060:NTM131061 ODF131060:ODI131061 ONB131060:ONE131061 OWX131060:OXA131061 PGT131060:PGW131061 PQP131060:PQS131061 QAL131060:QAO131061 QKH131060:QKK131061 QUD131060:QUG131061 RDZ131060:REC131061 RNV131060:RNY131061 RXR131060:RXU131061 SHN131060:SHQ131061 SRJ131060:SRM131061 TBF131060:TBI131061 TLB131060:TLE131061 TUX131060:TVA131061 UET131060:UEW131061 UOP131060:UOS131061 UYL131060:UYO131061 VIH131060:VIK131061 VSD131060:VSG131061 WBZ131060:WCC131061 WLV131060:WLY131061 WVR131060:WVU131061 JF196596:JI196597 TB196596:TE196597 ACX196596:ADA196597 AMT196596:AMW196597 AWP196596:AWS196597 BGL196596:BGO196597 BQH196596:BQK196597 CAD196596:CAG196597 CJZ196596:CKC196597 CTV196596:CTY196597 DDR196596:DDU196597 DNN196596:DNQ196597 DXJ196596:DXM196597 EHF196596:EHI196597 ERB196596:ERE196597 FAX196596:FBA196597 FKT196596:FKW196597 FUP196596:FUS196597 GEL196596:GEO196597 GOH196596:GOK196597 GYD196596:GYG196597 HHZ196596:HIC196597 HRV196596:HRY196597 IBR196596:IBU196597 ILN196596:ILQ196597 IVJ196596:IVM196597 JFF196596:JFI196597 JPB196596:JPE196597 JYX196596:JZA196597 KIT196596:KIW196597 KSP196596:KSS196597 LCL196596:LCO196597 LMH196596:LMK196597 LWD196596:LWG196597 MFZ196596:MGC196597 MPV196596:MPY196597 MZR196596:MZU196597 NJN196596:NJQ196597 NTJ196596:NTM196597 ODF196596:ODI196597 ONB196596:ONE196597 OWX196596:OXA196597 PGT196596:PGW196597 PQP196596:PQS196597 QAL196596:QAO196597 QKH196596:QKK196597 QUD196596:QUG196597 RDZ196596:REC196597 RNV196596:RNY196597 RXR196596:RXU196597 SHN196596:SHQ196597 SRJ196596:SRM196597 TBF196596:TBI196597 TLB196596:TLE196597 TUX196596:TVA196597 UET196596:UEW196597 UOP196596:UOS196597 UYL196596:UYO196597 VIH196596:VIK196597 VSD196596:VSG196597 WBZ196596:WCC196597 WLV196596:WLY196597 WVR196596:WVU196597 JF262132:JI262133 TB262132:TE262133 ACX262132:ADA262133 AMT262132:AMW262133 AWP262132:AWS262133 BGL262132:BGO262133 BQH262132:BQK262133 CAD262132:CAG262133 CJZ262132:CKC262133 CTV262132:CTY262133 DDR262132:DDU262133 DNN262132:DNQ262133 DXJ262132:DXM262133 EHF262132:EHI262133 ERB262132:ERE262133 FAX262132:FBA262133 FKT262132:FKW262133 FUP262132:FUS262133 GEL262132:GEO262133 GOH262132:GOK262133 GYD262132:GYG262133 HHZ262132:HIC262133 HRV262132:HRY262133 IBR262132:IBU262133 ILN262132:ILQ262133 IVJ262132:IVM262133 JFF262132:JFI262133 JPB262132:JPE262133 JYX262132:JZA262133 KIT262132:KIW262133 KSP262132:KSS262133 LCL262132:LCO262133 LMH262132:LMK262133 LWD262132:LWG262133 MFZ262132:MGC262133 MPV262132:MPY262133 MZR262132:MZU262133 NJN262132:NJQ262133 NTJ262132:NTM262133 ODF262132:ODI262133 ONB262132:ONE262133 OWX262132:OXA262133 PGT262132:PGW262133 PQP262132:PQS262133 QAL262132:QAO262133 QKH262132:QKK262133 QUD262132:QUG262133 RDZ262132:REC262133 RNV262132:RNY262133 RXR262132:RXU262133 SHN262132:SHQ262133 SRJ262132:SRM262133 TBF262132:TBI262133 TLB262132:TLE262133 TUX262132:TVA262133 UET262132:UEW262133 UOP262132:UOS262133 UYL262132:UYO262133 VIH262132:VIK262133 VSD262132:VSG262133 WBZ262132:WCC262133 WLV262132:WLY262133 WVR262132:WVU262133 JF327668:JI327669 TB327668:TE327669 ACX327668:ADA327669 AMT327668:AMW327669 AWP327668:AWS327669 BGL327668:BGO327669 BQH327668:BQK327669 CAD327668:CAG327669 CJZ327668:CKC327669 CTV327668:CTY327669 DDR327668:DDU327669 DNN327668:DNQ327669 DXJ327668:DXM327669 EHF327668:EHI327669 ERB327668:ERE327669 FAX327668:FBA327669 FKT327668:FKW327669 FUP327668:FUS327669 GEL327668:GEO327669 GOH327668:GOK327669 GYD327668:GYG327669 HHZ327668:HIC327669 HRV327668:HRY327669 IBR327668:IBU327669 ILN327668:ILQ327669 IVJ327668:IVM327669 JFF327668:JFI327669 JPB327668:JPE327669 JYX327668:JZA327669 KIT327668:KIW327669 KSP327668:KSS327669 LCL327668:LCO327669 LMH327668:LMK327669 LWD327668:LWG327669 MFZ327668:MGC327669 MPV327668:MPY327669 MZR327668:MZU327669 NJN327668:NJQ327669 NTJ327668:NTM327669 ODF327668:ODI327669 ONB327668:ONE327669 OWX327668:OXA327669 PGT327668:PGW327669 PQP327668:PQS327669 QAL327668:QAO327669 QKH327668:QKK327669 QUD327668:QUG327669 RDZ327668:REC327669 RNV327668:RNY327669 RXR327668:RXU327669 SHN327668:SHQ327669 SRJ327668:SRM327669 TBF327668:TBI327669 TLB327668:TLE327669 TUX327668:TVA327669 UET327668:UEW327669 UOP327668:UOS327669 UYL327668:UYO327669 VIH327668:VIK327669 VSD327668:VSG327669 WBZ327668:WCC327669 WLV327668:WLY327669 WVR327668:WVU327669 JF393204:JI393205 TB393204:TE393205 ACX393204:ADA393205 AMT393204:AMW393205 AWP393204:AWS393205 BGL393204:BGO393205 BQH393204:BQK393205 CAD393204:CAG393205 CJZ393204:CKC393205 CTV393204:CTY393205 DDR393204:DDU393205 DNN393204:DNQ393205 DXJ393204:DXM393205 EHF393204:EHI393205 ERB393204:ERE393205 FAX393204:FBA393205 FKT393204:FKW393205 FUP393204:FUS393205 GEL393204:GEO393205 GOH393204:GOK393205 GYD393204:GYG393205 HHZ393204:HIC393205 HRV393204:HRY393205 IBR393204:IBU393205 ILN393204:ILQ393205 IVJ393204:IVM393205 JFF393204:JFI393205 JPB393204:JPE393205 JYX393204:JZA393205 KIT393204:KIW393205 KSP393204:KSS393205 LCL393204:LCO393205 LMH393204:LMK393205 LWD393204:LWG393205 MFZ393204:MGC393205 MPV393204:MPY393205 MZR393204:MZU393205 NJN393204:NJQ393205 NTJ393204:NTM393205 ODF393204:ODI393205 ONB393204:ONE393205 OWX393204:OXA393205 PGT393204:PGW393205 PQP393204:PQS393205 QAL393204:QAO393205 QKH393204:QKK393205 QUD393204:QUG393205 RDZ393204:REC393205 RNV393204:RNY393205 RXR393204:RXU393205 SHN393204:SHQ393205 SRJ393204:SRM393205 TBF393204:TBI393205 TLB393204:TLE393205 TUX393204:TVA393205 UET393204:UEW393205 UOP393204:UOS393205 UYL393204:UYO393205 VIH393204:VIK393205 VSD393204:VSG393205 WBZ393204:WCC393205 WLV393204:WLY393205 WVR393204:WVU393205 JF458740:JI458741 TB458740:TE458741 ACX458740:ADA458741 AMT458740:AMW458741 AWP458740:AWS458741 BGL458740:BGO458741 BQH458740:BQK458741 CAD458740:CAG458741 CJZ458740:CKC458741 CTV458740:CTY458741 DDR458740:DDU458741 DNN458740:DNQ458741 DXJ458740:DXM458741 EHF458740:EHI458741 ERB458740:ERE458741 FAX458740:FBA458741 FKT458740:FKW458741 FUP458740:FUS458741 GEL458740:GEO458741 GOH458740:GOK458741 GYD458740:GYG458741 HHZ458740:HIC458741 HRV458740:HRY458741 IBR458740:IBU458741 ILN458740:ILQ458741 IVJ458740:IVM458741 JFF458740:JFI458741 JPB458740:JPE458741 JYX458740:JZA458741 KIT458740:KIW458741 KSP458740:KSS458741 LCL458740:LCO458741 LMH458740:LMK458741 LWD458740:LWG458741 MFZ458740:MGC458741 MPV458740:MPY458741 MZR458740:MZU458741 NJN458740:NJQ458741 NTJ458740:NTM458741 ODF458740:ODI458741 ONB458740:ONE458741 OWX458740:OXA458741 PGT458740:PGW458741 PQP458740:PQS458741 QAL458740:QAO458741 QKH458740:QKK458741 QUD458740:QUG458741 RDZ458740:REC458741 RNV458740:RNY458741 RXR458740:RXU458741 SHN458740:SHQ458741 SRJ458740:SRM458741 TBF458740:TBI458741 TLB458740:TLE458741 TUX458740:TVA458741 UET458740:UEW458741 UOP458740:UOS458741 UYL458740:UYO458741 VIH458740:VIK458741 VSD458740:VSG458741 WBZ458740:WCC458741 WLV458740:WLY458741 WVR458740:WVU458741 JF524276:JI524277 TB524276:TE524277 ACX524276:ADA524277 AMT524276:AMW524277 AWP524276:AWS524277 BGL524276:BGO524277 BQH524276:BQK524277 CAD524276:CAG524277 CJZ524276:CKC524277 CTV524276:CTY524277 DDR524276:DDU524277 DNN524276:DNQ524277 DXJ524276:DXM524277 EHF524276:EHI524277 ERB524276:ERE524277 FAX524276:FBA524277 FKT524276:FKW524277 FUP524276:FUS524277 GEL524276:GEO524277 GOH524276:GOK524277 GYD524276:GYG524277 HHZ524276:HIC524277 HRV524276:HRY524277 IBR524276:IBU524277 ILN524276:ILQ524277 IVJ524276:IVM524277 JFF524276:JFI524277 JPB524276:JPE524277 JYX524276:JZA524277 KIT524276:KIW524277 KSP524276:KSS524277 LCL524276:LCO524277 LMH524276:LMK524277 LWD524276:LWG524277 MFZ524276:MGC524277 MPV524276:MPY524277 MZR524276:MZU524277 NJN524276:NJQ524277 NTJ524276:NTM524277 ODF524276:ODI524277 ONB524276:ONE524277 OWX524276:OXA524277 PGT524276:PGW524277 PQP524276:PQS524277 QAL524276:QAO524277 QKH524276:QKK524277 QUD524276:QUG524277 RDZ524276:REC524277 RNV524276:RNY524277 RXR524276:RXU524277 SHN524276:SHQ524277 SRJ524276:SRM524277 TBF524276:TBI524277 TLB524276:TLE524277 TUX524276:TVA524277 UET524276:UEW524277 UOP524276:UOS524277 UYL524276:UYO524277 VIH524276:VIK524277 VSD524276:VSG524277 WBZ524276:WCC524277 WLV524276:WLY524277 WVR524276:WVU524277 JF589812:JI589813 TB589812:TE589813 ACX589812:ADA589813 AMT589812:AMW589813 AWP589812:AWS589813 BGL589812:BGO589813 BQH589812:BQK589813 CAD589812:CAG589813 CJZ589812:CKC589813 CTV589812:CTY589813 DDR589812:DDU589813 DNN589812:DNQ589813 DXJ589812:DXM589813 EHF589812:EHI589813 ERB589812:ERE589813 FAX589812:FBA589813 FKT589812:FKW589813 FUP589812:FUS589813 GEL589812:GEO589813 GOH589812:GOK589813 GYD589812:GYG589813 HHZ589812:HIC589813 HRV589812:HRY589813 IBR589812:IBU589813 ILN589812:ILQ589813 IVJ589812:IVM589813 JFF589812:JFI589813 JPB589812:JPE589813 JYX589812:JZA589813 KIT589812:KIW589813 KSP589812:KSS589813 LCL589812:LCO589813 LMH589812:LMK589813 LWD589812:LWG589813 MFZ589812:MGC589813 MPV589812:MPY589813 MZR589812:MZU589813 NJN589812:NJQ589813 NTJ589812:NTM589813 ODF589812:ODI589813 ONB589812:ONE589813 OWX589812:OXA589813 PGT589812:PGW589813 PQP589812:PQS589813 QAL589812:QAO589813 QKH589812:QKK589813 QUD589812:QUG589813 RDZ589812:REC589813 RNV589812:RNY589813 RXR589812:RXU589813 SHN589812:SHQ589813 SRJ589812:SRM589813 TBF589812:TBI589813 TLB589812:TLE589813 TUX589812:TVA589813 UET589812:UEW589813 UOP589812:UOS589813 UYL589812:UYO589813 VIH589812:VIK589813 VSD589812:VSG589813 WBZ589812:WCC589813 WLV589812:WLY589813 WVR589812:WVU589813 JF655348:JI655349 TB655348:TE655349 ACX655348:ADA655349 AMT655348:AMW655349 AWP655348:AWS655349 BGL655348:BGO655349 BQH655348:BQK655349 CAD655348:CAG655349 CJZ655348:CKC655349 CTV655348:CTY655349 DDR655348:DDU655349 DNN655348:DNQ655349 DXJ655348:DXM655349 EHF655348:EHI655349 ERB655348:ERE655349 FAX655348:FBA655349 FKT655348:FKW655349 FUP655348:FUS655349 GEL655348:GEO655349 GOH655348:GOK655349 GYD655348:GYG655349 HHZ655348:HIC655349 HRV655348:HRY655349 IBR655348:IBU655349 ILN655348:ILQ655349 IVJ655348:IVM655349 JFF655348:JFI655349 JPB655348:JPE655349 JYX655348:JZA655349 KIT655348:KIW655349 KSP655348:KSS655349 LCL655348:LCO655349 LMH655348:LMK655349 LWD655348:LWG655349 MFZ655348:MGC655349 MPV655348:MPY655349 MZR655348:MZU655349 NJN655348:NJQ655349 NTJ655348:NTM655349 ODF655348:ODI655349 ONB655348:ONE655349 OWX655348:OXA655349 PGT655348:PGW655349 PQP655348:PQS655349 QAL655348:QAO655349 QKH655348:QKK655349 QUD655348:QUG655349 RDZ655348:REC655349 RNV655348:RNY655349 RXR655348:RXU655349 SHN655348:SHQ655349 SRJ655348:SRM655349 TBF655348:TBI655349 TLB655348:TLE655349 TUX655348:TVA655349 UET655348:UEW655349 UOP655348:UOS655349 UYL655348:UYO655349 VIH655348:VIK655349 VSD655348:VSG655349 WBZ655348:WCC655349 WLV655348:WLY655349 WVR655348:WVU655349 JF720884:JI720885 TB720884:TE720885 ACX720884:ADA720885 AMT720884:AMW720885 AWP720884:AWS720885 BGL720884:BGO720885 BQH720884:BQK720885 CAD720884:CAG720885 CJZ720884:CKC720885 CTV720884:CTY720885 DDR720884:DDU720885 DNN720884:DNQ720885 DXJ720884:DXM720885 EHF720884:EHI720885 ERB720884:ERE720885 FAX720884:FBA720885 FKT720884:FKW720885 FUP720884:FUS720885 GEL720884:GEO720885 GOH720884:GOK720885 GYD720884:GYG720885 HHZ720884:HIC720885 HRV720884:HRY720885 IBR720884:IBU720885 ILN720884:ILQ720885 IVJ720884:IVM720885 JFF720884:JFI720885 JPB720884:JPE720885 JYX720884:JZA720885 KIT720884:KIW720885 KSP720884:KSS720885 LCL720884:LCO720885 LMH720884:LMK720885 LWD720884:LWG720885 MFZ720884:MGC720885 MPV720884:MPY720885 MZR720884:MZU720885 NJN720884:NJQ720885 NTJ720884:NTM720885 ODF720884:ODI720885 ONB720884:ONE720885 OWX720884:OXA720885 PGT720884:PGW720885 PQP720884:PQS720885 QAL720884:QAO720885 QKH720884:QKK720885 QUD720884:QUG720885 RDZ720884:REC720885 RNV720884:RNY720885 RXR720884:RXU720885 SHN720884:SHQ720885 SRJ720884:SRM720885 TBF720884:TBI720885 TLB720884:TLE720885 TUX720884:TVA720885 UET720884:UEW720885 UOP720884:UOS720885 UYL720884:UYO720885 VIH720884:VIK720885 VSD720884:VSG720885 WBZ720884:WCC720885 WLV720884:WLY720885 WVR720884:WVU720885 JF786420:JI786421 TB786420:TE786421 ACX786420:ADA786421 AMT786420:AMW786421 AWP786420:AWS786421 BGL786420:BGO786421 BQH786420:BQK786421 CAD786420:CAG786421 CJZ786420:CKC786421 CTV786420:CTY786421 DDR786420:DDU786421 DNN786420:DNQ786421 DXJ786420:DXM786421 EHF786420:EHI786421 ERB786420:ERE786421 FAX786420:FBA786421 FKT786420:FKW786421 FUP786420:FUS786421 GEL786420:GEO786421 GOH786420:GOK786421 GYD786420:GYG786421 HHZ786420:HIC786421 HRV786420:HRY786421 IBR786420:IBU786421 ILN786420:ILQ786421 IVJ786420:IVM786421 JFF786420:JFI786421 JPB786420:JPE786421 JYX786420:JZA786421 KIT786420:KIW786421 KSP786420:KSS786421 LCL786420:LCO786421 LMH786420:LMK786421 LWD786420:LWG786421 MFZ786420:MGC786421 MPV786420:MPY786421 MZR786420:MZU786421 NJN786420:NJQ786421 NTJ786420:NTM786421 ODF786420:ODI786421 ONB786420:ONE786421 OWX786420:OXA786421 PGT786420:PGW786421 PQP786420:PQS786421 QAL786420:QAO786421 QKH786420:QKK786421 QUD786420:QUG786421 RDZ786420:REC786421 RNV786420:RNY786421 RXR786420:RXU786421 SHN786420:SHQ786421 SRJ786420:SRM786421 TBF786420:TBI786421 TLB786420:TLE786421 TUX786420:TVA786421 UET786420:UEW786421 UOP786420:UOS786421 UYL786420:UYO786421 VIH786420:VIK786421 VSD786420:VSG786421 WBZ786420:WCC786421 WLV786420:WLY786421 WVR786420:WVU786421 JF851956:JI851957 TB851956:TE851957 ACX851956:ADA851957 AMT851956:AMW851957 AWP851956:AWS851957 BGL851956:BGO851957 BQH851956:BQK851957 CAD851956:CAG851957 CJZ851956:CKC851957 CTV851956:CTY851957 DDR851956:DDU851957 DNN851956:DNQ851957 DXJ851956:DXM851957 EHF851956:EHI851957 ERB851956:ERE851957 FAX851956:FBA851957 FKT851956:FKW851957 FUP851956:FUS851957 GEL851956:GEO851957 GOH851956:GOK851957 GYD851956:GYG851957 HHZ851956:HIC851957 HRV851956:HRY851957 IBR851956:IBU851957 ILN851956:ILQ851957 IVJ851956:IVM851957 JFF851956:JFI851957 JPB851956:JPE851957 JYX851956:JZA851957 KIT851956:KIW851957 KSP851956:KSS851957 LCL851956:LCO851957 LMH851956:LMK851957 LWD851956:LWG851957 MFZ851956:MGC851957 MPV851956:MPY851957 MZR851956:MZU851957 NJN851956:NJQ851957 NTJ851956:NTM851957 ODF851956:ODI851957 ONB851956:ONE851957 OWX851956:OXA851957 PGT851956:PGW851957 PQP851956:PQS851957 QAL851956:QAO851957 QKH851956:QKK851957 QUD851956:QUG851957 RDZ851956:REC851957 RNV851956:RNY851957 RXR851956:RXU851957 SHN851956:SHQ851957 SRJ851956:SRM851957 TBF851956:TBI851957 TLB851956:TLE851957 TUX851956:TVA851957 UET851956:UEW851957 UOP851956:UOS851957 UYL851956:UYO851957 VIH851956:VIK851957 VSD851956:VSG851957 WBZ851956:WCC851957 WLV851956:WLY851957 WVR851956:WVU851957 JF917492:JI917493 TB917492:TE917493 ACX917492:ADA917493 AMT917492:AMW917493 AWP917492:AWS917493 BGL917492:BGO917493 BQH917492:BQK917493 CAD917492:CAG917493 CJZ917492:CKC917493 CTV917492:CTY917493 DDR917492:DDU917493 DNN917492:DNQ917493 DXJ917492:DXM917493 EHF917492:EHI917493 ERB917492:ERE917493 FAX917492:FBA917493 FKT917492:FKW917493 FUP917492:FUS917493 GEL917492:GEO917493 GOH917492:GOK917493 GYD917492:GYG917493 HHZ917492:HIC917493 HRV917492:HRY917493 IBR917492:IBU917493 ILN917492:ILQ917493 IVJ917492:IVM917493 JFF917492:JFI917493 JPB917492:JPE917493 JYX917492:JZA917493 KIT917492:KIW917493 KSP917492:KSS917493 LCL917492:LCO917493 LMH917492:LMK917493 LWD917492:LWG917493 MFZ917492:MGC917493 MPV917492:MPY917493 MZR917492:MZU917493 NJN917492:NJQ917493 NTJ917492:NTM917493 ODF917492:ODI917493 ONB917492:ONE917493 OWX917492:OXA917493 PGT917492:PGW917493 PQP917492:PQS917493 QAL917492:QAO917493 QKH917492:QKK917493 QUD917492:QUG917493 RDZ917492:REC917493 RNV917492:RNY917493 RXR917492:RXU917493 SHN917492:SHQ917493 SRJ917492:SRM917493 TBF917492:TBI917493 TLB917492:TLE917493 TUX917492:TVA917493 UET917492:UEW917493 UOP917492:UOS917493 UYL917492:UYO917493 VIH917492:VIK917493 VSD917492:VSG917493 WBZ917492:WCC917493 WLV917492:WLY917493 WVR917492:WVU917493 JF983028:JI983029 TB983028:TE983029 ACX983028:ADA983029 AMT983028:AMW983029 AWP983028:AWS983029 BGL983028:BGO983029 BQH983028:BQK983029 CAD983028:CAG983029 CJZ983028:CKC983029 CTV983028:CTY983029 DDR983028:DDU983029 DNN983028:DNQ983029 DXJ983028:DXM983029 EHF983028:EHI983029 ERB983028:ERE983029 FAX983028:FBA983029 FKT983028:FKW983029 FUP983028:FUS983029 GEL983028:GEO983029 GOH983028:GOK983029 GYD983028:GYG983029 HHZ983028:HIC983029 HRV983028:HRY983029 IBR983028:IBU983029 ILN983028:ILQ983029 IVJ983028:IVM983029 JFF983028:JFI983029 JPB983028:JPE983029 JYX983028:JZA983029 KIT983028:KIW983029 KSP983028:KSS983029 LCL983028:LCO983029 LMH983028:LMK983029 LWD983028:LWG983029 MFZ983028:MGC983029 MPV983028:MPY983029 MZR983028:MZU983029 NJN983028:NJQ983029 NTJ983028:NTM983029 ODF983028:ODI983029 ONB983028:ONE983029 OWX983028:OXA983029 PGT983028:PGW983029 PQP983028:PQS983029 QAL983028:QAO983029 QKH983028:QKK983029 QUD983028:QUG983029 RDZ983028:REC983029 RNV983028:RNY983029 RXR983028:RXU983029 SHN983028:SHQ983029 SRJ983028:SRM983029 TBF983028:TBI983029 TLB983028:TLE983029 TUX983028:TVA983029 UET983028:UEW983029 UOP983028:UOS983029 UYL983028:UYO983029 VIH983028:VIK983029 VSD983028:VSG983029 WBZ983028:WCC983029 WLV983028:WLY983029 D983028:M983029 D917492:M917493 D851956:M851957 D786420:M786421 D720884:M720885 D655348:M655349 D589812:M589813 D524276:M524277 D458740:M458741 D393204:M393205 D327668:M327669 D262132:M262133 D196596:M196597 D131060:M131061 D65524:M65525">
      <formula1>0</formula1>
      <formula2>10000</formula2>
    </dataValidation>
    <dataValidation type="textLength" errorStyle="information" allowBlank="1" showInputMessage="1" error="XLBVal:5=59491.81_x000d_&#10;" sqref="WVR983020:WVV983022 JF65514:JI65514 TB65514:TE65514 ACX65514:ADA65514 AMT65514:AMW65514 AWP65514:AWS65514 BGL65514:BGO65514 BQH65514:BQK65514 CAD65514:CAG65514 CJZ65514:CKC65514 CTV65514:CTY65514 DDR65514:DDU65514 DNN65514:DNQ65514 DXJ65514:DXM65514 EHF65514:EHI65514 ERB65514:ERE65514 FAX65514:FBA65514 FKT65514:FKW65514 FUP65514:FUS65514 GEL65514:GEO65514 GOH65514:GOK65514 GYD65514:GYG65514 HHZ65514:HIC65514 HRV65514:HRY65514 IBR65514:IBU65514 ILN65514:ILQ65514 IVJ65514:IVM65514 JFF65514:JFI65514 JPB65514:JPE65514 JYX65514:JZA65514 KIT65514:KIW65514 KSP65514:KSS65514 LCL65514:LCO65514 LMH65514:LMK65514 LWD65514:LWG65514 MFZ65514:MGC65514 MPV65514:MPY65514 MZR65514:MZU65514 NJN65514:NJQ65514 NTJ65514:NTM65514 ODF65514:ODI65514 ONB65514:ONE65514 OWX65514:OXA65514 PGT65514:PGW65514 PQP65514:PQS65514 QAL65514:QAO65514 QKH65514:QKK65514 QUD65514:QUG65514 RDZ65514:REC65514 RNV65514:RNY65514 RXR65514:RXU65514 SHN65514:SHQ65514 SRJ65514:SRM65514 TBF65514:TBI65514 TLB65514:TLE65514 TUX65514:TVA65514 UET65514:UEW65514 UOP65514:UOS65514 UYL65514:UYO65514 VIH65514:VIK65514 VSD65514:VSG65514 WBZ65514:WCC65514 WLV65514:WLY65514 WVR65514:WVU65514 JF131050:JI131050 TB131050:TE131050 ACX131050:ADA131050 AMT131050:AMW131050 AWP131050:AWS131050 BGL131050:BGO131050 BQH131050:BQK131050 CAD131050:CAG131050 CJZ131050:CKC131050 CTV131050:CTY131050 DDR131050:DDU131050 DNN131050:DNQ131050 DXJ131050:DXM131050 EHF131050:EHI131050 ERB131050:ERE131050 FAX131050:FBA131050 FKT131050:FKW131050 FUP131050:FUS131050 GEL131050:GEO131050 GOH131050:GOK131050 GYD131050:GYG131050 HHZ131050:HIC131050 HRV131050:HRY131050 IBR131050:IBU131050 ILN131050:ILQ131050 IVJ131050:IVM131050 JFF131050:JFI131050 JPB131050:JPE131050 JYX131050:JZA131050 KIT131050:KIW131050 KSP131050:KSS131050 LCL131050:LCO131050 LMH131050:LMK131050 LWD131050:LWG131050 MFZ131050:MGC131050 MPV131050:MPY131050 MZR131050:MZU131050 NJN131050:NJQ131050 NTJ131050:NTM131050 ODF131050:ODI131050 ONB131050:ONE131050 OWX131050:OXA131050 PGT131050:PGW131050 PQP131050:PQS131050 QAL131050:QAO131050 QKH131050:QKK131050 QUD131050:QUG131050 RDZ131050:REC131050 RNV131050:RNY131050 RXR131050:RXU131050 SHN131050:SHQ131050 SRJ131050:SRM131050 TBF131050:TBI131050 TLB131050:TLE131050 TUX131050:TVA131050 UET131050:UEW131050 UOP131050:UOS131050 UYL131050:UYO131050 VIH131050:VIK131050 VSD131050:VSG131050 WBZ131050:WCC131050 WLV131050:WLY131050 WVR131050:WVU131050 JF196586:JI196586 TB196586:TE196586 ACX196586:ADA196586 AMT196586:AMW196586 AWP196586:AWS196586 BGL196586:BGO196586 BQH196586:BQK196586 CAD196586:CAG196586 CJZ196586:CKC196586 CTV196586:CTY196586 DDR196586:DDU196586 DNN196586:DNQ196586 DXJ196586:DXM196586 EHF196586:EHI196586 ERB196586:ERE196586 FAX196586:FBA196586 FKT196586:FKW196586 FUP196586:FUS196586 GEL196586:GEO196586 GOH196586:GOK196586 GYD196586:GYG196586 HHZ196586:HIC196586 HRV196586:HRY196586 IBR196586:IBU196586 ILN196586:ILQ196586 IVJ196586:IVM196586 JFF196586:JFI196586 JPB196586:JPE196586 JYX196586:JZA196586 KIT196586:KIW196586 KSP196586:KSS196586 LCL196586:LCO196586 LMH196586:LMK196586 LWD196586:LWG196586 MFZ196586:MGC196586 MPV196586:MPY196586 MZR196586:MZU196586 NJN196586:NJQ196586 NTJ196586:NTM196586 ODF196586:ODI196586 ONB196586:ONE196586 OWX196586:OXA196586 PGT196586:PGW196586 PQP196586:PQS196586 QAL196586:QAO196586 QKH196586:QKK196586 QUD196586:QUG196586 RDZ196586:REC196586 RNV196586:RNY196586 RXR196586:RXU196586 SHN196586:SHQ196586 SRJ196586:SRM196586 TBF196586:TBI196586 TLB196586:TLE196586 TUX196586:TVA196586 UET196586:UEW196586 UOP196586:UOS196586 UYL196586:UYO196586 VIH196586:VIK196586 VSD196586:VSG196586 WBZ196586:WCC196586 WLV196586:WLY196586 WVR196586:WVU196586 JF262122:JI262122 TB262122:TE262122 ACX262122:ADA262122 AMT262122:AMW262122 AWP262122:AWS262122 BGL262122:BGO262122 BQH262122:BQK262122 CAD262122:CAG262122 CJZ262122:CKC262122 CTV262122:CTY262122 DDR262122:DDU262122 DNN262122:DNQ262122 DXJ262122:DXM262122 EHF262122:EHI262122 ERB262122:ERE262122 FAX262122:FBA262122 FKT262122:FKW262122 FUP262122:FUS262122 GEL262122:GEO262122 GOH262122:GOK262122 GYD262122:GYG262122 HHZ262122:HIC262122 HRV262122:HRY262122 IBR262122:IBU262122 ILN262122:ILQ262122 IVJ262122:IVM262122 JFF262122:JFI262122 JPB262122:JPE262122 JYX262122:JZA262122 KIT262122:KIW262122 KSP262122:KSS262122 LCL262122:LCO262122 LMH262122:LMK262122 LWD262122:LWG262122 MFZ262122:MGC262122 MPV262122:MPY262122 MZR262122:MZU262122 NJN262122:NJQ262122 NTJ262122:NTM262122 ODF262122:ODI262122 ONB262122:ONE262122 OWX262122:OXA262122 PGT262122:PGW262122 PQP262122:PQS262122 QAL262122:QAO262122 QKH262122:QKK262122 QUD262122:QUG262122 RDZ262122:REC262122 RNV262122:RNY262122 RXR262122:RXU262122 SHN262122:SHQ262122 SRJ262122:SRM262122 TBF262122:TBI262122 TLB262122:TLE262122 TUX262122:TVA262122 UET262122:UEW262122 UOP262122:UOS262122 UYL262122:UYO262122 VIH262122:VIK262122 VSD262122:VSG262122 WBZ262122:WCC262122 WLV262122:WLY262122 WVR262122:WVU262122 JF327658:JI327658 TB327658:TE327658 ACX327658:ADA327658 AMT327658:AMW327658 AWP327658:AWS327658 BGL327658:BGO327658 BQH327658:BQK327658 CAD327658:CAG327658 CJZ327658:CKC327658 CTV327658:CTY327658 DDR327658:DDU327658 DNN327658:DNQ327658 DXJ327658:DXM327658 EHF327658:EHI327658 ERB327658:ERE327658 FAX327658:FBA327658 FKT327658:FKW327658 FUP327658:FUS327658 GEL327658:GEO327658 GOH327658:GOK327658 GYD327658:GYG327658 HHZ327658:HIC327658 HRV327658:HRY327658 IBR327658:IBU327658 ILN327658:ILQ327658 IVJ327658:IVM327658 JFF327658:JFI327658 JPB327658:JPE327658 JYX327658:JZA327658 KIT327658:KIW327658 KSP327658:KSS327658 LCL327658:LCO327658 LMH327658:LMK327658 LWD327658:LWG327658 MFZ327658:MGC327658 MPV327658:MPY327658 MZR327658:MZU327658 NJN327658:NJQ327658 NTJ327658:NTM327658 ODF327658:ODI327658 ONB327658:ONE327658 OWX327658:OXA327658 PGT327658:PGW327658 PQP327658:PQS327658 QAL327658:QAO327658 QKH327658:QKK327658 QUD327658:QUG327658 RDZ327658:REC327658 RNV327658:RNY327658 RXR327658:RXU327658 SHN327658:SHQ327658 SRJ327658:SRM327658 TBF327658:TBI327658 TLB327658:TLE327658 TUX327658:TVA327658 UET327658:UEW327658 UOP327658:UOS327658 UYL327658:UYO327658 VIH327658:VIK327658 VSD327658:VSG327658 WBZ327658:WCC327658 WLV327658:WLY327658 WVR327658:WVU327658 JF393194:JI393194 TB393194:TE393194 ACX393194:ADA393194 AMT393194:AMW393194 AWP393194:AWS393194 BGL393194:BGO393194 BQH393194:BQK393194 CAD393194:CAG393194 CJZ393194:CKC393194 CTV393194:CTY393194 DDR393194:DDU393194 DNN393194:DNQ393194 DXJ393194:DXM393194 EHF393194:EHI393194 ERB393194:ERE393194 FAX393194:FBA393194 FKT393194:FKW393194 FUP393194:FUS393194 GEL393194:GEO393194 GOH393194:GOK393194 GYD393194:GYG393194 HHZ393194:HIC393194 HRV393194:HRY393194 IBR393194:IBU393194 ILN393194:ILQ393194 IVJ393194:IVM393194 JFF393194:JFI393194 JPB393194:JPE393194 JYX393194:JZA393194 KIT393194:KIW393194 KSP393194:KSS393194 LCL393194:LCO393194 LMH393194:LMK393194 LWD393194:LWG393194 MFZ393194:MGC393194 MPV393194:MPY393194 MZR393194:MZU393194 NJN393194:NJQ393194 NTJ393194:NTM393194 ODF393194:ODI393194 ONB393194:ONE393194 OWX393194:OXA393194 PGT393194:PGW393194 PQP393194:PQS393194 QAL393194:QAO393194 QKH393194:QKK393194 QUD393194:QUG393194 RDZ393194:REC393194 RNV393194:RNY393194 RXR393194:RXU393194 SHN393194:SHQ393194 SRJ393194:SRM393194 TBF393194:TBI393194 TLB393194:TLE393194 TUX393194:TVA393194 UET393194:UEW393194 UOP393194:UOS393194 UYL393194:UYO393194 VIH393194:VIK393194 VSD393194:VSG393194 WBZ393194:WCC393194 WLV393194:WLY393194 WVR393194:WVU393194 JF458730:JI458730 TB458730:TE458730 ACX458730:ADA458730 AMT458730:AMW458730 AWP458730:AWS458730 BGL458730:BGO458730 BQH458730:BQK458730 CAD458730:CAG458730 CJZ458730:CKC458730 CTV458730:CTY458730 DDR458730:DDU458730 DNN458730:DNQ458730 DXJ458730:DXM458730 EHF458730:EHI458730 ERB458730:ERE458730 FAX458730:FBA458730 FKT458730:FKW458730 FUP458730:FUS458730 GEL458730:GEO458730 GOH458730:GOK458730 GYD458730:GYG458730 HHZ458730:HIC458730 HRV458730:HRY458730 IBR458730:IBU458730 ILN458730:ILQ458730 IVJ458730:IVM458730 JFF458730:JFI458730 JPB458730:JPE458730 JYX458730:JZA458730 KIT458730:KIW458730 KSP458730:KSS458730 LCL458730:LCO458730 LMH458730:LMK458730 LWD458730:LWG458730 MFZ458730:MGC458730 MPV458730:MPY458730 MZR458730:MZU458730 NJN458730:NJQ458730 NTJ458730:NTM458730 ODF458730:ODI458730 ONB458730:ONE458730 OWX458730:OXA458730 PGT458730:PGW458730 PQP458730:PQS458730 QAL458730:QAO458730 QKH458730:QKK458730 QUD458730:QUG458730 RDZ458730:REC458730 RNV458730:RNY458730 RXR458730:RXU458730 SHN458730:SHQ458730 SRJ458730:SRM458730 TBF458730:TBI458730 TLB458730:TLE458730 TUX458730:TVA458730 UET458730:UEW458730 UOP458730:UOS458730 UYL458730:UYO458730 VIH458730:VIK458730 VSD458730:VSG458730 WBZ458730:WCC458730 WLV458730:WLY458730 WVR458730:WVU458730 JF524266:JI524266 TB524266:TE524266 ACX524266:ADA524266 AMT524266:AMW524266 AWP524266:AWS524266 BGL524266:BGO524266 BQH524266:BQK524266 CAD524266:CAG524266 CJZ524266:CKC524266 CTV524266:CTY524266 DDR524266:DDU524266 DNN524266:DNQ524266 DXJ524266:DXM524266 EHF524266:EHI524266 ERB524266:ERE524266 FAX524266:FBA524266 FKT524266:FKW524266 FUP524266:FUS524266 GEL524266:GEO524266 GOH524266:GOK524266 GYD524266:GYG524266 HHZ524266:HIC524266 HRV524266:HRY524266 IBR524266:IBU524266 ILN524266:ILQ524266 IVJ524266:IVM524266 JFF524266:JFI524266 JPB524266:JPE524266 JYX524266:JZA524266 KIT524266:KIW524266 KSP524266:KSS524266 LCL524266:LCO524266 LMH524266:LMK524266 LWD524266:LWG524266 MFZ524266:MGC524266 MPV524266:MPY524266 MZR524266:MZU524266 NJN524266:NJQ524266 NTJ524266:NTM524266 ODF524266:ODI524266 ONB524266:ONE524266 OWX524266:OXA524266 PGT524266:PGW524266 PQP524266:PQS524266 QAL524266:QAO524266 QKH524266:QKK524266 QUD524266:QUG524266 RDZ524266:REC524266 RNV524266:RNY524266 RXR524266:RXU524266 SHN524266:SHQ524266 SRJ524266:SRM524266 TBF524266:TBI524266 TLB524266:TLE524266 TUX524266:TVA524266 UET524266:UEW524266 UOP524266:UOS524266 UYL524266:UYO524266 VIH524266:VIK524266 VSD524266:VSG524266 WBZ524266:WCC524266 WLV524266:WLY524266 WVR524266:WVU524266 JF589802:JI589802 TB589802:TE589802 ACX589802:ADA589802 AMT589802:AMW589802 AWP589802:AWS589802 BGL589802:BGO589802 BQH589802:BQK589802 CAD589802:CAG589802 CJZ589802:CKC589802 CTV589802:CTY589802 DDR589802:DDU589802 DNN589802:DNQ589802 DXJ589802:DXM589802 EHF589802:EHI589802 ERB589802:ERE589802 FAX589802:FBA589802 FKT589802:FKW589802 FUP589802:FUS589802 GEL589802:GEO589802 GOH589802:GOK589802 GYD589802:GYG589802 HHZ589802:HIC589802 HRV589802:HRY589802 IBR589802:IBU589802 ILN589802:ILQ589802 IVJ589802:IVM589802 JFF589802:JFI589802 JPB589802:JPE589802 JYX589802:JZA589802 KIT589802:KIW589802 KSP589802:KSS589802 LCL589802:LCO589802 LMH589802:LMK589802 LWD589802:LWG589802 MFZ589802:MGC589802 MPV589802:MPY589802 MZR589802:MZU589802 NJN589802:NJQ589802 NTJ589802:NTM589802 ODF589802:ODI589802 ONB589802:ONE589802 OWX589802:OXA589802 PGT589802:PGW589802 PQP589802:PQS589802 QAL589802:QAO589802 QKH589802:QKK589802 QUD589802:QUG589802 RDZ589802:REC589802 RNV589802:RNY589802 RXR589802:RXU589802 SHN589802:SHQ589802 SRJ589802:SRM589802 TBF589802:TBI589802 TLB589802:TLE589802 TUX589802:TVA589802 UET589802:UEW589802 UOP589802:UOS589802 UYL589802:UYO589802 VIH589802:VIK589802 VSD589802:VSG589802 WBZ589802:WCC589802 WLV589802:WLY589802 WVR589802:WVU589802 JF655338:JI655338 TB655338:TE655338 ACX655338:ADA655338 AMT655338:AMW655338 AWP655338:AWS655338 BGL655338:BGO655338 BQH655338:BQK655338 CAD655338:CAG655338 CJZ655338:CKC655338 CTV655338:CTY655338 DDR655338:DDU655338 DNN655338:DNQ655338 DXJ655338:DXM655338 EHF655338:EHI655338 ERB655338:ERE655338 FAX655338:FBA655338 FKT655338:FKW655338 FUP655338:FUS655338 GEL655338:GEO655338 GOH655338:GOK655338 GYD655338:GYG655338 HHZ655338:HIC655338 HRV655338:HRY655338 IBR655338:IBU655338 ILN655338:ILQ655338 IVJ655338:IVM655338 JFF655338:JFI655338 JPB655338:JPE655338 JYX655338:JZA655338 KIT655338:KIW655338 KSP655338:KSS655338 LCL655338:LCO655338 LMH655338:LMK655338 LWD655338:LWG655338 MFZ655338:MGC655338 MPV655338:MPY655338 MZR655338:MZU655338 NJN655338:NJQ655338 NTJ655338:NTM655338 ODF655338:ODI655338 ONB655338:ONE655338 OWX655338:OXA655338 PGT655338:PGW655338 PQP655338:PQS655338 QAL655338:QAO655338 QKH655338:QKK655338 QUD655338:QUG655338 RDZ655338:REC655338 RNV655338:RNY655338 RXR655338:RXU655338 SHN655338:SHQ655338 SRJ655338:SRM655338 TBF655338:TBI655338 TLB655338:TLE655338 TUX655338:TVA655338 UET655338:UEW655338 UOP655338:UOS655338 UYL655338:UYO655338 VIH655338:VIK655338 VSD655338:VSG655338 WBZ655338:WCC655338 WLV655338:WLY655338 WVR655338:WVU655338 JF720874:JI720874 TB720874:TE720874 ACX720874:ADA720874 AMT720874:AMW720874 AWP720874:AWS720874 BGL720874:BGO720874 BQH720874:BQK720874 CAD720874:CAG720874 CJZ720874:CKC720874 CTV720874:CTY720874 DDR720874:DDU720874 DNN720874:DNQ720874 DXJ720874:DXM720874 EHF720874:EHI720874 ERB720874:ERE720874 FAX720874:FBA720874 FKT720874:FKW720874 FUP720874:FUS720874 GEL720874:GEO720874 GOH720874:GOK720874 GYD720874:GYG720874 HHZ720874:HIC720874 HRV720874:HRY720874 IBR720874:IBU720874 ILN720874:ILQ720874 IVJ720874:IVM720874 JFF720874:JFI720874 JPB720874:JPE720874 JYX720874:JZA720874 KIT720874:KIW720874 KSP720874:KSS720874 LCL720874:LCO720874 LMH720874:LMK720874 LWD720874:LWG720874 MFZ720874:MGC720874 MPV720874:MPY720874 MZR720874:MZU720874 NJN720874:NJQ720874 NTJ720874:NTM720874 ODF720874:ODI720874 ONB720874:ONE720874 OWX720874:OXA720874 PGT720874:PGW720874 PQP720874:PQS720874 QAL720874:QAO720874 QKH720874:QKK720874 QUD720874:QUG720874 RDZ720874:REC720874 RNV720874:RNY720874 RXR720874:RXU720874 SHN720874:SHQ720874 SRJ720874:SRM720874 TBF720874:TBI720874 TLB720874:TLE720874 TUX720874:TVA720874 UET720874:UEW720874 UOP720874:UOS720874 UYL720874:UYO720874 VIH720874:VIK720874 VSD720874:VSG720874 WBZ720874:WCC720874 WLV720874:WLY720874 WVR720874:WVU720874 JF786410:JI786410 TB786410:TE786410 ACX786410:ADA786410 AMT786410:AMW786410 AWP786410:AWS786410 BGL786410:BGO786410 BQH786410:BQK786410 CAD786410:CAG786410 CJZ786410:CKC786410 CTV786410:CTY786410 DDR786410:DDU786410 DNN786410:DNQ786410 DXJ786410:DXM786410 EHF786410:EHI786410 ERB786410:ERE786410 FAX786410:FBA786410 FKT786410:FKW786410 FUP786410:FUS786410 GEL786410:GEO786410 GOH786410:GOK786410 GYD786410:GYG786410 HHZ786410:HIC786410 HRV786410:HRY786410 IBR786410:IBU786410 ILN786410:ILQ786410 IVJ786410:IVM786410 JFF786410:JFI786410 JPB786410:JPE786410 JYX786410:JZA786410 KIT786410:KIW786410 KSP786410:KSS786410 LCL786410:LCO786410 LMH786410:LMK786410 LWD786410:LWG786410 MFZ786410:MGC786410 MPV786410:MPY786410 MZR786410:MZU786410 NJN786410:NJQ786410 NTJ786410:NTM786410 ODF786410:ODI786410 ONB786410:ONE786410 OWX786410:OXA786410 PGT786410:PGW786410 PQP786410:PQS786410 QAL786410:QAO786410 QKH786410:QKK786410 QUD786410:QUG786410 RDZ786410:REC786410 RNV786410:RNY786410 RXR786410:RXU786410 SHN786410:SHQ786410 SRJ786410:SRM786410 TBF786410:TBI786410 TLB786410:TLE786410 TUX786410:TVA786410 UET786410:UEW786410 UOP786410:UOS786410 UYL786410:UYO786410 VIH786410:VIK786410 VSD786410:VSG786410 WBZ786410:WCC786410 WLV786410:WLY786410 WVR786410:WVU786410 JF851946:JI851946 TB851946:TE851946 ACX851946:ADA851946 AMT851946:AMW851946 AWP851946:AWS851946 BGL851946:BGO851946 BQH851946:BQK851946 CAD851946:CAG851946 CJZ851946:CKC851946 CTV851946:CTY851946 DDR851946:DDU851946 DNN851946:DNQ851946 DXJ851946:DXM851946 EHF851946:EHI851946 ERB851946:ERE851946 FAX851946:FBA851946 FKT851946:FKW851946 FUP851946:FUS851946 GEL851946:GEO851946 GOH851946:GOK851946 GYD851946:GYG851946 HHZ851946:HIC851946 HRV851946:HRY851946 IBR851946:IBU851946 ILN851946:ILQ851946 IVJ851946:IVM851946 JFF851946:JFI851946 JPB851946:JPE851946 JYX851946:JZA851946 KIT851946:KIW851946 KSP851946:KSS851946 LCL851946:LCO851946 LMH851946:LMK851946 LWD851946:LWG851946 MFZ851946:MGC851946 MPV851946:MPY851946 MZR851946:MZU851946 NJN851946:NJQ851946 NTJ851946:NTM851946 ODF851946:ODI851946 ONB851946:ONE851946 OWX851946:OXA851946 PGT851946:PGW851946 PQP851946:PQS851946 QAL851946:QAO851946 QKH851946:QKK851946 QUD851946:QUG851946 RDZ851946:REC851946 RNV851946:RNY851946 RXR851946:RXU851946 SHN851946:SHQ851946 SRJ851946:SRM851946 TBF851946:TBI851946 TLB851946:TLE851946 TUX851946:TVA851946 UET851946:UEW851946 UOP851946:UOS851946 UYL851946:UYO851946 VIH851946:VIK851946 VSD851946:VSG851946 WBZ851946:WCC851946 WLV851946:WLY851946 WVR851946:WVU851946 JF917482:JI917482 TB917482:TE917482 ACX917482:ADA917482 AMT917482:AMW917482 AWP917482:AWS917482 BGL917482:BGO917482 BQH917482:BQK917482 CAD917482:CAG917482 CJZ917482:CKC917482 CTV917482:CTY917482 DDR917482:DDU917482 DNN917482:DNQ917482 DXJ917482:DXM917482 EHF917482:EHI917482 ERB917482:ERE917482 FAX917482:FBA917482 FKT917482:FKW917482 FUP917482:FUS917482 GEL917482:GEO917482 GOH917482:GOK917482 GYD917482:GYG917482 HHZ917482:HIC917482 HRV917482:HRY917482 IBR917482:IBU917482 ILN917482:ILQ917482 IVJ917482:IVM917482 JFF917482:JFI917482 JPB917482:JPE917482 JYX917482:JZA917482 KIT917482:KIW917482 KSP917482:KSS917482 LCL917482:LCO917482 LMH917482:LMK917482 LWD917482:LWG917482 MFZ917482:MGC917482 MPV917482:MPY917482 MZR917482:MZU917482 NJN917482:NJQ917482 NTJ917482:NTM917482 ODF917482:ODI917482 ONB917482:ONE917482 OWX917482:OXA917482 PGT917482:PGW917482 PQP917482:PQS917482 QAL917482:QAO917482 QKH917482:QKK917482 QUD917482:QUG917482 RDZ917482:REC917482 RNV917482:RNY917482 RXR917482:RXU917482 SHN917482:SHQ917482 SRJ917482:SRM917482 TBF917482:TBI917482 TLB917482:TLE917482 TUX917482:TVA917482 UET917482:UEW917482 UOP917482:UOS917482 UYL917482:UYO917482 VIH917482:VIK917482 VSD917482:VSG917482 WBZ917482:WCC917482 WLV917482:WLY917482 WVR917482:WVU917482 JF983018:JI983018 TB983018:TE983018 ACX983018:ADA983018 AMT983018:AMW983018 AWP983018:AWS983018 BGL983018:BGO983018 BQH983018:BQK983018 CAD983018:CAG983018 CJZ983018:CKC983018 CTV983018:CTY983018 DDR983018:DDU983018 DNN983018:DNQ983018 DXJ983018:DXM983018 EHF983018:EHI983018 ERB983018:ERE983018 FAX983018:FBA983018 FKT983018:FKW983018 FUP983018:FUS983018 GEL983018:GEO983018 GOH983018:GOK983018 GYD983018:GYG983018 HHZ983018:HIC983018 HRV983018:HRY983018 IBR983018:IBU983018 ILN983018:ILQ983018 IVJ983018:IVM983018 JFF983018:JFI983018 JPB983018:JPE983018 JYX983018:JZA983018 KIT983018:KIW983018 KSP983018:KSS983018 LCL983018:LCO983018 LMH983018:LMK983018 LWD983018:LWG983018 MFZ983018:MGC983018 MPV983018:MPY983018 MZR983018:MZU983018 NJN983018:NJQ983018 NTJ983018:NTM983018 ODF983018:ODI983018 ONB983018:ONE983018 OWX983018:OXA983018 PGT983018:PGW983018 PQP983018:PQS983018 QAL983018:QAO983018 QKH983018:QKK983018 QUD983018:QUG983018 RDZ983018:REC983018 RNV983018:RNY983018 RXR983018:RXU983018 SHN983018:SHQ983018 SRJ983018:SRM983018 TBF983018:TBI983018 TLB983018:TLE983018 TUX983018:TVA983018 UET983018:UEW983018 UOP983018:UOS983018 UYL983018:UYO983018 VIH983018:VIK983018 VSD983018:VSG983018 WBZ983018:WCC983018 WLV983018:WLY983018 WVR983018:WVU983018 JF65516:JJ65518 TB65516:TF65518 ACX65516:ADB65518 AMT65516:AMX65518 AWP65516:AWT65518 BGL65516:BGP65518 BQH65516:BQL65518 CAD65516:CAH65518 CJZ65516:CKD65518 CTV65516:CTZ65518 DDR65516:DDV65518 DNN65516:DNR65518 DXJ65516:DXN65518 EHF65516:EHJ65518 ERB65516:ERF65518 FAX65516:FBB65518 FKT65516:FKX65518 FUP65516:FUT65518 GEL65516:GEP65518 GOH65516:GOL65518 GYD65516:GYH65518 HHZ65516:HID65518 HRV65516:HRZ65518 IBR65516:IBV65518 ILN65516:ILR65518 IVJ65516:IVN65518 JFF65516:JFJ65518 JPB65516:JPF65518 JYX65516:JZB65518 KIT65516:KIX65518 KSP65516:KST65518 LCL65516:LCP65518 LMH65516:LML65518 LWD65516:LWH65518 MFZ65516:MGD65518 MPV65516:MPZ65518 MZR65516:MZV65518 NJN65516:NJR65518 NTJ65516:NTN65518 ODF65516:ODJ65518 ONB65516:ONF65518 OWX65516:OXB65518 PGT65516:PGX65518 PQP65516:PQT65518 QAL65516:QAP65518 QKH65516:QKL65518 QUD65516:QUH65518 RDZ65516:RED65518 RNV65516:RNZ65518 RXR65516:RXV65518 SHN65516:SHR65518 SRJ65516:SRN65518 TBF65516:TBJ65518 TLB65516:TLF65518 TUX65516:TVB65518 UET65516:UEX65518 UOP65516:UOT65518 UYL65516:UYP65518 VIH65516:VIL65518 VSD65516:VSH65518 WBZ65516:WCD65518 WLV65516:WLZ65518 WVR65516:WVV65518 JF131052:JJ131054 TB131052:TF131054 ACX131052:ADB131054 AMT131052:AMX131054 AWP131052:AWT131054 BGL131052:BGP131054 BQH131052:BQL131054 CAD131052:CAH131054 CJZ131052:CKD131054 CTV131052:CTZ131054 DDR131052:DDV131054 DNN131052:DNR131054 DXJ131052:DXN131054 EHF131052:EHJ131054 ERB131052:ERF131054 FAX131052:FBB131054 FKT131052:FKX131054 FUP131052:FUT131054 GEL131052:GEP131054 GOH131052:GOL131054 GYD131052:GYH131054 HHZ131052:HID131054 HRV131052:HRZ131054 IBR131052:IBV131054 ILN131052:ILR131054 IVJ131052:IVN131054 JFF131052:JFJ131054 JPB131052:JPF131054 JYX131052:JZB131054 KIT131052:KIX131054 KSP131052:KST131054 LCL131052:LCP131054 LMH131052:LML131054 LWD131052:LWH131054 MFZ131052:MGD131054 MPV131052:MPZ131054 MZR131052:MZV131054 NJN131052:NJR131054 NTJ131052:NTN131054 ODF131052:ODJ131054 ONB131052:ONF131054 OWX131052:OXB131054 PGT131052:PGX131054 PQP131052:PQT131054 QAL131052:QAP131054 QKH131052:QKL131054 QUD131052:QUH131054 RDZ131052:RED131054 RNV131052:RNZ131054 RXR131052:RXV131054 SHN131052:SHR131054 SRJ131052:SRN131054 TBF131052:TBJ131054 TLB131052:TLF131054 TUX131052:TVB131054 UET131052:UEX131054 UOP131052:UOT131054 UYL131052:UYP131054 VIH131052:VIL131054 VSD131052:VSH131054 WBZ131052:WCD131054 WLV131052:WLZ131054 WVR131052:WVV131054 JF196588:JJ196590 TB196588:TF196590 ACX196588:ADB196590 AMT196588:AMX196590 AWP196588:AWT196590 BGL196588:BGP196590 BQH196588:BQL196590 CAD196588:CAH196590 CJZ196588:CKD196590 CTV196588:CTZ196590 DDR196588:DDV196590 DNN196588:DNR196590 DXJ196588:DXN196590 EHF196588:EHJ196590 ERB196588:ERF196590 FAX196588:FBB196590 FKT196588:FKX196590 FUP196588:FUT196590 GEL196588:GEP196590 GOH196588:GOL196590 GYD196588:GYH196590 HHZ196588:HID196590 HRV196588:HRZ196590 IBR196588:IBV196590 ILN196588:ILR196590 IVJ196588:IVN196590 JFF196588:JFJ196590 JPB196588:JPF196590 JYX196588:JZB196590 KIT196588:KIX196590 KSP196588:KST196590 LCL196588:LCP196590 LMH196588:LML196590 LWD196588:LWH196590 MFZ196588:MGD196590 MPV196588:MPZ196590 MZR196588:MZV196590 NJN196588:NJR196590 NTJ196588:NTN196590 ODF196588:ODJ196590 ONB196588:ONF196590 OWX196588:OXB196590 PGT196588:PGX196590 PQP196588:PQT196590 QAL196588:QAP196590 QKH196588:QKL196590 QUD196588:QUH196590 RDZ196588:RED196590 RNV196588:RNZ196590 RXR196588:RXV196590 SHN196588:SHR196590 SRJ196588:SRN196590 TBF196588:TBJ196590 TLB196588:TLF196590 TUX196588:TVB196590 UET196588:UEX196590 UOP196588:UOT196590 UYL196588:UYP196590 VIH196588:VIL196590 VSD196588:VSH196590 WBZ196588:WCD196590 WLV196588:WLZ196590 WVR196588:WVV196590 JF262124:JJ262126 TB262124:TF262126 ACX262124:ADB262126 AMT262124:AMX262126 AWP262124:AWT262126 BGL262124:BGP262126 BQH262124:BQL262126 CAD262124:CAH262126 CJZ262124:CKD262126 CTV262124:CTZ262126 DDR262124:DDV262126 DNN262124:DNR262126 DXJ262124:DXN262126 EHF262124:EHJ262126 ERB262124:ERF262126 FAX262124:FBB262126 FKT262124:FKX262126 FUP262124:FUT262126 GEL262124:GEP262126 GOH262124:GOL262126 GYD262124:GYH262126 HHZ262124:HID262126 HRV262124:HRZ262126 IBR262124:IBV262126 ILN262124:ILR262126 IVJ262124:IVN262126 JFF262124:JFJ262126 JPB262124:JPF262126 JYX262124:JZB262126 KIT262124:KIX262126 KSP262124:KST262126 LCL262124:LCP262126 LMH262124:LML262126 LWD262124:LWH262126 MFZ262124:MGD262126 MPV262124:MPZ262126 MZR262124:MZV262126 NJN262124:NJR262126 NTJ262124:NTN262126 ODF262124:ODJ262126 ONB262124:ONF262126 OWX262124:OXB262126 PGT262124:PGX262126 PQP262124:PQT262126 QAL262124:QAP262126 QKH262124:QKL262126 QUD262124:QUH262126 RDZ262124:RED262126 RNV262124:RNZ262126 RXR262124:RXV262126 SHN262124:SHR262126 SRJ262124:SRN262126 TBF262124:TBJ262126 TLB262124:TLF262126 TUX262124:TVB262126 UET262124:UEX262126 UOP262124:UOT262126 UYL262124:UYP262126 VIH262124:VIL262126 VSD262124:VSH262126 WBZ262124:WCD262126 WLV262124:WLZ262126 WVR262124:WVV262126 JF327660:JJ327662 TB327660:TF327662 ACX327660:ADB327662 AMT327660:AMX327662 AWP327660:AWT327662 BGL327660:BGP327662 BQH327660:BQL327662 CAD327660:CAH327662 CJZ327660:CKD327662 CTV327660:CTZ327662 DDR327660:DDV327662 DNN327660:DNR327662 DXJ327660:DXN327662 EHF327660:EHJ327662 ERB327660:ERF327662 FAX327660:FBB327662 FKT327660:FKX327662 FUP327660:FUT327662 GEL327660:GEP327662 GOH327660:GOL327662 GYD327660:GYH327662 HHZ327660:HID327662 HRV327660:HRZ327662 IBR327660:IBV327662 ILN327660:ILR327662 IVJ327660:IVN327662 JFF327660:JFJ327662 JPB327660:JPF327662 JYX327660:JZB327662 KIT327660:KIX327662 KSP327660:KST327662 LCL327660:LCP327662 LMH327660:LML327662 LWD327660:LWH327662 MFZ327660:MGD327662 MPV327660:MPZ327662 MZR327660:MZV327662 NJN327660:NJR327662 NTJ327660:NTN327662 ODF327660:ODJ327662 ONB327660:ONF327662 OWX327660:OXB327662 PGT327660:PGX327662 PQP327660:PQT327662 QAL327660:QAP327662 QKH327660:QKL327662 QUD327660:QUH327662 RDZ327660:RED327662 RNV327660:RNZ327662 RXR327660:RXV327662 SHN327660:SHR327662 SRJ327660:SRN327662 TBF327660:TBJ327662 TLB327660:TLF327662 TUX327660:TVB327662 UET327660:UEX327662 UOP327660:UOT327662 UYL327660:UYP327662 VIH327660:VIL327662 VSD327660:VSH327662 WBZ327660:WCD327662 WLV327660:WLZ327662 WVR327660:WVV327662 JF393196:JJ393198 TB393196:TF393198 ACX393196:ADB393198 AMT393196:AMX393198 AWP393196:AWT393198 BGL393196:BGP393198 BQH393196:BQL393198 CAD393196:CAH393198 CJZ393196:CKD393198 CTV393196:CTZ393198 DDR393196:DDV393198 DNN393196:DNR393198 DXJ393196:DXN393198 EHF393196:EHJ393198 ERB393196:ERF393198 FAX393196:FBB393198 FKT393196:FKX393198 FUP393196:FUT393198 GEL393196:GEP393198 GOH393196:GOL393198 GYD393196:GYH393198 HHZ393196:HID393198 HRV393196:HRZ393198 IBR393196:IBV393198 ILN393196:ILR393198 IVJ393196:IVN393198 JFF393196:JFJ393198 JPB393196:JPF393198 JYX393196:JZB393198 KIT393196:KIX393198 KSP393196:KST393198 LCL393196:LCP393198 LMH393196:LML393198 LWD393196:LWH393198 MFZ393196:MGD393198 MPV393196:MPZ393198 MZR393196:MZV393198 NJN393196:NJR393198 NTJ393196:NTN393198 ODF393196:ODJ393198 ONB393196:ONF393198 OWX393196:OXB393198 PGT393196:PGX393198 PQP393196:PQT393198 QAL393196:QAP393198 QKH393196:QKL393198 QUD393196:QUH393198 RDZ393196:RED393198 RNV393196:RNZ393198 RXR393196:RXV393198 SHN393196:SHR393198 SRJ393196:SRN393198 TBF393196:TBJ393198 TLB393196:TLF393198 TUX393196:TVB393198 UET393196:UEX393198 UOP393196:UOT393198 UYL393196:UYP393198 VIH393196:VIL393198 VSD393196:VSH393198 WBZ393196:WCD393198 WLV393196:WLZ393198 WVR393196:WVV393198 JF458732:JJ458734 TB458732:TF458734 ACX458732:ADB458734 AMT458732:AMX458734 AWP458732:AWT458734 BGL458732:BGP458734 BQH458732:BQL458734 CAD458732:CAH458734 CJZ458732:CKD458734 CTV458732:CTZ458734 DDR458732:DDV458734 DNN458732:DNR458734 DXJ458732:DXN458734 EHF458732:EHJ458734 ERB458732:ERF458734 FAX458732:FBB458734 FKT458732:FKX458734 FUP458732:FUT458734 GEL458732:GEP458734 GOH458732:GOL458734 GYD458732:GYH458734 HHZ458732:HID458734 HRV458732:HRZ458734 IBR458732:IBV458734 ILN458732:ILR458734 IVJ458732:IVN458734 JFF458732:JFJ458734 JPB458732:JPF458734 JYX458732:JZB458734 KIT458732:KIX458734 KSP458732:KST458734 LCL458732:LCP458734 LMH458732:LML458734 LWD458732:LWH458734 MFZ458732:MGD458734 MPV458732:MPZ458734 MZR458732:MZV458734 NJN458732:NJR458734 NTJ458732:NTN458734 ODF458732:ODJ458734 ONB458732:ONF458734 OWX458732:OXB458734 PGT458732:PGX458734 PQP458732:PQT458734 QAL458732:QAP458734 QKH458732:QKL458734 QUD458732:QUH458734 RDZ458732:RED458734 RNV458732:RNZ458734 RXR458732:RXV458734 SHN458732:SHR458734 SRJ458732:SRN458734 TBF458732:TBJ458734 TLB458732:TLF458734 TUX458732:TVB458734 UET458732:UEX458734 UOP458732:UOT458734 UYL458732:UYP458734 VIH458732:VIL458734 VSD458732:VSH458734 WBZ458732:WCD458734 WLV458732:WLZ458734 WVR458732:WVV458734 JF524268:JJ524270 TB524268:TF524270 ACX524268:ADB524270 AMT524268:AMX524270 AWP524268:AWT524270 BGL524268:BGP524270 BQH524268:BQL524270 CAD524268:CAH524270 CJZ524268:CKD524270 CTV524268:CTZ524270 DDR524268:DDV524270 DNN524268:DNR524270 DXJ524268:DXN524270 EHF524268:EHJ524270 ERB524268:ERF524270 FAX524268:FBB524270 FKT524268:FKX524270 FUP524268:FUT524270 GEL524268:GEP524270 GOH524268:GOL524270 GYD524268:GYH524270 HHZ524268:HID524270 HRV524268:HRZ524270 IBR524268:IBV524270 ILN524268:ILR524270 IVJ524268:IVN524270 JFF524268:JFJ524270 JPB524268:JPF524270 JYX524268:JZB524270 KIT524268:KIX524270 KSP524268:KST524270 LCL524268:LCP524270 LMH524268:LML524270 LWD524268:LWH524270 MFZ524268:MGD524270 MPV524268:MPZ524270 MZR524268:MZV524270 NJN524268:NJR524270 NTJ524268:NTN524270 ODF524268:ODJ524270 ONB524268:ONF524270 OWX524268:OXB524270 PGT524268:PGX524270 PQP524268:PQT524270 QAL524268:QAP524270 QKH524268:QKL524270 QUD524268:QUH524270 RDZ524268:RED524270 RNV524268:RNZ524270 RXR524268:RXV524270 SHN524268:SHR524270 SRJ524268:SRN524270 TBF524268:TBJ524270 TLB524268:TLF524270 TUX524268:TVB524270 UET524268:UEX524270 UOP524268:UOT524270 UYL524268:UYP524270 VIH524268:VIL524270 VSD524268:VSH524270 WBZ524268:WCD524270 WLV524268:WLZ524270 WVR524268:WVV524270 JF589804:JJ589806 TB589804:TF589806 ACX589804:ADB589806 AMT589804:AMX589806 AWP589804:AWT589806 BGL589804:BGP589806 BQH589804:BQL589806 CAD589804:CAH589806 CJZ589804:CKD589806 CTV589804:CTZ589806 DDR589804:DDV589806 DNN589804:DNR589806 DXJ589804:DXN589806 EHF589804:EHJ589806 ERB589804:ERF589806 FAX589804:FBB589806 FKT589804:FKX589806 FUP589804:FUT589806 GEL589804:GEP589806 GOH589804:GOL589806 GYD589804:GYH589806 HHZ589804:HID589806 HRV589804:HRZ589806 IBR589804:IBV589806 ILN589804:ILR589806 IVJ589804:IVN589806 JFF589804:JFJ589806 JPB589804:JPF589806 JYX589804:JZB589806 KIT589804:KIX589806 KSP589804:KST589806 LCL589804:LCP589806 LMH589804:LML589806 LWD589804:LWH589806 MFZ589804:MGD589806 MPV589804:MPZ589806 MZR589804:MZV589806 NJN589804:NJR589806 NTJ589804:NTN589806 ODF589804:ODJ589806 ONB589804:ONF589806 OWX589804:OXB589806 PGT589804:PGX589806 PQP589804:PQT589806 QAL589804:QAP589806 QKH589804:QKL589806 QUD589804:QUH589806 RDZ589804:RED589806 RNV589804:RNZ589806 RXR589804:RXV589806 SHN589804:SHR589806 SRJ589804:SRN589806 TBF589804:TBJ589806 TLB589804:TLF589806 TUX589804:TVB589806 UET589804:UEX589806 UOP589804:UOT589806 UYL589804:UYP589806 VIH589804:VIL589806 VSD589804:VSH589806 WBZ589804:WCD589806 WLV589804:WLZ589806 WVR589804:WVV589806 JF655340:JJ655342 TB655340:TF655342 ACX655340:ADB655342 AMT655340:AMX655342 AWP655340:AWT655342 BGL655340:BGP655342 BQH655340:BQL655342 CAD655340:CAH655342 CJZ655340:CKD655342 CTV655340:CTZ655342 DDR655340:DDV655342 DNN655340:DNR655342 DXJ655340:DXN655342 EHF655340:EHJ655342 ERB655340:ERF655342 FAX655340:FBB655342 FKT655340:FKX655342 FUP655340:FUT655342 GEL655340:GEP655342 GOH655340:GOL655342 GYD655340:GYH655342 HHZ655340:HID655342 HRV655340:HRZ655342 IBR655340:IBV655342 ILN655340:ILR655342 IVJ655340:IVN655342 JFF655340:JFJ655342 JPB655340:JPF655342 JYX655340:JZB655342 KIT655340:KIX655342 KSP655340:KST655342 LCL655340:LCP655342 LMH655340:LML655342 LWD655340:LWH655342 MFZ655340:MGD655342 MPV655340:MPZ655342 MZR655340:MZV655342 NJN655340:NJR655342 NTJ655340:NTN655342 ODF655340:ODJ655342 ONB655340:ONF655342 OWX655340:OXB655342 PGT655340:PGX655342 PQP655340:PQT655342 QAL655340:QAP655342 QKH655340:QKL655342 QUD655340:QUH655342 RDZ655340:RED655342 RNV655340:RNZ655342 RXR655340:RXV655342 SHN655340:SHR655342 SRJ655340:SRN655342 TBF655340:TBJ655342 TLB655340:TLF655342 TUX655340:TVB655342 UET655340:UEX655342 UOP655340:UOT655342 UYL655340:UYP655342 VIH655340:VIL655342 VSD655340:VSH655342 WBZ655340:WCD655342 WLV655340:WLZ655342 WVR655340:WVV655342 JF720876:JJ720878 TB720876:TF720878 ACX720876:ADB720878 AMT720876:AMX720878 AWP720876:AWT720878 BGL720876:BGP720878 BQH720876:BQL720878 CAD720876:CAH720878 CJZ720876:CKD720878 CTV720876:CTZ720878 DDR720876:DDV720878 DNN720876:DNR720878 DXJ720876:DXN720878 EHF720876:EHJ720878 ERB720876:ERF720878 FAX720876:FBB720878 FKT720876:FKX720878 FUP720876:FUT720878 GEL720876:GEP720878 GOH720876:GOL720878 GYD720876:GYH720878 HHZ720876:HID720878 HRV720876:HRZ720878 IBR720876:IBV720878 ILN720876:ILR720878 IVJ720876:IVN720878 JFF720876:JFJ720878 JPB720876:JPF720878 JYX720876:JZB720878 KIT720876:KIX720878 KSP720876:KST720878 LCL720876:LCP720878 LMH720876:LML720878 LWD720876:LWH720878 MFZ720876:MGD720878 MPV720876:MPZ720878 MZR720876:MZV720878 NJN720876:NJR720878 NTJ720876:NTN720878 ODF720876:ODJ720878 ONB720876:ONF720878 OWX720876:OXB720878 PGT720876:PGX720878 PQP720876:PQT720878 QAL720876:QAP720878 QKH720876:QKL720878 QUD720876:QUH720878 RDZ720876:RED720878 RNV720876:RNZ720878 RXR720876:RXV720878 SHN720876:SHR720878 SRJ720876:SRN720878 TBF720876:TBJ720878 TLB720876:TLF720878 TUX720876:TVB720878 UET720876:UEX720878 UOP720876:UOT720878 UYL720876:UYP720878 VIH720876:VIL720878 VSD720876:VSH720878 WBZ720876:WCD720878 WLV720876:WLZ720878 WVR720876:WVV720878 JF786412:JJ786414 TB786412:TF786414 ACX786412:ADB786414 AMT786412:AMX786414 AWP786412:AWT786414 BGL786412:BGP786414 BQH786412:BQL786414 CAD786412:CAH786414 CJZ786412:CKD786414 CTV786412:CTZ786414 DDR786412:DDV786414 DNN786412:DNR786414 DXJ786412:DXN786414 EHF786412:EHJ786414 ERB786412:ERF786414 FAX786412:FBB786414 FKT786412:FKX786414 FUP786412:FUT786414 GEL786412:GEP786414 GOH786412:GOL786414 GYD786412:GYH786414 HHZ786412:HID786414 HRV786412:HRZ786414 IBR786412:IBV786414 ILN786412:ILR786414 IVJ786412:IVN786414 JFF786412:JFJ786414 JPB786412:JPF786414 JYX786412:JZB786414 KIT786412:KIX786414 KSP786412:KST786414 LCL786412:LCP786414 LMH786412:LML786414 LWD786412:LWH786414 MFZ786412:MGD786414 MPV786412:MPZ786414 MZR786412:MZV786414 NJN786412:NJR786414 NTJ786412:NTN786414 ODF786412:ODJ786414 ONB786412:ONF786414 OWX786412:OXB786414 PGT786412:PGX786414 PQP786412:PQT786414 QAL786412:QAP786414 QKH786412:QKL786414 QUD786412:QUH786414 RDZ786412:RED786414 RNV786412:RNZ786414 RXR786412:RXV786414 SHN786412:SHR786414 SRJ786412:SRN786414 TBF786412:TBJ786414 TLB786412:TLF786414 TUX786412:TVB786414 UET786412:UEX786414 UOP786412:UOT786414 UYL786412:UYP786414 VIH786412:VIL786414 VSD786412:VSH786414 WBZ786412:WCD786414 WLV786412:WLZ786414 WVR786412:WVV786414 JF851948:JJ851950 TB851948:TF851950 ACX851948:ADB851950 AMT851948:AMX851950 AWP851948:AWT851950 BGL851948:BGP851950 BQH851948:BQL851950 CAD851948:CAH851950 CJZ851948:CKD851950 CTV851948:CTZ851950 DDR851948:DDV851950 DNN851948:DNR851950 DXJ851948:DXN851950 EHF851948:EHJ851950 ERB851948:ERF851950 FAX851948:FBB851950 FKT851948:FKX851950 FUP851948:FUT851950 GEL851948:GEP851950 GOH851948:GOL851950 GYD851948:GYH851950 HHZ851948:HID851950 HRV851948:HRZ851950 IBR851948:IBV851950 ILN851948:ILR851950 IVJ851948:IVN851950 JFF851948:JFJ851950 JPB851948:JPF851950 JYX851948:JZB851950 KIT851948:KIX851950 KSP851948:KST851950 LCL851948:LCP851950 LMH851948:LML851950 LWD851948:LWH851950 MFZ851948:MGD851950 MPV851948:MPZ851950 MZR851948:MZV851950 NJN851948:NJR851950 NTJ851948:NTN851950 ODF851948:ODJ851950 ONB851948:ONF851950 OWX851948:OXB851950 PGT851948:PGX851950 PQP851948:PQT851950 QAL851948:QAP851950 QKH851948:QKL851950 QUD851948:QUH851950 RDZ851948:RED851950 RNV851948:RNZ851950 RXR851948:RXV851950 SHN851948:SHR851950 SRJ851948:SRN851950 TBF851948:TBJ851950 TLB851948:TLF851950 TUX851948:TVB851950 UET851948:UEX851950 UOP851948:UOT851950 UYL851948:UYP851950 VIH851948:VIL851950 VSD851948:VSH851950 WBZ851948:WCD851950 WLV851948:WLZ851950 WVR851948:WVV851950 JF917484:JJ917486 TB917484:TF917486 ACX917484:ADB917486 AMT917484:AMX917486 AWP917484:AWT917486 BGL917484:BGP917486 BQH917484:BQL917486 CAD917484:CAH917486 CJZ917484:CKD917486 CTV917484:CTZ917486 DDR917484:DDV917486 DNN917484:DNR917486 DXJ917484:DXN917486 EHF917484:EHJ917486 ERB917484:ERF917486 FAX917484:FBB917486 FKT917484:FKX917486 FUP917484:FUT917486 GEL917484:GEP917486 GOH917484:GOL917486 GYD917484:GYH917486 HHZ917484:HID917486 HRV917484:HRZ917486 IBR917484:IBV917486 ILN917484:ILR917486 IVJ917484:IVN917486 JFF917484:JFJ917486 JPB917484:JPF917486 JYX917484:JZB917486 KIT917484:KIX917486 KSP917484:KST917486 LCL917484:LCP917486 LMH917484:LML917486 LWD917484:LWH917486 MFZ917484:MGD917486 MPV917484:MPZ917486 MZR917484:MZV917486 NJN917484:NJR917486 NTJ917484:NTN917486 ODF917484:ODJ917486 ONB917484:ONF917486 OWX917484:OXB917486 PGT917484:PGX917486 PQP917484:PQT917486 QAL917484:QAP917486 QKH917484:QKL917486 QUD917484:QUH917486 RDZ917484:RED917486 RNV917484:RNZ917486 RXR917484:RXV917486 SHN917484:SHR917486 SRJ917484:SRN917486 TBF917484:TBJ917486 TLB917484:TLF917486 TUX917484:TVB917486 UET917484:UEX917486 UOP917484:UOT917486 UYL917484:UYP917486 VIH917484:VIL917486 VSD917484:VSH917486 WBZ917484:WCD917486 WLV917484:WLZ917486 WVR917484:WVV917486 JF983020:JJ983022 TB983020:TF983022 ACX983020:ADB983022 AMT983020:AMX983022 AWP983020:AWT983022 BGL983020:BGP983022 BQH983020:BQL983022 CAD983020:CAH983022 CJZ983020:CKD983022 CTV983020:CTZ983022 DDR983020:DDV983022 DNN983020:DNR983022 DXJ983020:DXN983022 EHF983020:EHJ983022 ERB983020:ERF983022 FAX983020:FBB983022 FKT983020:FKX983022 FUP983020:FUT983022 GEL983020:GEP983022 GOH983020:GOL983022 GYD983020:GYH983022 HHZ983020:HID983022 HRV983020:HRZ983022 IBR983020:IBV983022 ILN983020:ILR983022 IVJ983020:IVN983022 JFF983020:JFJ983022 JPB983020:JPF983022 JYX983020:JZB983022 KIT983020:KIX983022 KSP983020:KST983022 LCL983020:LCP983022 LMH983020:LML983022 LWD983020:LWH983022 MFZ983020:MGD983022 MPV983020:MPZ983022 MZR983020:MZV983022 NJN983020:NJR983022 NTJ983020:NTN983022 ODF983020:ODJ983022 ONB983020:ONF983022 OWX983020:OXB983022 PGT983020:PGX983022 PQP983020:PQT983022 QAL983020:QAP983022 QKH983020:QKL983022 QUD983020:QUH983022 RDZ983020:RED983022 RNV983020:RNZ983022 RXR983020:RXV983022 SHN983020:SHR983022 SRJ983020:SRN983022 TBF983020:TBJ983022 TLB983020:TLF983022 TUX983020:TVB983022 UET983020:UEX983022 UOP983020:UOT983022 UYL983020:UYP983022 VIH983020:VIL983022 VSD983020:VSH983022 WBZ983020:WCD983022 WLV983020:WLZ983022 D983018:M983018 D917482:M917482 D851946:M851946 D786410:M786410 D720874:M720874 D655338:M655338 D589802:M589802 D524266:M524266 D458730:M458730 D393194:M393194 D327658:M327658 D262122:M262122 D196586:M196586 D131050:M131050 D65514:M65514 D983020:N983022 D65516:N65518 D131052:N131054 D196588:N196590 D262124:N262126 D327660:N327662 D393196:N393198 D458732:N458734 D524268:N524270 D589804:N589806 D655340:N655342 D720876:N720878 D786412:N786414 D851948:N851950 D917484:N917486 JF37:JI37 TB37:TE37 ACX37:ADA37 AMT37:AMW37 AWP37:AWS37 BGL37:BGO37 BQH37:BQK37 CAD37:CAG37 CJZ37:CKC37 CTV37:CTY37 DDR37:DDU37 DNN37:DNQ37 DXJ37:DXM37 EHF37:EHI37 ERB37:ERE37 FAX37:FBA37 FKT37:FKW37 FUP37:FUS37 GEL37:GEO37 GOH37:GOK37 GYD37:GYG37 HHZ37:HIC37 HRV37:HRY37 IBR37:IBU37 ILN37:ILQ37 IVJ37:IVM37 JFF37:JFI37 JPB37:JPE37 JYX37:JZA37 KIT37:KIW37 KSP37:KSS37 LCL37:LCO37 LMH37:LMK37 LWD37:LWG37 MFZ37:MGC37 MPV37:MPY37 MZR37:MZU37 NJN37:NJQ37 NTJ37:NTM37 ODF37:ODI37 ONB37:ONE37 OWX37:OXA37 PGT37:PGW37 PQP37:PQS37 QAL37:QAO37 QKH37:QKK37 QUD37:QUG37 RDZ37:REC37 RNV37:RNY37 RXR37:RXU37 SHN37:SHQ37 SRJ37:SRM37 TBF37:TBI37 TLB37:TLE37 TUX37:TVA37 UET37:UEW37 UOP37:UOS37 UYL37:UYO37 VIH37:VIK37 VSD37:VSG37 WBZ37:WCC37 WLV37:WLY37 WVR37:WVU37">
      <formula1>0</formula1>
      <formula2>10000</formula2>
    </dataValidation>
    <dataValidation type="textLength" errorStyle="information" allowBlank="1" showInputMessage="1" error="XLBVal:5=41.3712169680111_x000d_&#10;" sqref="WVR983024:WVU983026 JF65520:JI65522 TB65520:TE65522 ACX65520:ADA65522 AMT65520:AMW65522 AWP65520:AWS65522 BGL65520:BGO65522 BQH65520:BQK65522 CAD65520:CAG65522 CJZ65520:CKC65522 CTV65520:CTY65522 DDR65520:DDU65522 DNN65520:DNQ65522 DXJ65520:DXM65522 EHF65520:EHI65522 ERB65520:ERE65522 FAX65520:FBA65522 FKT65520:FKW65522 FUP65520:FUS65522 GEL65520:GEO65522 GOH65520:GOK65522 GYD65520:GYG65522 HHZ65520:HIC65522 HRV65520:HRY65522 IBR65520:IBU65522 ILN65520:ILQ65522 IVJ65520:IVM65522 JFF65520:JFI65522 JPB65520:JPE65522 JYX65520:JZA65522 KIT65520:KIW65522 KSP65520:KSS65522 LCL65520:LCO65522 LMH65520:LMK65522 LWD65520:LWG65522 MFZ65520:MGC65522 MPV65520:MPY65522 MZR65520:MZU65522 NJN65520:NJQ65522 NTJ65520:NTM65522 ODF65520:ODI65522 ONB65520:ONE65522 OWX65520:OXA65522 PGT65520:PGW65522 PQP65520:PQS65522 QAL65520:QAO65522 QKH65520:QKK65522 QUD65520:QUG65522 RDZ65520:REC65522 RNV65520:RNY65522 RXR65520:RXU65522 SHN65520:SHQ65522 SRJ65520:SRM65522 TBF65520:TBI65522 TLB65520:TLE65522 TUX65520:TVA65522 UET65520:UEW65522 UOP65520:UOS65522 UYL65520:UYO65522 VIH65520:VIK65522 VSD65520:VSG65522 WBZ65520:WCC65522 WLV65520:WLY65522 WVR65520:WVU65522 JF131056:JI131058 TB131056:TE131058 ACX131056:ADA131058 AMT131056:AMW131058 AWP131056:AWS131058 BGL131056:BGO131058 BQH131056:BQK131058 CAD131056:CAG131058 CJZ131056:CKC131058 CTV131056:CTY131058 DDR131056:DDU131058 DNN131056:DNQ131058 DXJ131056:DXM131058 EHF131056:EHI131058 ERB131056:ERE131058 FAX131056:FBA131058 FKT131056:FKW131058 FUP131056:FUS131058 GEL131056:GEO131058 GOH131056:GOK131058 GYD131056:GYG131058 HHZ131056:HIC131058 HRV131056:HRY131058 IBR131056:IBU131058 ILN131056:ILQ131058 IVJ131056:IVM131058 JFF131056:JFI131058 JPB131056:JPE131058 JYX131056:JZA131058 KIT131056:KIW131058 KSP131056:KSS131058 LCL131056:LCO131058 LMH131056:LMK131058 LWD131056:LWG131058 MFZ131056:MGC131058 MPV131056:MPY131058 MZR131056:MZU131058 NJN131056:NJQ131058 NTJ131056:NTM131058 ODF131056:ODI131058 ONB131056:ONE131058 OWX131056:OXA131058 PGT131056:PGW131058 PQP131056:PQS131058 QAL131056:QAO131058 QKH131056:QKK131058 QUD131056:QUG131058 RDZ131056:REC131058 RNV131056:RNY131058 RXR131056:RXU131058 SHN131056:SHQ131058 SRJ131056:SRM131058 TBF131056:TBI131058 TLB131056:TLE131058 TUX131056:TVA131058 UET131056:UEW131058 UOP131056:UOS131058 UYL131056:UYO131058 VIH131056:VIK131058 VSD131056:VSG131058 WBZ131056:WCC131058 WLV131056:WLY131058 WVR131056:WVU131058 JF196592:JI196594 TB196592:TE196594 ACX196592:ADA196594 AMT196592:AMW196594 AWP196592:AWS196594 BGL196592:BGO196594 BQH196592:BQK196594 CAD196592:CAG196594 CJZ196592:CKC196594 CTV196592:CTY196594 DDR196592:DDU196594 DNN196592:DNQ196594 DXJ196592:DXM196594 EHF196592:EHI196594 ERB196592:ERE196594 FAX196592:FBA196594 FKT196592:FKW196594 FUP196592:FUS196594 GEL196592:GEO196594 GOH196592:GOK196594 GYD196592:GYG196594 HHZ196592:HIC196594 HRV196592:HRY196594 IBR196592:IBU196594 ILN196592:ILQ196594 IVJ196592:IVM196594 JFF196592:JFI196594 JPB196592:JPE196594 JYX196592:JZA196594 KIT196592:KIW196594 KSP196592:KSS196594 LCL196592:LCO196594 LMH196592:LMK196594 LWD196592:LWG196594 MFZ196592:MGC196594 MPV196592:MPY196594 MZR196592:MZU196594 NJN196592:NJQ196594 NTJ196592:NTM196594 ODF196592:ODI196594 ONB196592:ONE196594 OWX196592:OXA196594 PGT196592:PGW196594 PQP196592:PQS196594 QAL196592:QAO196594 QKH196592:QKK196594 QUD196592:QUG196594 RDZ196592:REC196594 RNV196592:RNY196594 RXR196592:RXU196594 SHN196592:SHQ196594 SRJ196592:SRM196594 TBF196592:TBI196594 TLB196592:TLE196594 TUX196592:TVA196594 UET196592:UEW196594 UOP196592:UOS196594 UYL196592:UYO196594 VIH196592:VIK196594 VSD196592:VSG196594 WBZ196592:WCC196594 WLV196592:WLY196594 WVR196592:WVU196594 JF262128:JI262130 TB262128:TE262130 ACX262128:ADA262130 AMT262128:AMW262130 AWP262128:AWS262130 BGL262128:BGO262130 BQH262128:BQK262130 CAD262128:CAG262130 CJZ262128:CKC262130 CTV262128:CTY262130 DDR262128:DDU262130 DNN262128:DNQ262130 DXJ262128:DXM262130 EHF262128:EHI262130 ERB262128:ERE262130 FAX262128:FBA262130 FKT262128:FKW262130 FUP262128:FUS262130 GEL262128:GEO262130 GOH262128:GOK262130 GYD262128:GYG262130 HHZ262128:HIC262130 HRV262128:HRY262130 IBR262128:IBU262130 ILN262128:ILQ262130 IVJ262128:IVM262130 JFF262128:JFI262130 JPB262128:JPE262130 JYX262128:JZA262130 KIT262128:KIW262130 KSP262128:KSS262130 LCL262128:LCO262130 LMH262128:LMK262130 LWD262128:LWG262130 MFZ262128:MGC262130 MPV262128:MPY262130 MZR262128:MZU262130 NJN262128:NJQ262130 NTJ262128:NTM262130 ODF262128:ODI262130 ONB262128:ONE262130 OWX262128:OXA262130 PGT262128:PGW262130 PQP262128:PQS262130 QAL262128:QAO262130 QKH262128:QKK262130 QUD262128:QUG262130 RDZ262128:REC262130 RNV262128:RNY262130 RXR262128:RXU262130 SHN262128:SHQ262130 SRJ262128:SRM262130 TBF262128:TBI262130 TLB262128:TLE262130 TUX262128:TVA262130 UET262128:UEW262130 UOP262128:UOS262130 UYL262128:UYO262130 VIH262128:VIK262130 VSD262128:VSG262130 WBZ262128:WCC262130 WLV262128:WLY262130 WVR262128:WVU262130 JF327664:JI327666 TB327664:TE327666 ACX327664:ADA327666 AMT327664:AMW327666 AWP327664:AWS327666 BGL327664:BGO327666 BQH327664:BQK327666 CAD327664:CAG327666 CJZ327664:CKC327666 CTV327664:CTY327666 DDR327664:DDU327666 DNN327664:DNQ327666 DXJ327664:DXM327666 EHF327664:EHI327666 ERB327664:ERE327666 FAX327664:FBA327666 FKT327664:FKW327666 FUP327664:FUS327666 GEL327664:GEO327666 GOH327664:GOK327666 GYD327664:GYG327666 HHZ327664:HIC327666 HRV327664:HRY327666 IBR327664:IBU327666 ILN327664:ILQ327666 IVJ327664:IVM327666 JFF327664:JFI327666 JPB327664:JPE327666 JYX327664:JZA327666 KIT327664:KIW327666 KSP327664:KSS327666 LCL327664:LCO327666 LMH327664:LMK327666 LWD327664:LWG327666 MFZ327664:MGC327666 MPV327664:MPY327666 MZR327664:MZU327666 NJN327664:NJQ327666 NTJ327664:NTM327666 ODF327664:ODI327666 ONB327664:ONE327666 OWX327664:OXA327666 PGT327664:PGW327666 PQP327664:PQS327666 QAL327664:QAO327666 QKH327664:QKK327666 QUD327664:QUG327666 RDZ327664:REC327666 RNV327664:RNY327666 RXR327664:RXU327666 SHN327664:SHQ327666 SRJ327664:SRM327666 TBF327664:TBI327666 TLB327664:TLE327666 TUX327664:TVA327666 UET327664:UEW327666 UOP327664:UOS327666 UYL327664:UYO327666 VIH327664:VIK327666 VSD327664:VSG327666 WBZ327664:WCC327666 WLV327664:WLY327666 WVR327664:WVU327666 JF393200:JI393202 TB393200:TE393202 ACX393200:ADA393202 AMT393200:AMW393202 AWP393200:AWS393202 BGL393200:BGO393202 BQH393200:BQK393202 CAD393200:CAG393202 CJZ393200:CKC393202 CTV393200:CTY393202 DDR393200:DDU393202 DNN393200:DNQ393202 DXJ393200:DXM393202 EHF393200:EHI393202 ERB393200:ERE393202 FAX393200:FBA393202 FKT393200:FKW393202 FUP393200:FUS393202 GEL393200:GEO393202 GOH393200:GOK393202 GYD393200:GYG393202 HHZ393200:HIC393202 HRV393200:HRY393202 IBR393200:IBU393202 ILN393200:ILQ393202 IVJ393200:IVM393202 JFF393200:JFI393202 JPB393200:JPE393202 JYX393200:JZA393202 KIT393200:KIW393202 KSP393200:KSS393202 LCL393200:LCO393202 LMH393200:LMK393202 LWD393200:LWG393202 MFZ393200:MGC393202 MPV393200:MPY393202 MZR393200:MZU393202 NJN393200:NJQ393202 NTJ393200:NTM393202 ODF393200:ODI393202 ONB393200:ONE393202 OWX393200:OXA393202 PGT393200:PGW393202 PQP393200:PQS393202 QAL393200:QAO393202 QKH393200:QKK393202 QUD393200:QUG393202 RDZ393200:REC393202 RNV393200:RNY393202 RXR393200:RXU393202 SHN393200:SHQ393202 SRJ393200:SRM393202 TBF393200:TBI393202 TLB393200:TLE393202 TUX393200:TVA393202 UET393200:UEW393202 UOP393200:UOS393202 UYL393200:UYO393202 VIH393200:VIK393202 VSD393200:VSG393202 WBZ393200:WCC393202 WLV393200:WLY393202 WVR393200:WVU393202 JF458736:JI458738 TB458736:TE458738 ACX458736:ADA458738 AMT458736:AMW458738 AWP458736:AWS458738 BGL458736:BGO458738 BQH458736:BQK458738 CAD458736:CAG458738 CJZ458736:CKC458738 CTV458736:CTY458738 DDR458736:DDU458738 DNN458736:DNQ458738 DXJ458736:DXM458738 EHF458736:EHI458738 ERB458736:ERE458738 FAX458736:FBA458738 FKT458736:FKW458738 FUP458736:FUS458738 GEL458736:GEO458738 GOH458736:GOK458738 GYD458736:GYG458738 HHZ458736:HIC458738 HRV458736:HRY458738 IBR458736:IBU458738 ILN458736:ILQ458738 IVJ458736:IVM458738 JFF458736:JFI458738 JPB458736:JPE458738 JYX458736:JZA458738 KIT458736:KIW458738 KSP458736:KSS458738 LCL458736:LCO458738 LMH458736:LMK458738 LWD458736:LWG458738 MFZ458736:MGC458738 MPV458736:MPY458738 MZR458736:MZU458738 NJN458736:NJQ458738 NTJ458736:NTM458738 ODF458736:ODI458738 ONB458736:ONE458738 OWX458736:OXA458738 PGT458736:PGW458738 PQP458736:PQS458738 QAL458736:QAO458738 QKH458736:QKK458738 QUD458736:QUG458738 RDZ458736:REC458738 RNV458736:RNY458738 RXR458736:RXU458738 SHN458736:SHQ458738 SRJ458736:SRM458738 TBF458736:TBI458738 TLB458736:TLE458738 TUX458736:TVA458738 UET458736:UEW458738 UOP458736:UOS458738 UYL458736:UYO458738 VIH458736:VIK458738 VSD458736:VSG458738 WBZ458736:WCC458738 WLV458736:WLY458738 WVR458736:WVU458738 JF524272:JI524274 TB524272:TE524274 ACX524272:ADA524274 AMT524272:AMW524274 AWP524272:AWS524274 BGL524272:BGO524274 BQH524272:BQK524274 CAD524272:CAG524274 CJZ524272:CKC524274 CTV524272:CTY524274 DDR524272:DDU524274 DNN524272:DNQ524274 DXJ524272:DXM524274 EHF524272:EHI524274 ERB524272:ERE524274 FAX524272:FBA524274 FKT524272:FKW524274 FUP524272:FUS524274 GEL524272:GEO524274 GOH524272:GOK524274 GYD524272:GYG524274 HHZ524272:HIC524274 HRV524272:HRY524274 IBR524272:IBU524274 ILN524272:ILQ524274 IVJ524272:IVM524274 JFF524272:JFI524274 JPB524272:JPE524274 JYX524272:JZA524274 KIT524272:KIW524274 KSP524272:KSS524274 LCL524272:LCO524274 LMH524272:LMK524274 LWD524272:LWG524274 MFZ524272:MGC524274 MPV524272:MPY524274 MZR524272:MZU524274 NJN524272:NJQ524274 NTJ524272:NTM524274 ODF524272:ODI524274 ONB524272:ONE524274 OWX524272:OXA524274 PGT524272:PGW524274 PQP524272:PQS524274 QAL524272:QAO524274 QKH524272:QKK524274 QUD524272:QUG524274 RDZ524272:REC524274 RNV524272:RNY524274 RXR524272:RXU524274 SHN524272:SHQ524274 SRJ524272:SRM524274 TBF524272:TBI524274 TLB524272:TLE524274 TUX524272:TVA524274 UET524272:UEW524274 UOP524272:UOS524274 UYL524272:UYO524274 VIH524272:VIK524274 VSD524272:VSG524274 WBZ524272:WCC524274 WLV524272:WLY524274 WVR524272:WVU524274 JF589808:JI589810 TB589808:TE589810 ACX589808:ADA589810 AMT589808:AMW589810 AWP589808:AWS589810 BGL589808:BGO589810 BQH589808:BQK589810 CAD589808:CAG589810 CJZ589808:CKC589810 CTV589808:CTY589810 DDR589808:DDU589810 DNN589808:DNQ589810 DXJ589808:DXM589810 EHF589808:EHI589810 ERB589808:ERE589810 FAX589808:FBA589810 FKT589808:FKW589810 FUP589808:FUS589810 GEL589808:GEO589810 GOH589808:GOK589810 GYD589808:GYG589810 HHZ589808:HIC589810 HRV589808:HRY589810 IBR589808:IBU589810 ILN589808:ILQ589810 IVJ589808:IVM589810 JFF589808:JFI589810 JPB589808:JPE589810 JYX589808:JZA589810 KIT589808:KIW589810 KSP589808:KSS589810 LCL589808:LCO589810 LMH589808:LMK589810 LWD589808:LWG589810 MFZ589808:MGC589810 MPV589808:MPY589810 MZR589808:MZU589810 NJN589808:NJQ589810 NTJ589808:NTM589810 ODF589808:ODI589810 ONB589808:ONE589810 OWX589808:OXA589810 PGT589808:PGW589810 PQP589808:PQS589810 QAL589808:QAO589810 QKH589808:QKK589810 QUD589808:QUG589810 RDZ589808:REC589810 RNV589808:RNY589810 RXR589808:RXU589810 SHN589808:SHQ589810 SRJ589808:SRM589810 TBF589808:TBI589810 TLB589808:TLE589810 TUX589808:TVA589810 UET589808:UEW589810 UOP589808:UOS589810 UYL589808:UYO589810 VIH589808:VIK589810 VSD589808:VSG589810 WBZ589808:WCC589810 WLV589808:WLY589810 WVR589808:WVU589810 JF655344:JI655346 TB655344:TE655346 ACX655344:ADA655346 AMT655344:AMW655346 AWP655344:AWS655346 BGL655344:BGO655346 BQH655344:BQK655346 CAD655344:CAG655346 CJZ655344:CKC655346 CTV655344:CTY655346 DDR655344:DDU655346 DNN655344:DNQ655346 DXJ655344:DXM655346 EHF655344:EHI655346 ERB655344:ERE655346 FAX655344:FBA655346 FKT655344:FKW655346 FUP655344:FUS655346 GEL655344:GEO655346 GOH655344:GOK655346 GYD655344:GYG655346 HHZ655344:HIC655346 HRV655344:HRY655346 IBR655344:IBU655346 ILN655344:ILQ655346 IVJ655344:IVM655346 JFF655344:JFI655346 JPB655344:JPE655346 JYX655344:JZA655346 KIT655344:KIW655346 KSP655344:KSS655346 LCL655344:LCO655346 LMH655344:LMK655346 LWD655344:LWG655346 MFZ655344:MGC655346 MPV655344:MPY655346 MZR655344:MZU655346 NJN655344:NJQ655346 NTJ655344:NTM655346 ODF655344:ODI655346 ONB655344:ONE655346 OWX655344:OXA655346 PGT655344:PGW655346 PQP655344:PQS655346 QAL655344:QAO655346 QKH655344:QKK655346 QUD655344:QUG655346 RDZ655344:REC655346 RNV655344:RNY655346 RXR655344:RXU655346 SHN655344:SHQ655346 SRJ655344:SRM655346 TBF655344:TBI655346 TLB655344:TLE655346 TUX655344:TVA655346 UET655344:UEW655346 UOP655344:UOS655346 UYL655344:UYO655346 VIH655344:VIK655346 VSD655344:VSG655346 WBZ655344:WCC655346 WLV655344:WLY655346 WVR655344:WVU655346 JF720880:JI720882 TB720880:TE720882 ACX720880:ADA720882 AMT720880:AMW720882 AWP720880:AWS720882 BGL720880:BGO720882 BQH720880:BQK720882 CAD720880:CAG720882 CJZ720880:CKC720882 CTV720880:CTY720882 DDR720880:DDU720882 DNN720880:DNQ720882 DXJ720880:DXM720882 EHF720880:EHI720882 ERB720880:ERE720882 FAX720880:FBA720882 FKT720880:FKW720882 FUP720880:FUS720882 GEL720880:GEO720882 GOH720880:GOK720882 GYD720880:GYG720882 HHZ720880:HIC720882 HRV720880:HRY720882 IBR720880:IBU720882 ILN720880:ILQ720882 IVJ720880:IVM720882 JFF720880:JFI720882 JPB720880:JPE720882 JYX720880:JZA720882 KIT720880:KIW720882 KSP720880:KSS720882 LCL720880:LCO720882 LMH720880:LMK720882 LWD720880:LWG720882 MFZ720880:MGC720882 MPV720880:MPY720882 MZR720880:MZU720882 NJN720880:NJQ720882 NTJ720880:NTM720882 ODF720880:ODI720882 ONB720880:ONE720882 OWX720880:OXA720882 PGT720880:PGW720882 PQP720880:PQS720882 QAL720880:QAO720882 QKH720880:QKK720882 QUD720880:QUG720882 RDZ720880:REC720882 RNV720880:RNY720882 RXR720880:RXU720882 SHN720880:SHQ720882 SRJ720880:SRM720882 TBF720880:TBI720882 TLB720880:TLE720882 TUX720880:TVA720882 UET720880:UEW720882 UOP720880:UOS720882 UYL720880:UYO720882 VIH720880:VIK720882 VSD720880:VSG720882 WBZ720880:WCC720882 WLV720880:WLY720882 WVR720880:WVU720882 JF786416:JI786418 TB786416:TE786418 ACX786416:ADA786418 AMT786416:AMW786418 AWP786416:AWS786418 BGL786416:BGO786418 BQH786416:BQK786418 CAD786416:CAG786418 CJZ786416:CKC786418 CTV786416:CTY786418 DDR786416:DDU786418 DNN786416:DNQ786418 DXJ786416:DXM786418 EHF786416:EHI786418 ERB786416:ERE786418 FAX786416:FBA786418 FKT786416:FKW786418 FUP786416:FUS786418 GEL786416:GEO786418 GOH786416:GOK786418 GYD786416:GYG786418 HHZ786416:HIC786418 HRV786416:HRY786418 IBR786416:IBU786418 ILN786416:ILQ786418 IVJ786416:IVM786418 JFF786416:JFI786418 JPB786416:JPE786418 JYX786416:JZA786418 KIT786416:KIW786418 KSP786416:KSS786418 LCL786416:LCO786418 LMH786416:LMK786418 LWD786416:LWG786418 MFZ786416:MGC786418 MPV786416:MPY786418 MZR786416:MZU786418 NJN786416:NJQ786418 NTJ786416:NTM786418 ODF786416:ODI786418 ONB786416:ONE786418 OWX786416:OXA786418 PGT786416:PGW786418 PQP786416:PQS786418 QAL786416:QAO786418 QKH786416:QKK786418 QUD786416:QUG786418 RDZ786416:REC786418 RNV786416:RNY786418 RXR786416:RXU786418 SHN786416:SHQ786418 SRJ786416:SRM786418 TBF786416:TBI786418 TLB786416:TLE786418 TUX786416:TVA786418 UET786416:UEW786418 UOP786416:UOS786418 UYL786416:UYO786418 VIH786416:VIK786418 VSD786416:VSG786418 WBZ786416:WCC786418 WLV786416:WLY786418 WVR786416:WVU786418 JF851952:JI851954 TB851952:TE851954 ACX851952:ADA851954 AMT851952:AMW851954 AWP851952:AWS851954 BGL851952:BGO851954 BQH851952:BQK851954 CAD851952:CAG851954 CJZ851952:CKC851954 CTV851952:CTY851954 DDR851952:DDU851954 DNN851952:DNQ851954 DXJ851952:DXM851954 EHF851952:EHI851954 ERB851952:ERE851954 FAX851952:FBA851954 FKT851952:FKW851954 FUP851952:FUS851954 GEL851952:GEO851954 GOH851952:GOK851954 GYD851952:GYG851954 HHZ851952:HIC851954 HRV851952:HRY851954 IBR851952:IBU851954 ILN851952:ILQ851954 IVJ851952:IVM851954 JFF851952:JFI851954 JPB851952:JPE851954 JYX851952:JZA851954 KIT851952:KIW851954 KSP851952:KSS851954 LCL851952:LCO851954 LMH851952:LMK851954 LWD851952:LWG851954 MFZ851952:MGC851954 MPV851952:MPY851954 MZR851952:MZU851954 NJN851952:NJQ851954 NTJ851952:NTM851954 ODF851952:ODI851954 ONB851952:ONE851954 OWX851952:OXA851954 PGT851952:PGW851954 PQP851952:PQS851954 QAL851952:QAO851954 QKH851952:QKK851954 QUD851952:QUG851954 RDZ851952:REC851954 RNV851952:RNY851954 RXR851952:RXU851954 SHN851952:SHQ851954 SRJ851952:SRM851954 TBF851952:TBI851954 TLB851952:TLE851954 TUX851952:TVA851954 UET851952:UEW851954 UOP851952:UOS851954 UYL851952:UYO851954 VIH851952:VIK851954 VSD851952:VSG851954 WBZ851952:WCC851954 WLV851952:WLY851954 WVR851952:WVU851954 JF917488:JI917490 TB917488:TE917490 ACX917488:ADA917490 AMT917488:AMW917490 AWP917488:AWS917490 BGL917488:BGO917490 BQH917488:BQK917490 CAD917488:CAG917490 CJZ917488:CKC917490 CTV917488:CTY917490 DDR917488:DDU917490 DNN917488:DNQ917490 DXJ917488:DXM917490 EHF917488:EHI917490 ERB917488:ERE917490 FAX917488:FBA917490 FKT917488:FKW917490 FUP917488:FUS917490 GEL917488:GEO917490 GOH917488:GOK917490 GYD917488:GYG917490 HHZ917488:HIC917490 HRV917488:HRY917490 IBR917488:IBU917490 ILN917488:ILQ917490 IVJ917488:IVM917490 JFF917488:JFI917490 JPB917488:JPE917490 JYX917488:JZA917490 KIT917488:KIW917490 KSP917488:KSS917490 LCL917488:LCO917490 LMH917488:LMK917490 LWD917488:LWG917490 MFZ917488:MGC917490 MPV917488:MPY917490 MZR917488:MZU917490 NJN917488:NJQ917490 NTJ917488:NTM917490 ODF917488:ODI917490 ONB917488:ONE917490 OWX917488:OXA917490 PGT917488:PGW917490 PQP917488:PQS917490 QAL917488:QAO917490 QKH917488:QKK917490 QUD917488:QUG917490 RDZ917488:REC917490 RNV917488:RNY917490 RXR917488:RXU917490 SHN917488:SHQ917490 SRJ917488:SRM917490 TBF917488:TBI917490 TLB917488:TLE917490 TUX917488:TVA917490 UET917488:UEW917490 UOP917488:UOS917490 UYL917488:UYO917490 VIH917488:VIK917490 VSD917488:VSG917490 WBZ917488:WCC917490 WLV917488:WLY917490 WVR917488:WVU917490 JF983024:JI983026 TB983024:TE983026 ACX983024:ADA983026 AMT983024:AMW983026 AWP983024:AWS983026 BGL983024:BGO983026 BQH983024:BQK983026 CAD983024:CAG983026 CJZ983024:CKC983026 CTV983024:CTY983026 DDR983024:DDU983026 DNN983024:DNQ983026 DXJ983024:DXM983026 EHF983024:EHI983026 ERB983024:ERE983026 FAX983024:FBA983026 FKT983024:FKW983026 FUP983024:FUS983026 GEL983024:GEO983026 GOH983024:GOK983026 GYD983024:GYG983026 HHZ983024:HIC983026 HRV983024:HRY983026 IBR983024:IBU983026 ILN983024:ILQ983026 IVJ983024:IVM983026 JFF983024:JFI983026 JPB983024:JPE983026 JYX983024:JZA983026 KIT983024:KIW983026 KSP983024:KSS983026 LCL983024:LCO983026 LMH983024:LMK983026 LWD983024:LWG983026 MFZ983024:MGC983026 MPV983024:MPY983026 MZR983024:MZU983026 NJN983024:NJQ983026 NTJ983024:NTM983026 ODF983024:ODI983026 ONB983024:ONE983026 OWX983024:OXA983026 PGT983024:PGW983026 PQP983024:PQS983026 QAL983024:QAO983026 QKH983024:QKK983026 QUD983024:QUG983026 RDZ983024:REC983026 RNV983024:RNY983026 RXR983024:RXU983026 SHN983024:SHQ983026 SRJ983024:SRM983026 TBF983024:TBI983026 TLB983024:TLE983026 TUX983024:TVA983026 UET983024:UEW983026 UOP983024:UOS983026 UYL983024:UYO983026 VIH983024:VIK983026 VSD983024:VSG983026 WBZ983024:WCC983026 WLV983024:WLY983026 D983024:M983026 D917488:M917490 D851952:M851954 D786416:M786418 D720880:M720882 D655344:M655346 D589808:M589810 D524272:M524274 D458736:M458738 D393200:M393202 D327664:M327666 D262128:M262130 D196592:M196594 D131056:M131058 D65520:M65522">
      <formula1>0</formula1>
      <formula2>10000</formula2>
    </dataValidation>
    <dataValidation type="textLength" errorStyle="information" allowBlank="1" showInputMessage="1" error="XLBVal:5=31235_x000d_&#10;" sqref="B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B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B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B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B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B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B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B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B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B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B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B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B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B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B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WVR983041:WVU983041 JF65537:JI65537 TB65537:TE65537 ACX65537:ADA65537 AMT65537:AMW65537 AWP65537:AWS65537 BGL65537:BGO65537 BQH65537:BQK65537 CAD65537:CAG65537 CJZ65537:CKC65537 CTV65537:CTY65537 DDR65537:DDU65537 DNN65537:DNQ65537 DXJ65537:DXM65537 EHF65537:EHI65537 ERB65537:ERE65537 FAX65537:FBA65537 FKT65537:FKW65537 FUP65537:FUS65537 GEL65537:GEO65537 GOH65537:GOK65537 GYD65537:GYG65537 HHZ65537:HIC65537 HRV65537:HRY65537 IBR65537:IBU65537 ILN65537:ILQ65537 IVJ65537:IVM65537 JFF65537:JFI65537 JPB65537:JPE65537 JYX65537:JZA65537 KIT65537:KIW65537 KSP65537:KSS65537 LCL65537:LCO65537 LMH65537:LMK65537 LWD65537:LWG65537 MFZ65537:MGC65537 MPV65537:MPY65537 MZR65537:MZU65537 NJN65537:NJQ65537 NTJ65537:NTM65537 ODF65537:ODI65537 ONB65537:ONE65537 OWX65537:OXA65537 PGT65537:PGW65537 PQP65537:PQS65537 QAL65537:QAO65537 QKH65537:QKK65537 QUD65537:QUG65537 RDZ65537:REC65537 RNV65537:RNY65537 RXR65537:RXU65537 SHN65537:SHQ65537 SRJ65537:SRM65537 TBF65537:TBI65537 TLB65537:TLE65537 TUX65537:TVA65537 UET65537:UEW65537 UOP65537:UOS65537 UYL65537:UYO65537 VIH65537:VIK65537 VSD65537:VSG65537 WBZ65537:WCC65537 WLV65537:WLY65537 WVR65537:WVU65537 JF131073:JI131073 TB131073:TE131073 ACX131073:ADA131073 AMT131073:AMW131073 AWP131073:AWS131073 BGL131073:BGO131073 BQH131073:BQK131073 CAD131073:CAG131073 CJZ131073:CKC131073 CTV131073:CTY131073 DDR131073:DDU131073 DNN131073:DNQ131073 DXJ131073:DXM131073 EHF131073:EHI131073 ERB131073:ERE131073 FAX131073:FBA131073 FKT131073:FKW131073 FUP131073:FUS131073 GEL131073:GEO131073 GOH131073:GOK131073 GYD131073:GYG131073 HHZ131073:HIC131073 HRV131073:HRY131073 IBR131073:IBU131073 ILN131073:ILQ131073 IVJ131073:IVM131073 JFF131073:JFI131073 JPB131073:JPE131073 JYX131073:JZA131073 KIT131073:KIW131073 KSP131073:KSS131073 LCL131073:LCO131073 LMH131073:LMK131073 LWD131073:LWG131073 MFZ131073:MGC131073 MPV131073:MPY131073 MZR131073:MZU131073 NJN131073:NJQ131073 NTJ131073:NTM131073 ODF131073:ODI131073 ONB131073:ONE131073 OWX131073:OXA131073 PGT131073:PGW131073 PQP131073:PQS131073 QAL131073:QAO131073 QKH131073:QKK131073 QUD131073:QUG131073 RDZ131073:REC131073 RNV131073:RNY131073 RXR131073:RXU131073 SHN131073:SHQ131073 SRJ131073:SRM131073 TBF131073:TBI131073 TLB131073:TLE131073 TUX131073:TVA131073 UET131073:UEW131073 UOP131073:UOS131073 UYL131073:UYO131073 VIH131073:VIK131073 VSD131073:VSG131073 WBZ131073:WCC131073 WLV131073:WLY131073 WVR131073:WVU131073 JF196609:JI196609 TB196609:TE196609 ACX196609:ADA196609 AMT196609:AMW196609 AWP196609:AWS196609 BGL196609:BGO196609 BQH196609:BQK196609 CAD196609:CAG196609 CJZ196609:CKC196609 CTV196609:CTY196609 DDR196609:DDU196609 DNN196609:DNQ196609 DXJ196609:DXM196609 EHF196609:EHI196609 ERB196609:ERE196609 FAX196609:FBA196609 FKT196609:FKW196609 FUP196609:FUS196609 GEL196609:GEO196609 GOH196609:GOK196609 GYD196609:GYG196609 HHZ196609:HIC196609 HRV196609:HRY196609 IBR196609:IBU196609 ILN196609:ILQ196609 IVJ196609:IVM196609 JFF196609:JFI196609 JPB196609:JPE196609 JYX196609:JZA196609 KIT196609:KIW196609 KSP196609:KSS196609 LCL196609:LCO196609 LMH196609:LMK196609 LWD196609:LWG196609 MFZ196609:MGC196609 MPV196609:MPY196609 MZR196609:MZU196609 NJN196609:NJQ196609 NTJ196609:NTM196609 ODF196609:ODI196609 ONB196609:ONE196609 OWX196609:OXA196609 PGT196609:PGW196609 PQP196609:PQS196609 QAL196609:QAO196609 QKH196609:QKK196609 QUD196609:QUG196609 RDZ196609:REC196609 RNV196609:RNY196609 RXR196609:RXU196609 SHN196609:SHQ196609 SRJ196609:SRM196609 TBF196609:TBI196609 TLB196609:TLE196609 TUX196609:TVA196609 UET196609:UEW196609 UOP196609:UOS196609 UYL196609:UYO196609 VIH196609:VIK196609 VSD196609:VSG196609 WBZ196609:WCC196609 WLV196609:WLY196609 WVR196609:WVU196609 JF262145:JI262145 TB262145:TE262145 ACX262145:ADA262145 AMT262145:AMW262145 AWP262145:AWS262145 BGL262145:BGO262145 BQH262145:BQK262145 CAD262145:CAG262145 CJZ262145:CKC262145 CTV262145:CTY262145 DDR262145:DDU262145 DNN262145:DNQ262145 DXJ262145:DXM262145 EHF262145:EHI262145 ERB262145:ERE262145 FAX262145:FBA262145 FKT262145:FKW262145 FUP262145:FUS262145 GEL262145:GEO262145 GOH262145:GOK262145 GYD262145:GYG262145 HHZ262145:HIC262145 HRV262145:HRY262145 IBR262145:IBU262145 ILN262145:ILQ262145 IVJ262145:IVM262145 JFF262145:JFI262145 JPB262145:JPE262145 JYX262145:JZA262145 KIT262145:KIW262145 KSP262145:KSS262145 LCL262145:LCO262145 LMH262145:LMK262145 LWD262145:LWG262145 MFZ262145:MGC262145 MPV262145:MPY262145 MZR262145:MZU262145 NJN262145:NJQ262145 NTJ262145:NTM262145 ODF262145:ODI262145 ONB262145:ONE262145 OWX262145:OXA262145 PGT262145:PGW262145 PQP262145:PQS262145 QAL262145:QAO262145 QKH262145:QKK262145 QUD262145:QUG262145 RDZ262145:REC262145 RNV262145:RNY262145 RXR262145:RXU262145 SHN262145:SHQ262145 SRJ262145:SRM262145 TBF262145:TBI262145 TLB262145:TLE262145 TUX262145:TVA262145 UET262145:UEW262145 UOP262145:UOS262145 UYL262145:UYO262145 VIH262145:VIK262145 VSD262145:VSG262145 WBZ262145:WCC262145 WLV262145:WLY262145 WVR262145:WVU262145 JF327681:JI327681 TB327681:TE327681 ACX327681:ADA327681 AMT327681:AMW327681 AWP327681:AWS327681 BGL327681:BGO327681 BQH327681:BQK327681 CAD327681:CAG327681 CJZ327681:CKC327681 CTV327681:CTY327681 DDR327681:DDU327681 DNN327681:DNQ327681 DXJ327681:DXM327681 EHF327681:EHI327681 ERB327681:ERE327681 FAX327681:FBA327681 FKT327681:FKW327681 FUP327681:FUS327681 GEL327681:GEO327681 GOH327681:GOK327681 GYD327681:GYG327681 HHZ327681:HIC327681 HRV327681:HRY327681 IBR327681:IBU327681 ILN327681:ILQ327681 IVJ327681:IVM327681 JFF327681:JFI327681 JPB327681:JPE327681 JYX327681:JZA327681 KIT327681:KIW327681 KSP327681:KSS327681 LCL327681:LCO327681 LMH327681:LMK327681 LWD327681:LWG327681 MFZ327681:MGC327681 MPV327681:MPY327681 MZR327681:MZU327681 NJN327681:NJQ327681 NTJ327681:NTM327681 ODF327681:ODI327681 ONB327681:ONE327681 OWX327681:OXA327681 PGT327681:PGW327681 PQP327681:PQS327681 QAL327681:QAO327681 QKH327681:QKK327681 QUD327681:QUG327681 RDZ327681:REC327681 RNV327681:RNY327681 RXR327681:RXU327681 SHN327681:SHQ327681 SRJ327681:SRM327681 TBF327681:TBI327681 TLB327681:TLE327681 TUX327681:TVA327681 UET327681:UEW327681 UOP327681:UOS327681 UYL327681:UYO327681 VIH327681:VIK327681 VSD327681:VSG327681 WBZ327681:WCC327681 WLV327681:WLY327681 WVR327681:WVU327681 JF393217:JI393217 TB393217:TE393217 ACX393217:ADA393217 AMT393217:AMW393217 AWP393217:AWS393217 BGL393217:BGO393217 BQH393217:BQK393217 CAD393217:CAG393217 CJZ393217:CKC393217 CTV393217:CTY393217 DDR393217:DDU393217 DNN393217:DNQ393217 DXJ393217:DXM393217 EHF393217:EHI393217 ERB393217:ERE393217 FAX393217:FBA393217 FKT393217:FKW393217 FUP393217:FUS393217 GEL393217:GEO393217 GOH393217:GOK393217 GYD393217:GYG393217 HHZ393217:HIC393217 HRV393217:HRY393217 IBR393217:IBU393217 ILN393217:ILQ393217 IVJ393217:IVM393217 JFF393217:JFI393217 JPB393217:JPE393217 JYX393217:JZA393217 KIT393217:KIW393217 KSP393217:KSS393217 LCL393217:LCO393217 LMH393217:LMK393217 LWD393217:LWG393217 MFZ393217:MGC393217 MPV393217:MPY393217 MZR393217:MZU393217 NJN393217:NJQ393217 NTJ393217:NTM393217 ODF393217:ODI393217 ONB393217:ONE393217 OWX393217:OXA393217 PGT393217:PGW393217 PQP393217:PQS393217 QAL393217:QAO393217 QKH393217:QKK393217 QUD393217:QUG393217 RDZ393217:REC393217 RNV393217:RNY393217 RXR393217:RXU393217 SHN393217:SHQ393217 SRJ393217:SRM393217 TBF393217:TBI393217 TLB393217:TLE393217 TUX393217:TVA393217 UET393217:UEW393217 UOP393217:UOS393217 UYL393217:UYO393217 VIH393217:VIK393217 VSD393217:VSG393217 WBZ393217:WCC393217 WLV393217:WLY393217 WVR393217:WVU393217 JF458753:JI458753 TB458753:TE458753 ACX458753:ADA458753 AMT458753:AMW458753 AWP458753:AWS458753 BGL458753:BGO458753 BQH458753:BQK458753 CAD458753:CAG458753 CJZ458753:CKC458753 CTV458753:CTY458753 DDR458753:DDU458753 DNN458753:DNQ458753 DXJ458753:DXM458753 EHF458753:EHI458753 ERB458753:ERE458753 FAX458753:FBA458753 FKT458753:FKW458753 FUP458753:FUS458753 GEL458753:GEO458753 GOH458753:GOK458753 GYD458753:GYG458753 HHZ458753:HIC458753 HRV458753:HRY458753 IBR458753:IBU458753 ILN458753:ILQ458753 IVJ458753:IVM458753 JFF458753:JFI458753 JPB458753:JPE458753 JYX458753:JZA458753 KIT458753:KIW458753 KSP458753:KSS458753 LCL458753:LCO458753 LMH458753:LMK458753 LWD458753:LWG458753 MFZ458753:MGC458753 MPV458753:MPY458753 MZR458753:MZU458753 NJN458753:NJQ458753 NTJ458753:NTM458753 ODF458753:ODI458753 ONB458753:ONE458753 OWX458753:OXA458753 PGT458753:PGW458753 PQP458753:PQS458753 QAL458753:QAO458753 QKH458753:QKK458753 QUD458753:QUG458753 RDZ458753:REC458753 RNV458753:RNY458753 RXR458753:RXU458753 SHN458753:SHQ458753 SRJ458753:SRM458753 TBF458753:TBI458753 TLB458753:TLE458753 TUX458753:TVA458753 UET458753:UEW458753 UOP458753:UOS458753 UYL458753:UYO458753 VIH458753:VIK458753 VSD458753:VSG458753 WBZ458753:WCC458753 WLV458753:WLY458753 WVR458753:WVU458753 JF524289:JI524289 TB524289:TE524289 ACX524289:ADA524289 AMT524289:AMW524289 AWP524289:AWS524289 BGL524289:BGO524289 BQH524289:BQK524289 CAD524289:CAG524289 CJZ524289:CKC524289 CTV524289:CTY524289 DDR524289:DDU524289 DNN524289:DNQ524289 DXJ524289:DXM524289 EHF524289:EHI524289 ERB524289:ERE524289 FAX524289:FBA524289 FKT524289:FKW524289 FUP524289:FUS524289 GEL524289:GEO524289 GOH524289:GOK524289 GYD524289:GYG524289 HHZ524289:HIC524289 HRV524289:HRY524289 IBR524289:IBU524289 ILN524289:ILQ524289 IVJ524289:IVM524289 JFF524289:JFI524289 JPB524289:JPE524289 JYX524289:JZA524289 KIT524289:KIW524289 KSP524289:KSS524289 LCL524289:LCO524289 LMH524289:LMK524289 LWD524289:LWG524289 MFZ524289:MGC524289 MPV524289:MPY524289 MZR524289:MZU524289 NJN524289:NJQ524289 NTJ524289:NTM524289 ODF524289:ODI524289 ONB524289:ONE524289 OWX524289:OXA524289 PGT524289:PGW524289 PQP524289:PQS524289 QAL524289:QAO524289 QKH524289:QKK524289 QUD524289:QUG524289 RDZ524289:REC524289 RNV524289:RNY524289 RXR524289:RXU524289 SHN524289:SHQ524289 SRJ524289:SRM524289 TBF524289:TBI524289 TLB524289:TLE524289 TUX524289:TVA524289 UET524289:UEW524289 UOP524289:UOS524289 UYL524289:UYO524289 VIH524289:VIK524289 VSD524289:VSG524289 WBZ524289:WCC524289 WLV524289:WLY524289 WVR524289:WVU524289 JF589825:JI589825 TB589825:TE589825 ACX589825:ADA589825 AMT589825:AMW589825 AWP589825:AWS589825 BGL589825:BGO589825 BQH589825:BQK589825 CAD589825:CAG589825 CJZ589825:CKC589825 CTV589825:CTY589825 DDR589825:DDU589825 DNN589825:DNQ589825 DXJ589825:DXM589825 EHF589825:EHI589825 ERB589825:ERE589825 FAX589825:FBA589825 FKT589825:FKW589825 FUP589825:FUS589825 GEL589825:GEO589825 GOH589825:GOK589825 GYD589825:GYG589825 HHZ589825:HIC589825 HRV589825:HRY589825 IBR589825:IBU589825 ILN589825:ILQ589825 IVJ589825:IVM589825 JFF589825:JFI589825 JPB589825:JPE589825 JYX589825:JZA589825 KIT589825:KIW589825 KSP589825:KSS589825 LCL589825:LCO589825 LMH589825:LMK589825 LWD589825:LWG589825 MFZ589825:MGC589825 MPV589825:MPY589825 MZR589825:MZU589825 NJN589825:NJQ589825 NTJ589825:NTM589825 ODF589825:ODI589825 ONB589825:ONE589825 OWX589825:OXA589825 PGT589825:PGW589825 PQP589825:PQS589825 QAL589825:QAO589825 QKH589825:QKK589825 QUD589825:QUG589825 RDZ589825:REC589825 RNV589825:RNY589825 RXR589825:RXU589825 SHN589825:SHQ589825 SRJ589825:SRM589825 TBF589825:TBI589825 TLB589825:TLE589825 TUX589825:TVA589825 UET589825:UEW589825 UOP589825:UOS589825 UYL589825:UYO589825 VIH589825:VIK589825 VSD589825:VSG589825 WBZ589825:WCC589825 WLV589825:WLY589825 WVR589825:WVU589825 JF655361:JI655361 TB655361:TE655361 ACX655361:ADA655361 AMT655361:AMW655361 AWP655361:AWS655361 BGL655361:BGO655361 BQH655361:BQK655361 CAD655361:CAG655361 CJZ655361:CKC655361 CTV655361:CTY655361 DDR655361:DDU655361 DNN655361:DNQ655361 DXJ655361:DXM655361 EHF655361:EHI655361 ERB655361:ERE655361 FAX655361:FBA655361 FKT655361:FKW655361 FUP655361:FUS655361 GEL655361:GEO655361 GOH655361:GOK655361 GYD655361:GYG655361 HHZ655361:HIC655361 HRV655361:HRY655361 IBR655361:IBU655361 ILN655361:ILQ655361 IVJ655361:IVM655361 JFF655361:JFI655361 JPB655361:JPE655361 JYX655361:JZA655361 KIT655361:KIW655361 KSP655361:KSS655361 LCL655361:LCO655361 LMH655361:LMK655361 LWD655361:LWG655361 MFZ655361:MGC655361 MPV655361:MPY655361 MZR655361:MZU655361 NJN655361:NJQ655361 NTJ655361:NTM655361 ODF655361:ODI655361 ONB655361:ONE655361 OWX655361:OXA655361 PGT655361:PGW655361 PQP655361:PQS655361 QAL655361:QAO655361 QKH655361:QKK655361 QUD655361:QUG655361 RDZ655361:REC655361 RNV655361:RNY655361 RXR655361:RXU655361 SHN655361:SHQ655361 SRJ655361:SRM655361 TBF655361:TBI655361 TLB655361:TLE655361 TUX655361:TVA655361 UET655361:UEW655361 UOP655361:UOS655361 UYL655361:UYO655361 VIH655361:VIK655361 VSD655361:VSG655361 WBZ655361:WCC655361 WLV655361:WLY655361 WVR655361:WVU655361 JF720897:JI720897 TB720897:TE720897 ACX720897:ADA720897 AMT720897:AMW720897 AWP720897:AWS720897 BGL720897:BGO720897 BQH720897:BQK720897 CAD720897:CAG720897 CJZ720897:CKC720897 CTV720897:CTY720897 DDR720897:DDU720897 DNN720897:DNQ720897 DXJ720897:DXM720897 EHF720897:EHI720897 ERB720897:ERE720897 FAX720897:FBA720897 FKT720897:FKW720897 FUP720897:FUS720897 GEL720897:GEO720897 GOH720897:GOK720897 GYD720897:GYG720897 HHZ720897:HIC720897 HRV720897:HRY720897 IBR720897:IBU720897 ILN720897:ILQ720897 IVJ720897:IVM720897 JFF720897:JFI720897 JPB720897:JPE720897 JYX720897:JZA720897 KIT720897:KIW720897 KSP720897:KSS720897 LCL720897:LCO720897 LMH720897:LMK720897 LWD720897:LWG720897 MFZ720897:MGC720897 MPV720897:MPY720897 MZR720897:MZU720897 NJN720897:NJQ720897 NTJ720897:NTM720897 ODF720897:ODI720897 ONB720897:ONE720897 OWX720897:OXA720897 PGT720897:PGW720897 PQP720897:PQS720897 QAL720897:QAO720897 QKH720897:QKK720897 QUD720897:QUG720897 RDZ720897:REC720897 RNV720897:RNY720897 RXR720897:RXU720897 SHN720897:SHQ720897 SRJ720897:SRM720897 TBF720897:TBI720897 TLB720897:TLE720897 TUX720897:TVA720897 UET720897:UEW720897 UOP720897:UOS720897 UYL720897:UYO720897 VIH720897:VIK720897 VSD720897:VSG720897 WBZ720897:WCC720897 WLV720897:WLY720897 WVR720897:WVU720897 JF786433:JI786433 TB786433:TE786433 ACX786433:ADA786433 AMT786433:AMW786433 AWP786433:AWS786433 BGL786433:BGO786433 BQH786433:BQK786433 CAD786433:CAG786433 CJZ786433:CKC786433 CTV786433:CTY786433 DDR786433:DDU786433 DNN786433:DNQ786433 DXJ786433:DXM786433 EHF786433:EHI786433 ERB786433:ERE786433 FAX786433:FBA786433 FKT786433:FKW786433 FUP786433:FUS786433 GEL786433:GEO786433 GOH786433:GOK786433 GYD786433:GYG786433 HHZ786433:HIC786433 HRV786433:HRY786433 IBR786433:IBU786433 ILN786433:ILQ786433 IVJ786433:IVM786433 JFF786433:JFI786433 JPB786433:JPE786433 JYX786433:JZA786433 KIT786433:KIW786433 KSP786433:KSS786433 LCL786433:LCO786433 LMH786433:LMK786433 LWD786433:LWG786433 MFZ786433:MGC786433 MPV786433:MPY786433 MZR786433:MZU786433 NJN786433:NJQ786433 NTJ786433:NTM786433 ODF786433:ODI786433 ONB786433:ONE786433 OWX786433:OXA786433 PGT786433:PGW786433 PQP786433:PQS786433 QAL786433:QAO786433 QKH786433:QKK786433 QUD786433:QUG786433 RDZ786433:REC786433 RNV786433:RNY786433 RXR786433:RXU786433 SHN786433:SHQ786433 SRJ786433:SRM786433 TBF786433:TBI786433 TLB786433:TLE786433 TUX786433:TVA786433 UET786433:UEW786433 UOP786433:UOS786433 UYL786433:UYO786433 VIH786433:VIK786433 VSD786433:VSG786433 WBZ786433:WCC786433 WLV786433:WLY786433 WVR786433:WVU786433 JF851969:JI851969 TB851969:TE851969 ACX851969:ADA851969 AMT851969:AMW851969 AWP851969:AWS851969 BGL851969:BGO851969 BQH851969:BQK851969 CAD851969:CAG851969 CJZ851969:CKC851969 CTV851969:CTY851969 DDR851969:DDU851969 DNN851969:DNQ851969 DXJ851969:DXM851969 EHF851969:EHI851969 ERB851969:ERE851969 FAX851969:FBA851969 FKT851969:FKW851969 FUP851969:FUS851969 GEL851969:GEO851969 GOH851969:GOK851969 GYD851969:GYG851969 HHZ851969:HIC851969 HRV851969:HRY851969 IBR851969:IBU851969 ILN851969:ILQ851969 IVJ851969:IVM851969 JFF851969:JFI851969 JPB851969:JPE851969 JYX851969:JZA851969 KIT851969:KIW851969 KSP851969:KSS851969 LCL851969:LCO851969 LMH851969:LMK851969 LWD851969:LWG851969 MFZ851969:MGC851969 MPV851969:MPY851969 MZR851969:MZU851969 NJN851969:NJQ851969 NTJ851969:NTM851969 ODF851969:ODI851969 ONB851969:ONE851969 OWX851969:OXA851969 PGT851969:PGW851969 PQP851969:PQS851969 QAL851969:QAO851969 QKH851969:QKK851969 QUD851969:QUG851969 RDZ851969:REC851969 RNV851969:RNY851969 RXR851969:RXU851969 SHN851969:SHQ851969 SRJ851969:SRM851969 TBF851969:TBI851969 TLB851969:TLE851969 TUX851969:TVA851969 UET851969:UEW851969 UOP851969:UOS851969 UYL851969:UYO851969 VIH851969:VIK851969 VSD851969:VSG851969 WBZ851969:WCC851969 WLV851969:WLY851969 WVR851969:WVU851969 JF917505:JI917505 TB917505:TE917505 ACX917505:ADA917505 AMT917505:AMW917505 AWP917505:AWS917505 BGL917505:BGO917505 BQH917505:BQK917505 CAD917505:CAG917505 CJZ917505:CKC917505 CTV917505:CTY917505 DDR917505:DDU917505 DNN917505:DNQ917505 DXJ917505:DXM917505 EHF917505:EHI917505 ERB917505:ERE917505 FAX917505:FBA917505 FKT917505:FKW917505 FUP917505:FUS917505 GEL917505:GEO917505 GOH917505:GOK917505 GYD917505:GYG917505 HHZ917505:HIC917505 HRV917505:HRY917505 IBR917505:IBU917505 ILN917505:ILQ917505 IVJ917505:IVM917505 JFF917505:JFI917505 JPB917505:JPE917505 JYX917505:JZA917505 KIT917505:KIW917505 KSP917505:KSS917505 LCL917505:LCO917505 LMH917505:LMK917505 LWD917505:LWG917505 MFZ917505:MGC917505 MPV917505:MPY917505 MZR917505:MZU917505 NJN917505:NJQ917505 NTJ917505:NTM917505 ODF917505:ODI917505 ONB917505:ONE917505 OWX917505:OXA917505 PGT917505:PGW917505 PQP917505:PQS917505 QAL917505:QAO917505 QKH917505:QKK917505 QUD917505:QUG917505 RDZ917505:REC917505 RNV917505:RNY917505 RXR917505:RXU917505 SHN917505:SHQ917505 SRJ917505:SRM917505 TBF917505:TBI917505 TLB917505:TLE917505 TUX917505:TVA917505 UET917505:UEW917505 UOP917505:UOS917505 UYL917505:UYO917505 VIH917505:VIK917505 VSD917505:VSG917505 WBZ917505:WCC917505 WLV917505:WLY917505 WVR917505:WVU917505 JF983041:JI983041 TB983041:TE983041 ACX983041:ADA983041 AMT983041:AMW983041 AWP983041:AWS983041 BGL983041:BGO983041 BQH983041:BQK983041 CAD983041:CAG983041 CJZ983041:CKC983041 CTV983041:CTY983041 DDR983041:DDU983041 DNN983041:DNQ983041 DXJ983041:DXM983041 EHF983041:EHI983041 ERB983041:ERE983041 FAX983041:FBA983041 FKT983041:FKW983041 FUP983041:FUS983041 GEL983041:GEO983041 GOH983041:GOK983041 GYD983041:GYG983041 HHZ983041:HIC983041 HRV983041:HRY983041 IBR983041:IBU983041 ILN983041:ILQ983041 IVJ983041:IVM983041 JFF983041:JFI983041 JPB983041:JPE983041 JYX983041:JZA983041 KIT983041:KIW983041 KSP983041:KSS983041 LCL983041:LCO983041 LMH983041:LMK983041 LWD983041:LWG983041 MFZ983041:MGC983041 MPV983041:MPY983041 MZR983041:MZU983041 NJN983041:NJQ983041 NTJ983041:NTM983041 ODF983041:ODI983041 ONB983041:ONE983041 OWX983041:OXA983041 PGT983041:PGW983041 PQP983041:PQS983041 QAL983041:QAO983041 QKH983041:QKK983041 QUD983041:QUG983041 RDZ983041:REC983041 RNV983041:RNY983041 RXR983041:RXU983041 SHN983041:SHQ983041 SRJ983041:SRM983041 TBF983041:TBI983041 TLB983041:TLE983041 TUX983041:TVA983041 UET983041:UEW983041 UOP983041:UOS983041 UYL983041:UYO983041 VIH983041:VIK983041 VSD983041:VSG983041 WBZ983041:WCC983041 WLV983041:WLY983041 D983041:M983041 D917505:M917505 D851969:M851969 D786433:M786433 D720897:M720897 D655361:M655361 D589825:M589825 D524289:M524289 D458753:M458753 D393217:M393217 D327681:M327681 D262145:M262145 D196609:M196609 D131073:M131073 D65537:M65537">
      <formula1>0</formula1>
      <formula2>10000</formula2>
    </dataValidation>
  </dataValidations>
  <pageMargins left="0.14000000000000001" right="0.5" top="0.25" bottom="0.25" header="0.34" footer="0.5"/>
  <pageSetup paperSize="9" scale="65" orientation="landscape" r:id="rId1"/>
  <headerFooter alignWithMargins="0"/>
</worksheet>
</file>

<file path=xl/worksheets/sheet13.xml><?xml version="1.0" encoding="utf-8"?>
<worksheet xmlns="http://schemas.openxmlformats.org/spreadsheetml/2006/main" xmlns:r="http://schemas.openxmlformats.org/officeDocument/2006/relationships">
  <dimension ref="A1"/>
  <sheetViews>
    <sheetView workbookViewId="0">
      <selection activeCell="J28" sqref="J28"/>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50</vt:i4>
      </vt:variant>
    </vt:vector>
  </HeadingPairs>
  <TitlesOfParts>
    <vt:vector size="62" baseType="lpstr">
      <vt:lpstr>∑Master</vt:lpstr>
      <vt:lpstr>DS</vt:lpstr>
      <vt:lpstr>MASTER</vt:lpstr>
      <vt:lpstr>MASTER2</vt:lpstr>
      <vt:lpstr>So sánh</vt:lpstr>
      <vt:lpstr>Blue Lagoon</vt:lpstr>
      <vt:lpstr>Vietnam Restaurant</vt:lpstr>
      <vt:lpstr>Bars</vt:lpstr>
      <vt:lpstr>Room Service</vt:lpstr>
      <vt:lpstr>Minibar</vt:lpstr>
      <vt:lpstr>Banquet</vt:lpstr>
      <vt:lpstr>Sheet1</vt:lpstr>
      <vt:lpstr>MASTER!_FilterDatabase</vt:lpstr>
      <vt:lpstr>MASTER2!_FilterDatabase</vt:lpstr>
      <vt:lpstr>Banquet!cty_bp</vt:lpstr>
      <vt:lpstr>Bars!cty_bp</vt:lpstr>
      <vt:lpstr>'Blue Lagoon'!cty_bp</vt:lpstr>
      <vt:lpstr>Minibar!cty_bp</vt:lpstr>
      <vt:lpstr>'Room Service'!cty_bp</vt:lpstr>
      <vt:lpstr>'Vietnam Restaurant'!cty_bp</vt:lpstr>
      <vt:lpstr>cty_bp</vt:lpstr>
      <vt:lpstr>Banquet!cty_phi</vt:lpstr>
      <vt:lpstr>Bars!cty_phi</vt:lpstr>
      <vt:lpstr>'Blue Lagoon'!cty_phi</vt:lpstr>
      <vt:lpstr>Minibar!cty_phi</vt:lpstr>
      <vt:lpstr>'Room Service'!cty_phi</vt:lpstr>
      <vt:lpstr>'Vietnam Restaurant'!cty_phi</vt:lpstr>
      <vt:lpstr>cty_phi</vt:lpstr>
      <vt:lpstr>Banquet!ma_bp</vt:lpstr>
      <vt:lpstr>Bars!ma_bp</vt:lpstr>
      <vt:lpstr>'Blue Lagoon'!ma_bp</vt:lpstr>
      <vt:lpstr>Minibar!ma_bp</vt:lpstr>
      <vt:lpstr>'Room Service'!ma_bp</vt:lpstr>
      <vt:lpstr>'Vietnam Restaurant'!ma_bp</vt:lpstr>
      <vt:lpstr>ma_bp</vt:lpstr>
      <vt:lpstr>Banquet!ma_cty</vt:lpstr>
      <vt:lpstr>Bars!ma_cty</vt:lpstr>
      <vt:lpstr>'Blue Lagoon'!ma_cty</vt:lpstr>
      <vt:lpstr>Minibar!ma_cty</vt:lpstr>
      <vt:lpstr>'Room Service'!ma_cty</vt:lpstr>
      <vt:lpstr>'Vietnam Restaurant'!ma_cty</vt:lpstr>
      <vt:lpstr>ma_cty</vt:lpstr>
      <vt:lpstr>master</vt:lpstr>
      <vt:lpstr>master2</vt:lpstr>
      <vt:lpstr>Banquet!Print_Area</vt:lpstr>
      <vt:lpstr>Bars!Print_Area</vt:lpstr>
      <vt:lpstr>'Blue Lagoon'!Print_Area</vt:lpstr>
      <vt:lpstr>MASTER!Print_Area</vt:lpstr>
      <vt:lpstr>MASTER2!Print_Area</vt:lpstr>
      <vt:lpstr>Minibar!Print_Area</vt:lpstr>
      <vt:lpstr>'Room Service'!Print_Area</vt:lpstr>
      <vt:lpstr>'Vietnam Restaurant'!Print_Area</vt:lpstr>
      <vt:lpstr>∑Master!Print_Titles</vt:lpstr>
      <vt:lpstr>MASTER!Print_Titles</vt:lpstr>
      <vt:lpstr>MASTER2!Print_Titles</vt:lpstr>
      <vt:lpstr>Banquet!tbl_cty</vt:lpstr>
      <vt:lpstr>Bars!tbl_cty</vt:lpstr>
      <vt:lpstr>'Blue Lagoon'!tbl_cty</vt:lpstr>
      <vt:lpstr>Minibar!tbl_cty</vt:lpstr>
      <vt:lpstr>'Room Service'!tbl_cty</vt:lpstr>
      <vt:lpstr>'Vietnam Restaurant'!tbl_cty</vt:lpstr>
      <vt:lpstr>tbl_cty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Viet Hung QLTC</dc:creator>
  <cp:lastModifiedBy>User</cp:lastModifiedBy>
  <cp:lastPrinted>2013-12-17T01:52:30Z</cp:lastPrinted>
  <dcterms:created xsi:type="dcterms:W3CDTF">2013-10-09T05:12:21Z</dcterms:created>
  <dcterms:modified xsi:type="dcterms:W3CDTF">2016-01-14T03:58:16Z</dcterms:modified>
</cp:coreProperties>
</file>